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AlgorithmName="SHA-512" workbookHashValue="qSTp5vxTaM7BSq/TtEz//Elz6EX8l7dsvJakHjw3l0MxjBUz0rpj/ReIM8DWmzz8Ko1dl6CLeRlfojo5WsEaAA==" workbookSaltValue="kHT1k2yzQ7qoxRIKOgUoAQ==" workbookSpinCount="100000" lockStructure="1"/>
  <bookViews>
    <workbookView xWindow="0" yWindow="0" windowWidth="20496" windowHeight="7752"/>
  </bookViews>
  <sheets>
    <sheet name="Summary" sheetId="23" r:id="rId1"/>
    <sheet name="Rate" sheetId="12" state="hidden" r:id="rId2"/>
    <sheet name="BaseForecast" sheetId="3" r:id="rId3"/>
    <sheet name="Base" sheetId="1" state="hidden" r:id="rId4"/>
    <sheet name="LowForecast" sheetId="24" r:id="rId5"/>
    <sheet name="Low" sheetId="25" state="hidden" r:id="rId6"/>
    <sheet name="HighForecast" sheetId="26" r:id="rId7"/>
    <sheet name="High" sheetId="27" state="hidden" r:id="rId8"/>
    <sheet name="NONUS" sheetId="13" state="hidden" r:id="rId9"/>
    <sheet name="NONUS (2)" sheetId="18" state="hidden" r:id="rId10"/>
    <sheet name="Historical Calibration 2013" sheetId="2" state="hidden" r:id="rId11"/>
  </sheets>
  <calcPr calcId="145621"/>
</workbook>
</file>

<file path=xl/calcChain.xml><?xml version="1.0" encoding="utf-8"?>
<calcChain xmlns="http://schemas.openxmlformats.org/spreadsheetml/2006/main">
  <c r="F28" i="23" l="1"/>
  <c r="F29" i="23" s="1"/>
  <c r="D28" i="23"/>
  <c r="E28" i="23"/>
  <c r="C170" i="3"/>
  <c r="D170" i="3"/>
  <c r="E170" i="3"/>
  <c r="F170" i="3"/>
  <c r="G170" i="3"/>
  <c r="H170" i="3"/>
  <c r="I170" i="3"/>
  <c r="J170" i="3"/>
  <c r="L170" i="3"/>
  <c r="M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L170" i="3"/>
  <c r="AM170" i="3"/>
  <c r="AN170" i="3"/>
  <c r="AO170" i="3"/>
  <c r="AP170" i="3"/>
  <c r="AQ170" i="3"/>
  <c r="AR170" i="3"/>
  <c r="AS170" i="3"/>
  <c r="AT170" i="3"/>
  <c r="AU170" i="3"/>
  <c r="AW170" i="3"/>
  <c r="AX170" i="3"/>
  <c r="AY170" i="3"/>
  <c r="AZ170" i="3"/>
  <c r="BB170" i="3"/>
  <c r="BC170" i="3"/>
  <c r="BD170" i="3"/>
  <c r="BE170" i="3"/>
  <c r="BF170" i="3"/>
  <c r="BG170" i="3"/>
  <c r="BH170" i="3"/>
  <c r="BI170" i="3"/>
  <c r="BJ170" i="3"/>
  <c r="C171" i="3"/>
  <c r="D171" i="3"/>
  <c r="E171" i="3"/>
  <c r="F171" i="3"/>
  <c r="G171" i="3"/>
  <c r="H171" i="3"/>
  <c r="I171" i="3"/>
  <c r="J171" i="3"/>
  <c r="L171" i="3"/>
  <c r="M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L171" i="3"/>
  <c r="AM171" i="3"/>
  <c r="AN171" i="3"/>
  <c r="AO171" i="3"/>
  <c r="AP171" i="3"/>
  <c r="AQ171" i="3"/>
  <c r="AR171" i="3"/>
  <c r="AS171" i="3"/>
  <c r="AT171" i="3"/>
  <c r="AU171" i="3"/>
  <c r="AW171" i="3"/>
  <c r="AX171" i="3"/>
  <c r="AY171" i="3"/>
  <c r="AZ171" i="3"/>
  <c r="BB171" i="3"/>
  <c r="BC171" i="3"/>
  <c r="BD171" i="3"/>
  <c r="BE171" i="3"/>
  <c r="BF171" i="3"/>
  <c r="BG171" i="3"/>
  <c r="BH171" i="3"/>
  <c r="BI171" i="3"/>
  <c r="BJ171" i="3"/>
  <c r="BN171" i="3"/>
  <c r="C170" i="26"/>
  <c r="D170" i="26"/>
  <c r="E170" i="26"/>
  <c r="F170" i="26"/>
  <c r="G170" i="26"/>
  <c r="H170" i="26"/>
  <c r="I170" i="26"/>
  <c r="J170" i="26"/>
  <c r="L170" i="26"/>
  <c r="M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AF170" i="26"/>
  <c r="AG170" i="26"/>
  <c r="AH170" i="26"/>
  <c r="AI170" i="26"/>
  <c r="AJ170" i="26"/>
  <c r="AL170" i="26"/>
  <c r="AM170" i="26"/>
  <c r="AN170" i="26"/>
  <c r="AO170" i="26"/>
  <c r="AP170" i="26"/>
  <c r="AQ170" i="26"/>
  <c r="AR170" i="26"/>
  <c r="AS170" i="26"/>
  <c r="AT170" i="26"/>
  <c r="AU170" i="26"/>
  <c r="AW170" i="26"/>
  <c r="AX170" i="26"/>
  <c r="AY170" i="26"/>
  <c r="AZ170" i="26"/>
  <c r="BB170" i="26"/>
  <c r="BC170" i="26"/>
  <c r="BD170" i="26"/>
  <c r="BE170" i="26"/>
  <c r="BF170" i="26"/>
  <c r="BG170" i="26"/>
  <c r="BH170" i="26"/>
  <c r="BI170" i="26"/>
  <c r="BJ170" i="26"/>
  <c r="C171" i="26"/>
  <c r="D171" i="26"/>
  <c r="E171" i="26"/>
  <c r="F171" i="26"/>
  <c r="G171" i="26"/>
  <c r="H171" i="26"/>
  <c r="I171" i="26"/>
  <c r="J171" i="26"/>
  <c r="L171" i="26"/>
  <c r="M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AI171" i="26"/>
  <c r="AJ171" i="26"/>
  <c r="AL171" i="26"/>
  <c r="AM171" i="26"/>
  <c r="AN171" i="26"/>
  <c r="AO171" i="26"/>
  <c r="AP171" i="26"/>
  <c r="AQ171" i="26"/>
  <c r="AR171" i="26"/>
  <c r="AS171" i="26"/>
  <c r="AT171" i="26"/>
  <c r="AU171" i="26"/>
  <c r="AW171" i="26"/>
  <c r="AX171" i="26"/>
  <c r="AY171" i="26"/>
  <c r="AZ171" i="26"/>
  <c r="BB171" i="26"/>
  <c r="BC171" i="26"/>
  <c r="BD171" i="26"/>
  <c r="BE171" i="26"/>
  <c r="BF171" i="26"/>
  <c r="BG171" i="26"/>
  <c r="BH171" i="26"/>
  <c r="BI171" i="26"/>
  <c r="BJ171" i="26"/>
  <c r="BN171" i="26"/>
  <c r="C170" i="24"/>
  <c r="D170" i="24"/>
  <c r="E170" i="24"/>
  <c r="F170" i="24"/>
  <c r="G170" i="24"/>
  <c r="H170" i="24"/>
  <c r="I170" i="24"/>
  <c r="J170" i="24"/>
  <c r="L170" i="24"/>
  <c r="M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AI170" i="24"/>
  <c r="AJ170" i="24"/>
  <c r="AL170" i="24"/>
  <c r="AM170" i="24"/>
  <c r="AN170" i="24"/>
  <c r="AO170" i="24"/>
  <c r="AP170" i="24"/>
  <c r="AQ170" i="24"/>
  <c r="AR170" i="24"/>
  <c r="AS170" i="24"/>
  <c r="AT170" i="24"/>
  <c r="AU170" i="24"/>
  <c r="AW170" i="24"/>
  <c r="AX170" i="24"/>
  <c r="AY170" i="24"/>
  <c r="AZ170" i="24"/>
  <c r="BB170" i="24"/>
  <c r="BC170" i="24"/>
  <c r="BD170" i="24"/>
  <c r="BE170" i="24"/>
  <c r="BF170" i="24"/>
  <c r="BG170" i="24"/>
  <c r="BH170" i="24"/>
  <c r="BI170" i="24"/>
  <c r="BJ170" i="24"/>
  <c r="C171" i="24"/>
  <c r="D171" i="24"/>
  <c r="E171" i="24"/>
  <c r="F171" i="24"/>
  <c r="G171" i="24"/>
  <c r="H171" i="24"/>
  <c r="I171" i="24"/>
  <c r="J171" i="24"/>
  <c r="L171" i="24"/>
  <c r="M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AI171" i="24"/>
  <c r="AJ171" i="24"/>
  <c r="AL171" i="24"/>
  <c r="AM171" i="24"/>
  <c r="AN171" i="24"/>
  <c r="AO171" i="24"/>
  <c r="AP171" i="24"/>
  <c r="AQ171" i="24"/>
  <c r="AR171" i="24"/>
  <c r="AS171" i="24"/>
  <c r="AT171" i="24"/>
  <c r="AU171" i="24"/>
  <c r="AW171" i="24"/>
  <c r="AX171" i="24"/>
  <c r="AY171" i="24"/>
  <c r="AZ171" i="24"/>
  <c r="BB171" i="24"/>
  <c r="BC171" i="24"/>
  <c r="BD171" i="24"/>
  <c r="BE171" i="24"/>
  <c r="BF171" i="24"/>
  <c r="BG171" i="24"/>
  <c r="BH171" i="24"/>
  <c r="BI171" i="24"/>
  <c r="BJ171" i="24"/>
  <c r="BN171" i="24"/>
  <c r="C29" i="23" l="1"/>
  <c r="D29" i="23"/>
  <c r="E29" i="23"/>
  <c r="C28" i="23"/>
  <c r="B171" i="3"/>
  <c r="BL171" i="3"/>
  <c r="B171" i="26"/>
  <c r="BL171" i="26"/>
  <c r="BM171" i="26" s="1"/>
  <c r="BL171" i="24"/>
  <c r="BL170" i="26"/>
  <c r="BM170" i="26" s="1"/>
  <c r="B170" i="26"/>
  <c r="B170" i="24"/>
  <c r="BL170" i="24"/>
  <c r="B171" i="24"/>
  <c r="BL170" i="3"/>
  <c r="B170" i="3"/>
  <c r="E26" i="23"/>
  <c r="D26" i="23"/>
  <c r="AT34" i="27"/>
  <c r="DR33" i="27"/>
  <c r="DQ33" i="27"/>
  <c r="DP33" i="27"/>
  <c r="DO33" i="27"/>
  <c r="DN33" i="27"/>
  <c r="DM33" i="27"/>
  <c r="DL33" i="27"/>
  <c r="DK33" i="27"/>
  <c r="DJ33" i="27"/>
  <c r="DI33" i="27"/>
  <c r="DH33" i="27"/>
  <c r="DG33" i="27"/>
  <c r="DF33" i="27"/>
  <c r="DE33" i="27"/>
  <c r="DD33" i="27"/>
  <c r="DC33" i="27"/>
  <c r="DB33" i="27"/>
  <c r="DA33" i="27"/>
  <c r="CZ33" i="27"/>
  <c r="CY33" i="27"/>
  <c r="CX33" i="27"/>
  <c r="CW33" i="27"/>
  <c r="CV33" i="27"/>
  <c r="CU33" i="27"/>
  <c r="CT33" i="27"/>
  <c r="CS33" i="27"/>
  <c r="CR33" i="27"/>
  <c r="CQ33" i="27"/>
  <c r="CP33" i="27"/>
  <c r="CO33" i="27"/>
  <c r="CN33" i="27"/>
  <c r="CM33" i="27"/>
  <c r="CL33" i="27"/>
  <c r="CK33" i="27"/>
  <c r="CJ33" i="27"/>
  <c r="CI33" i="27"/>
  <c r="CH33" i="27"/>
  <c r="CG33" i="27"/>
  <c r="CF33" i="27"/>
  <c r="CE33" i="27"/>
  <c r="CD33" i="27"/>
  <c r="CC33" i="27"/>
  <c r="CB33" i="27"/>
  <c r="CA33" i="27"/>
  <c r="BZ33" i="27"/>
  <c r="BY33" i="27"/>
  <c r="BX33" i="27"/>
  <c r="BW33" i="27"/>
  <c r="BV33" i="27"/>
  <c r="BU33" i="27"/>
  <c r="BT33" i="27"/>
  <c r="BS33" i="27"/>
  <c r="BR33" i="27"/>
  <c r="BQ33" i="27"/>
  <c r="BP33" i="27"/>
  <c r="BO33" i="27"/>
  <c r="BN33" i="27"/>
  <c r="BM33" i="27"/>
  <c r="BL33" i="27"/>
  <c r="BK33" i="27"/>
  <c r="BJ33" i="27"/>
  <c r="DR32" i="27"/>
  <c r="DR62" i="27" s="1"/>
  <c r="DQ32" i="27"/>
  <c r="DQ62" i="27" s="1"/>
  <c r="DP32" i="27"/>
  <c r="DP62" i="27" s="1"/>
  <c r="DO32" i="27"/>
  <c r="DO62" i="27" s="1"/>
  <c r="DN32" i="27"/>
  <c r="DN62" i="27" s="1"/>
  <c r="DM32" i="27"/>
  <c r="DM62" i="27" s="1"/>
  <c r="DL32" i="27"/>
  <c r="DL62" i="27" s="1"/>
  <c r="DK32" i="27"/>
  <c r="DK62" i="27" s="1"/>
  <c r="DJ32" i="27"/>
  <c r="DJ62" i="27" s="1"/>
  <c r="DI32" i="27"/>
  <c r="DI62" i="27" s="1"/>
  <c r="DH32" i="27"/>
  <c r="DH62" i="27" s="1"/>
  <c r="DG32" i="27"/>
  <c r="DG62" i="27" s="1"/>
  <c r="DF32" i="27"/>
  <c r="DF62" i="27" s="1"/>
  <c r="DE32" i="27"/>
  <c r="DE62" i="27" s="1"/>
  <c r="DD32" i="27"/>
  <c r="DD62" i="27" s="1"/>
  <c r="DC32" i="27"/>
  <c r="DC62" i="27" s="1"/>
  <c r="DB32" i="27"/>
  <c r="DB62" i="27" s="1"/>
  <c r="DA32" i="27"/>
  <c r="DA62" i="27" s="1"/>
  <c r="CZ32" i="27"/>
  <c r="CZ62" i="27" s="1"/>
  <c r="CY32" i="27"/>
  <c r="CY62" i="27" s="1"/>
  <c r="CX32" i="27"/>
  <c r="CX62" i="27" s="1"/>
  <c r="CW32" i="27"/>
  <c r="CW62" i="27" s="1"/>
  <c r="CV32" i="27"/>
  <c r="CV62" i="27" s="1"/>
  <c r="CU32" i="27"/>
  <c r="CU62" i="27" s="1"/>
  <c r="CT32" i="27"/>
  <c r="CT62" i="27" s="1"/>
  <c r="CS32" i="27"/>
  <c r="CS62" i="27" s="1"/>
  <c r="CR32" i="27"/>
  <c r="CR62" i="27" s="1"/>
  <c r="CQ32" i="27"/>
  <c r="CQ62" i="27" s="1"/>
  <c r="CP32" i="27"/>
  <c r="CP62" i="27" s="1"/>
  <c r="CO32" i="27"/>
  <c r="CO62" i="27" s="1"/>
  <c r="CN32" i="27"/>
  <c r="CN62" i="27" s="1"/>
  <c r="CM32" i="27"/>
  <c r="CM62" i="27" s="1"/>
  <c r="CL32" i="27"/>
  <c r="CL62" i="27" s="1"/>
  <c r="CK32" i="27"/>
  <c r="CK62" i="27" s="1"/>
  <c r="CJ32" i="27"/>
  <c r="CJ62" i="27" s="1"/>
  <c r="CI32" i="27"/>
  <c r="CI62" i="27" s="1"/>
  <c r="CH32" i="27"/>
  <c r="CH62" i="27" s="1"/>
  <c r="CG32" i="27"/>
  <c r="CG62" i="27" s="1"/>
  <c r="CF32" i="27"/>
  <c r="CF62" i="27" s="1"/>
  <c r="CE32" i="27"/>
  <c r="CE62" i="27" s="1"/>
  <c r="CD32" i="27"/>
  <c r="CD62" i="27" s="1"/>
  <c r="CC32" i="27"/>
  <c r="CC62" i="27" s="1"/>
  <c r="CB32" i="27"/>
  <c r="CB62" i="27" s="1"/>
  <c r="CA32" i="27"/>
  <c r="CA62" i="27" s="1"/>
  <c r="BZ32" i="27"/>
  <c r="BZ62" i="27" s="1"/>
  <c r="BY32" i="27"/>
  <c r="BY62" i="27" s="1"/>
  <c r="BX32" i="27"/>
  <c r="BX62" i="27" s="1"/>
  <c r="BW32" i="27"/>
  <c r="BW62" i="27" s="1"/>
  <c r="BV32" i="27"/>
  <c r="BV62" i="27" s="1"/>
  <c r="BU32" i="27"/>
  <c r="BU62" i="27" s="1"/>
  <c r="BT32" i="27"/>
  <c r="BT62" i="27" s="1"/>
  <c r="BS32" i="27"/>
  <c r="BS62" i="27" s="1"/>
  <c r="BR32" i="27"/>
  <c r="BR62" i="27" s="1"/>
  <c r="BQ32" i="27"/>
  <c r="BQ62" i="27" s="1"/>
  <c r="BP32" i="27"/>
  <c r="BP62" i="27" s="1"/>
  <c r="BO32" i="27"/>
  <c r="BO62" i="27" s="1"/>
  <c r="BN32" i="27"/>
  <c r="BN62" i="27" s="1"/>
  <c r="BM32" i="27"/>
  <c r="BM62" i="27" s="1"/>
  <c r="BL32" i="27"/>
  <c r="BL62" i="27" s="1"/>
  <c r="BK32" i="27"/>
  <c r="BJ32" i="27"/>
  <c r="DR31" i="27"/>
  <c r="DR61" i="27" s="1"/>
  <c r="DQ31" i="27"/>
  <c r="DQ61" i="27" s="1"/>
  <c r="DP31" i="27"/>
  <c r="DP61" i="27" s="1"/>
  <c r="DO31" i="27"/>
  <c r="DO61" i="27" s="1"/>
  <c r="DN31" i="27"/>
  <c r="DN61" i="27" s="1"/>
  <c r="DM31" i="27"/>
  <c r="DM61" i="27" s="1"/>
  <c r="DL31" i="27"/>
  <c r="DL61" i="27" s="1"/>
  <c r="DK31" i="27"/>
  <c r="DK61" i="27" s="1"/>
  <c r="DJ31" i="27"/>
  <c r="DJ61" i="27" s="1"/>
  <c r="DI31" i="27"/>
  <c r="DI61" i="27" s="1"/>
  <c r="DH31" i="27"/>
  <c r="DH61" i="27" s="1"/>
  <c r="DG31" i="27"/>
  <c r="DG61" i="27" s="1"/>
  <c r="DF31" i="27"/>
  <c r="DF61" i="27" s="1"/>
  <c r="DE31" i="27"/>
  <c r="DE61" i="27" s="1"/>
  <c r="DD31" i="27"/>
  <c r="DD61" i="27" s="1"/>
  <c r="DC31" i="27"/>
  <c r="DC61" i="27" s="1"/>
  <c r="DB31" i="27"/>
  <c r="DB61" i="27" s="1"/>
  <c r="DA31" i="27"/>
  <c r="DA61" i="27" s="1"/>
  <c r="CZ31" i="27"/>
  <c r="CZ61" i="27" s="1"/>
  <c r="CY31" i="27"/>
  <c r="CY61" i="27" s="1"/>
  <c r="CX31" i="27"/>
  <c r="CX61" i="27" s="1"/>
  <c r="CW31" i="27"/>
  <c r="CW61" i="27" s="1"/>
  <c r="CV31" i="27"/>
  <c r="CV61" i="27" s="1"/>
  <c r="CU31" i="27"/>
  <c r="CU61" i="27" s="1"/>
  <c r="CT31" i="27"/>
  <c r="CT61" i="27" s="1"/>
  <c r="CS31" i="27"/>
  <c r="CS61" i="27" s="1"/>
  <c r="CR31" i="27"/>
  <c r="CR61" i="27" s="1"/>
  <c r="CQ31" i="27"/>
  <c r="CQ61" i="27" s="1"/>
  <c r="CP31" i="27"/>
  <c r="CP61" i="27" s="1"/>
  <c r="CO31" i="27"/>
  <c r="CO61" i="27" s="1"/>
  <c r="CN31" i="27"/>
  <c r="CN61" i="27" s="1"/>
  <c r="CM31" i="27"/>
  <c r="CM61" i="27" s="1"/>
  <c r="CL31" i="27"/>
  <c r="CL61" i="27" s="1"/>
  <c r="CK31" i="27"/>
  <c r="CK61" i="27" s="1"/>
  <c r="CJ31" i="27"/>
  <c r="CJ61" i="27" s="1"/>
  <c r="CI31" i="27"/>
  <c r="CI61" i="27" s="1"/>
  <c r="CH31" i="27"/>
  <c r="CH61" i="27" s="1"/>
  <c r="CG31" i="27"/>
  <c r="CG61" i="27" s="1"/>
  <c r="CF31" i="27"/>
  <c r="CF61" i="27" s="1"/>
  <c r="CE31" i="27"/>
  <c r="CE61" i="27" s="1"/>
  <c r="CD31" i="27"/>
  <c r="CD61" i="27" s="1"/>
  <c r="CC31" i="27"/>
  <c r="CC61" i="27" s="1"/>
  <c r="CB31" i="27"/>
  <c r="CB61" i="27" s="1"/>
  <c r="CA31" i="27"/>
  <c r="CA61" i="27" s="1"/>
  <c r="BZ31" i="27"/>
  <c r="BZ61" i="27" s="1"/>
  <c r="BY31" i="27"/>
  <c r="BY61" i="27" s="1"/>
  <c r="BX31" i="27"/>
  <c r="BX61" i="27" s="1"/>
  <c r="BW31" i="27"/>
  <c r="BW61" i="27" s="1"/>
  <c r="BV31" i="27"/>
  <c r="BV61" i="27" s="1"/>
  <c r="BU31" i="27"/>
  <c r="BU61" i="27" s="1"/>
  <c r="BT31" i="27"/>
  <c r="BT61" i="27" s="1"/>
  <c r="BS31" i="27"/>
  <c r="BS61" i="27" s="1"/>
  <c r="BR31" i="27"/>
  <c r="BR61" i="27" s="1"/>
  <c r="BQ31" i="27"/>
  <c r="BQ61" i="27" s="1"/>
  <c r="BP31" i="27"/>
  <c r="BP61" i="27" s="1"/>
  <c r="BO31" i="27"/>
  <c r="BO61" i="27" s="1"/>
  <c r="BN31" i="27"/>
  <c r="BN61" i="27" s="1"/>
  <c r="BM31" i="27"/>
  <c r="BM61" i="27" s="1"/>
  <c r="BL31" i="27"/>
  <c r="BL61" i="27" s="1"/>
  <c r="BK31" i="27"/>
  <c r="BJ31" i="27"/>
  <c r="DR30" i="27"/>
  <c r="DR60" i="27" s="1"/>
  <c r="DQ30" i="27"/>
  <c r="DQ60" i="27" s="1"/>
  <c r="DP30" i="27"/>
  <c r="DP60" i="27" s="1"/>
  <c r="DO30" i="27"/>
  <c r="DO60" i="27" s="1"/>
  <c r="DN30" i="27"/>
  <c r="DN60" i="27" s="1"/>
  <c r="DM30" i="27"/>
  <c r="DM60" i="27" s="1"/>
  <c r="DL30" i="27"/>
  <c r="DL60" i="27" s="1"/>
  <c r="DK30" i="27"/>
  <c r="DK60" i="27" s="1"/>
  <c r="DJ30" i="27"/>
  <c r="DJ60" i="27" s="1"/>
  <c r="DI30" i="27"/>
  <c r="DI60" i="27" s="1"/>
  <c r="DH30" i="27"/>
  <c r="DH60" i="27" s="1"/>
  <c r="DG30" i="27"/>
  <c r="DG60" i="27" s="1"/>
  <c r="DF30" i="27"/>
  <c r="DF60" i="27" s="1"/>
  <c r="DE30" i="27"/>
  <c r="DE60" i="27" s="1"/>
  <c r="DD30" i="27"/>
  <c r="DD60" i="27" s="1"/>
  <c r="DC30" i="27"/>
  <c r="DC60" i="27" s="1"/>
  <c r="DB30" i="27"/>
  <c r="DB60" i="27" s="1"/>
  <c r="DA30" i="27"/>
  <c r="DA60" i="27" s="1"/>
  <c r="CZ30" i="27"/>
  <c r="CZ60" i="27" s="1"/>
  <c r="CY30" i="27"/>
  <c r="CY60" i="27" s="1"/>
  <c r="CX30" i="27"/>
  <c r="CX60" i="27" s="1"/>
  <c r="CW30" i="27"/>
  <c r="CW60" i="27" s="1"/>
  <c r="CV30" i="27"/>
  <c r="CV60" i="27" s="1"/>
  <c r="CU30" i="27"/>
  <c r="CU60" i="27" s="1"/>
  <c r="CT30" i="27"/>
  <c r="CT60" i="27" s="1"/>
  <c r="CS30" i="27"/>
  <c r="CS60" i="27" s="1"/>
  <c r="CR30" i="27"/>
  <c r="CR60" i="27" s="1"/>
  <c r="CQ30" i="27"/>
  <c r="CQ60" i="27" s="1"/>
  <c r="CP30" i="27"/>
  <c r="CP60" i="27" s="1"/>
  <c r="CO30" i="27"/>
  <c r="CO60" i="27" s="1"/>
  <c r="CN30" i="27"/>
  <c r="CN60" i="27" s="1"/>
  <c r="CM30" i="27"/>
  <c r="CM60" i="27" s="1"/>
  <c r="CL30" i="27"/>
  <c r="CL60" i="27" s="1"/>
  <c r="CK30" i="27"/>
  <c r="CK60" i="27" s="1"/>
  <c r="CJ30" i="27"/>
  <c r="CJ60" i="27" s="1"/>
  <c r="CI30" i="27"/>
  <c r="CI60" i="27" s="1"/>
  <c r="CH30" i="27"/>
  <c r="CH60" i="27" s="1"/>
  <c r="CG30" i="27"/>
  <c r="CG60" i="27" s="1"/>
  <c r="CF30" i="27"/>
  <c r="CF60" i="27" s="1"/>
  <c r="CE30" i="27"/>
  <c r="CE60" i="27" s="1"/>
  <c r="CD30" i="27"/>
  <c r="CD60" i="27" s="1"/>
  <c r="CC30" i="27"/>
  <c r="CC60" i="27" s="1"/>
  <c r="CB30" i="27"/>
  <c r="CB60" i="27" s="1"/>
  <c r="CA30" i="27"/>
  <c r="CA60" i="27" s="1"/>
  <c r="BZ30" i="27"/>
  <c r="BZ60" i="27" s="1"/>
  <c r="BY30" i="27"/>
  <c r="BY60" i="27" s="1"/>
  <c r="BX30" i="27"/>
  <c r="BX60" i="27" s="1"/>
  <c r="BW30" i="27"/>
  <c r="BW60" i="27" s="1"/>
  <c r="BV30" i="27"/>
  <c r="BV60" i="27" s="1"/>
  <c r="BU30" i="27"/>
  <c r="BU60" i="27" s="1"/>
  <c r="BT30" i="27"/>
  <c r="BT60" i="27" s="1"/>
  <c r="BS30" i="27"/>
  <c r="BS60" i="27" s="1"/>
  <c r="BR30" i="27"/>
  <c r="BR60" i="27" s="1"/>
  <c r="BQ30" i="27"/>
  <c r="BQ60" i="27" s="1"/>
  <c r="BP30" i="27"/>
  <c r="BP60" i="27" s="1"/>
  <c r="BO30" i="27"/>
  <c r="BO60" i="27" s="1"/>
  <c r="BN30" i="27"/>
  <c r="BN60" i="27" s="1"/>
  <c r="BM30" i="27"/>
  <c r="BM60" i="27" s="1"/>
  <c r="BL30" i="27"/>
  <c r="BL60" i="27" s="1"/>
  <c r="BK30" i="27"/>
  <c r="BJ30" i="27"/>
  <c r="DR29" i="27"/>
  <c r="DR59" i="27" s="1"/>
  <c r="DQ29" i="27"/>
  <c r="DQ59" i="27" s="1"/>
  <c r="DP29" i="27"/>
  <c r="DP59" i="27" s="1"/>
  <c r="DO29" i="27"/>
  <c r="DO59" i="27" s="1"/>
  <c r="DN29" i="27"/>
  <c r="DN59" i="27" s="1"/>
  <c r="DM29" i="27"/>
  <c r="DM59" i="27" s="1"/>
  <c r="DL29" i="27"/>
  <c r="DL59" i="27" s="1"/>
  <c r="DK29" i="27"/>
  <c r="DK59" i="27" s="1"/>
  <c r="DJ29" i="27"/>
  <c r="DJ59" i="27" s="1"/>
  <c r="DI29" i="27"/>
  <c r="DI59" i="27" s="1"/>
  <c r="DH29" i="27"/>
  <c r="DH59" i="27" s="1"/>
  <c r="DG29" i="27"/>
  <c r="DG59" i="27" s="1"/>
  <c r="DF29" i="27"/>
  <c r="DF59" i="27" s="1"/>
  <c r="DE29" i="27"/>
  <c r="DE59" i="27" s="1"/>
  <c r="DD29" i="27"/>
  <c r="DD59" i="27" s="1"/>
  <c r="DC29" i="27"/>
  <c r="DC59" i="27" s="1"/>
  <c r="DB29" i="27"/>
  <c r="DB59" i="27" s="1"/>
  <c r="DA29" i="27"/>
  <c r="DA59" i="27" s="1"/>
  <c r="CZ29" i="27"/>
  <c r="CZ59" i="27" s="1"/>
  <c r="CY29" i="27"/>
  <c r="CY59" i="27" s="1"/>
  <c r="CX29" i="27"/>
  <c r="CX59" i="27" s="1"/>
  <c r="CW29" i="27"/>
  <c r="CW59" i="27" s="1"/>
  <c r="CV29" i="27"/>
  <c r="CV59" i="27" s="1"/>
  <c r="CU29" i="27"/>
  <c r="CU59" i="27" s="1"/>
  <c r="CT29" i="27"/>
  <c r="CT59" i="27" s="1"/>
  <c r="CS29" i="27"/>
  <c r="CS59" i="27" s="1"/>
  <c r="CR29" i="27"/>
  <c r="CR59" i="27" s="1"/>
  <c r="CQ29" i="27"/>
  <c r="CQ59" i="27" s="1"/>
  <c r="CP29" i="27"/>
  <c r="CP59" i="27" s="1"/>
  <c r="CO29" i="27"/>
  <c r="CO59" i="27" s="1"/>
  <c r="CN29" i="27"/>
  <c r="CN59" i="27" s="1"/>
  <c r="CM29" i="27"/>
  <c r="CM59" i="27" s="1"/>
  <c r="CL29" i="27"/>
  <c r="CL59" i="27" s="1"/>
  <c r="CK29" i="27"/>
  <c r="CK59" i="27" s="1"/>
  <c r="CJ29" i="27"/>
  <c r="CJ59" i="27" s="1"/>
  <c r="CI29" i="27"/>
  <c r="CI59" i="27" s="1"/>
  <c r="CH29" i="27"/>
  <c r="CH59" i="27" s="1"/>
  <c r="CG29" i="27"/>
  <c r="CG59" i="27" s="1"/>
  <c r="CF29" i="27"/>
  <c r="CF59" i="27" s="1"/>
  <c r="CE29" i="27"/>
  <c r="CE59" i="27" s="1"/>
  <c r="CD29" i="27"/>
  <c r="CD59" i="27" s="1"/>
  <c r="CC29" i="27"/>
  <c r="CC59" i="27" s="1"/>
  <c r="CB29" i="27"/>
  <c r="CB59" i="27" s="1"/>
  <c r="CA29" i="27"/>
  <c r="CA59" i="27" s="1"/>
  <c r="BZ29" i="27"/>
  <c r="BZ59" i="27" s="1"/>
  <c r="BY29" i="27"/>
  <c r="BY59" i="27" s="1"/>
  <c r="BX29" i="27"/>
  <c r="BX59" i="27" s="1"/>
  <c r="BW29" i="27"/>
  <c r="BW59" i="27" s="1"/>
  <c r="BV29" i="27"/>
  <c r="BV59" i="27" s="1"/>
  <c r="BU29" i="27"/>
  <c r="BU59" i="27" s="1"/>
  <c r="BT29" i="27"/>
  <c r="BT59" i="27" s="1"/>
  <c r="BS29" i="27"/>
  <c r="BS59" i="27" s="1"/>
  <c r="BR29" i="27"/>
  <c r="BR59" i="27" s="1"/>
  <c r="BQ29" i="27"/>
  <c r="BQ59" i="27" s="1"/>
  <c r="BP29" i="27"/>
  <c r="BP59" i="27" s="1"/>
  <c r="BO29" i="27"/>
  <c r="BO59" i="27" s="1"/>
  <c r="BN29" i="27"/>
  <c r="BN59" i="27" s="1"/>
  <c r="BM29" i="27"/>
  <c r="BM59" i="27" s="1"/>
  <c r="BL29" i="27"/>
  <c r="BL59" i="27" s="1"/>
  <c r="BK29" i="27"/>
  <c r="BJ29" i="27"/>
  <c r="DR28" i="27"/>
  <c r="DR58" i="27" s="1"/>
  <c r="DQ28" i="27"/>
  <c r="DQ58" i="27" s="1"/>
  <c r="DP28" i="27"/>
  <c r="DP58" i="27" s="1"/>
  <c r="DO28" i="27"/>
  <c r="DO58" i="27" s="1"/>
  <c r="DN28" i="27"/>
  <c r="DN58" i="27" s="1"/>
  <c r="DM28" i="27"/>
  <c r="DM58" i="27" s="1"/>
  <c r="DL28" i="27"/>
  <c r="DL58" i="27" s="1"/>
  <c r="DK28" i="27"/>
  <c r="DK58" i="27" s="1"/>
  <c r="DJ28" i="27"/>
  <c r="DJ58" i="27" s="1"/>
  <c r="DI28" i="27"/>
  <c r="DI58" i="27" s="1"/>
  <c r="DH28" i="27"/>
  <c r="DH58" i="27" s="1"/>
  <c r="DG28" i="27"/>
  <c r="DG58" i="27" s="1"/>
  <c r="DF28" i="27"/>
  <c r="DF58" i="27" s="1"/>
  <c r="DE28" i="27"/>
  <c r="DE58" i="27" s="1"/>
  <c r="DD28" i="27"/>
  <c r="DD58" i="27" s="1"/>
  <c r="DC28" i="27"/>
  <c r="DC58" i="27" s="1"/>
  <c r="DB28" i="27"/>
  <c r="DB58" i="27" s="1"/>
  <c r="DA28" i="27"/>
  <c r="DA58" i="27" s="1"/>
  <c r="CZ28" i="27"/>
  <c r="CZ58" i="27" s="1"/>
  <c r="CY28" i="27"/>
  <c r="CY58" i="27" s="1"/>
  <c r="CX28" i="27"/>
  <c r="CX58" i="27" s="1"/>
  <c r="CW28" i="27"/>
  <c r="CW58" i="27" s="1"/>
  <c r="CV28" i="27"/>
  <c r="CV58" i="27" s="1"/>
  <c r="CU28" i="27"/>
  <c r="CU58" i="27" s="1"/>
  <c r="CT28" i="27"/>
  <c r="CT58" i="27" s="1"/>
  <c r="CS28" i="27"/>
  <c r="CS58" i="27" s="1"/>
  <c r="CR28" i="27"/>
  <c r="CR58" i="27" s="1"/>
  <c r="CQ28" i="27"/>
  <c r="CQ58" i="27" s="1"/>
  <c r="CP28" i="27"/>
  <c r="CP58" i="27" s="1"/>
  <c r="CO28" i="27"/>
  <c r="CO58" i="27" s="1"/>
  <c r="CN28" i="27"/>
  <c r="CN58" i="27" s="1"/>
  <c r="CM28" i="27"/>
  <c r="CM58" i="27" s="1"/>
  <c r="CL28" i="27"/>
  <c r="CL58" i="27" s="1"/>
  <c r="CK28" i="27"/>
  <c r="CK58" i="27" s="1"/>
  <c r="CJ28" i="27"/>
  <c r="CJ58" i="27" s="1"/>
  <c r="CI28" i="27"/>
  <c r="CI58" i="27" s="1"/>
  <c r="CH28" i="27"/>
  <c r="CH58" i="27" s="1"/>
  <c r="CG28" i="27"/>
  <c r="CG58" i="27" s="1"/>
  <c r="CF28" i="27"/>
  <c r="CF58" i="27" s="1"/>
  <c r="CE28" i="27"/>
  <c r="CE58" i="27" s="1"/>
  <c r="CD28" i="27"/>
  <c r="CD58" i="27" s="1"/>
  <c r="CC28" i="27"/>
  <c r="CC58" i="27" s="1"/>
  <c r="CB28" i="27"/>
  <c r="CB58" i="27" s="1"/>
  <c r="CA28" i="27"/>
  <c r="CA58" i="27" s="1"/>
  <c r="BZ28" i="27"/>
  <c r="BZ58" i="27" s="1"/>
  <c r="BY28" i="27"/>
  <c r="BY58" i="27" s="1"/>
  <c r="BX28" i="27"/>
  <c r="BX58" i="27" s="1"/>
  <c r="BW28" i="27"/>
  <c r="BW58" i="27" s="1"/>
  <c r="BV28" i="27"/>
  <c r="BV58" i="27" s="1"/>
  <c r="BU28" i="27"/>
  <c r="BU58" i="27" s="1"/>
  <c r="BT28" i="27"/>
  <c r="BT58" i="27" s="1"/>
  <c r="BS28" i="27"/>
  <c r="BS58" i="27" s="1"/>
  <c r="BR28" i="27"/>
  <c r="BR58" i="27" s="1"/>
  <c r="BQ28" i="27"/>
  <c r="BQ58" i="27" s="1"/>
  <c r="BP28" i="27"/>
  <c r="BP58" i="27" s="1"/>
  <c r="BO28" i="27"/>
  <c r="BO58" i="27" s="1"/>
  <c r="BN28" i="27"/>
  <c r="BN58" i="27" s="1"/>
  <c r="BM28" i="27"/>
  <c r="BM58" i="27" s="1"/>
  <c r="BL28" i="27"/>
  <c r="BL58" i="27" s="1"/>
  <c r="BK28" i="27"/>
  <c r="BJ28" i="27"/>
  <c r="DR27" i="27"/>
  <c r="DR57" i="27" s="1"/>
  <c r="DQ27" i="27"/>
  <c r="DQ57" i="27" s="1"/>
  <c r="DP27" i="27"/>
  <c r="DP57" i="27" s="1"/>
  <c r="DO27" i="27"/>
  <c r="DO57" i="27" s="1"/>
  <c r="DN27" i="27"/>
  <c r="DN57" i="27" s="1"/>
  <c r="DM27" i="27"/>
  <c r="DM57" i="27" s="1"/>
  <c r="DL27" i="27"/>
  <c r="DL57" i="27" s="1"/>
  <c r="DK27" i="27"/>
  <c r="DK57" i="27" s="1"/>
  <c r="DJ27" i="27"/>
  <c r="DJ57" i="27" s="1"/>
  <c r="DI27" i="27"/>
  <c r="DI57" i="27" s="1"/>
  <c r="DH27" i="27"/>
  <c r="DH57" i="27" s="1"/>
  <c r="DG27" i="27"/>
  <c r="DG57" i="27" s="1"/>
  <c r="DF27" i="27"/>
  <c r="DF57" i="27" s="1"/>
  <c r="DE27" i="27"/>
  <c r="DE57" i="27" s="1"/>
  <c r="DD27" i="27"/>
  <c r="DD57" i="27" s="1"/>
  <c r="DC27" i="27"/>
  <c r="DC57" i="27" s="1"/>
  <c r="DB27" i="27"/>
  <c r="DB57" i="27" s="1"/>
  <c r="DA27" i="27"/>
  <c r="DA57" i="27" s="1"/>
  <c r="CZ27" i="27"/>
  <c r="CZ57" i="27" s="1"/>
  <c r="CY27" i="27"/>
  <c r="CY57" i="27" s="1"/>
  <c r="CX27" i="27"/>
  <c r="CX57" i="27" s="1"/>
  <c r="CW27" i="27"/>
  <c r="CW57" i="27" s="1"/>
  <c r="CV27" i="27"/>
  <c r="CV57" i="27" s="1"/>
  <c r="CU27" i="27"/>
  <c r="CU57" i="27" s="1"/>
  <c r="CT27" i="27"/>
  <c r="CT57" i="27" s="1"/>
  <c r="CS27" i="27"/>
  <c r="CS57" i="27" s="1"/>
  <c r="CR27" i="27"/>
  <c r="CR57" i="27" s="1"/>
  <c r="CQ27" i="27"/>
  <c r="CQ57" i="27" s="1"/>
  <c r="CP27" i="27"/>
  <c r="CP57" i="27" s="1"/>
  <c r="CO27" i="27"/>
  <c r="CO57" i="27" s="1"/>
  <c r="CN27" i="27"/>
  <c r="CN57" i="27" s="1"/>
  <c r="CM27" i="27"/>
  <c r="CM57" i="27" s="1"/>
  <c r="CL27" i="27"/>
  <c r="CL57" i="27" s="1"/>
  <c r="CK27" i="27"/>
  <c r="CK57" i="27" s="1"/>
  <c r="CJ27" i="27"/>
  <c r="CJ57" i="27" s="1"/>
  <c r="CI27" i="27"/>
  <c r="CI57" i="27" s="1"/>
  <c r="CH27" i="27"/>
  <c r="CH57" i="27" s="1"/>
  <c r="CG27" i="27"/>
  <c r="CG57" i="27" s="1"/>
  <c r="CF27" i="27"/>
  <c r="CF57" i="27" s="1"/>
  <c r="CE27" i="27"/>
  <c r="CE57" i="27" s="1"/>
  <c r="CD27" i="27"/>
  <c r="CD57" i="27" s="1"/>
  <c r="CC27" i="27"/>
  <c r="CC57" i="27" s="1"/>
  <c r="CB27" i="27"/>
  <c r="CB57" i="27" s="1"/>
  <c r="CA27" i="27"/>
  <c r="CA57" i="27" s="1"/>
  <c r="BZ27" i="27"/>
  <c r="BZ57" i="27" s="1"/>
  <c r="BY27" i="27"/>
  <c r="BY57" i="27" s="1"/>
  <c r="BX27" i="27"/>
  <c r="BX57" i="27" s="1"/>
  <c r="BW27" i="27"/>
  <c r="BW57" i="27" s="1"/>
  <c r="BV27" i="27"/>
  <c r="BV57" i="27" s="1"/>
  <c r="BU27" i="27"/>
  <c r="BU57" i="27" s="1"/>
  <c r="BT27" i="27"/>
  <c r="BT57" i="27" s="1"/>
  <c r="BS27" i="27"/>
  <c r="BS57" i="27" s="1"/>
  <c r="BR27" i="27"/>
  <c r="BR57" i="27" s="1"/>
  <c r="BQ27" i="27"/>
  <c r="BQ57" i="27" s="1"/>
  <c r="BP27" i="27"/>
  <c r="BP57" i="27" s="1"/>
  <c r="BO27" i="27"/>
  <c r="BO57" i="27" s="1"/>
  <c r="BN27" i="27"/>
  <c r="BN57" i="27" s="1"/>
  <c r="BM27" i="27"/>
  <c r="BM57" i="27" s="1"/>
  <c r="BL27" i="27"/>
  <c r="BL57" i="27" s="1"/>
  <c r="BK27" i="27"/>
  <c r="BJ27" i="27"/>
  <c r="DR26" i="27"/>
  <c r="DR56" i="27" s="1"/>
  <c r="DQ26" i="27"/>
  <c r="DQ56" i="27" s="1"/>
  <c r="DP26" i="27"/>
  <c r="DP56" i="27" s="1"/>
  <c r="DO26" i="27"/>
  <c r="DO56" i="27" s="1"/>
  <c r="DN26" i="27"/>
  <c r="DN56" i="27" s="1"/>
  <c r="DM26" i="27"/>
  <c r="DM56" i="27" s="1"/>
  <c r="DL26" i="27"/>
  <c r="DL56" i="27" s="1"/>
  <c r="DK26" i="27"/>
  <c r="DK56" i="27" s="1"/>
  <c r="DJ26" i="27"/>
  <c r="DJ56" i="27" s="1"/>
  <c r="DI26" i="27"/>
  <c r="DI56" i="27" s="1"/>
  <c r="DH26" i="27"/>
  <c r="DH56" i="27" s="1"/>
  <c r="DG26" i="27"/>
  <c r="DG56" i="27" s="1"/>
  <c r="DF26" i="27"/>
  <c r="DF56" i="27" s="1"/>
  <c r="DE26" i="27"/>
  <c r="DE56" i="27" s="1"/>
  <c r="DD26" i="27"/>
  <c r="DD56" i="27" s="1"/>
  <c r="DC26" i="27"/>
  <c r="DC56" i="27" s="1"/>
  <c r="DB26" i="27"/>
  <c r="DB56" i="27" s="1"/>
  <c r="DA26" i="27"/>
  <c r="DA56" i="27" s="1"/>
  <c r="CZ26" i="27"/>
  <c r="CZ56" i="27" s="1"/>
  <c r="CY26" i="27"/>
  <c r="CY56" i="27" s="1"/>
  <c r="CX26" i="27"/>
  <c r="CX56" i="27" s="1"/>
  <c r="CW26" i="27"/>
  <c r="CW56" i="27" s="1"/>
  <c r="CV26" i="27"/>
  <c r="CV56" i="27" s="1"/>
  <c r="CU26" i="27"/>
  <c r="CU56" i="27" s="1"/>
  <c r="CT26" i="27"/>
  <c r="CT56" i="27" s="1"/>
  <c r="CS26" i="27"/>
  <c r="CS56" i="27" s="1"/>
  <c r="CR26" i="27"/>
  <c r="CR56" i="27" s="1"/>
  <c r="CQ26" i="27"/>
  <c r="CQ56" i="27" s="1"/>
  <c r="CP26" i="27"/>
  <c r="CP56" i="27" s="1"/>
  <c r="CO26" i="27"/>
  <c r="CO56" i="27" s="1"/>
  <c r="CN26" i="27"/>
  <c r="CN56" i="27" s="1"/>
  <c r="CM26" i="27"/>
  <c r="CM56" i="27" s="1"/>
  <c r="CL26" i="27"/>
  <c r="CL56" i="27" s="1"/>
  <c r="CK26" i="27"/>
  <c r="CK56" i="27" s="1"/>
  <c r="CJ26" i="27"/>
  <c r="CJ56" i="27" s="1"/>
  <c r="CI26" i="27"/>
  <c r="CI56" i="27" s="1"/>
  <c r="CH26" i="27"/>
  <c r="CH56" i="27" s="1"/>
  <c r="CG26" i="27"/>
  <c r="CG56" i="27" s="1"/>
  <c r="CF26" i="27"/>
  <c r="CF56" i="27" s="1"/>
  <c r="CE26" i="27"/>
  <c r="CE56" i="27" s="1"/>
  <c r="CD26" i="27"/>
  <c r="CD56" i="27" s="1"/>
  <c r="CC26" i="27"/>
  <c r="CC56" i="27" s="1"/>
  <c r="CB26" i="27"/>
  <c r="CB56" i="27" s="1"/>
  <c r="CA26" i="27"/>
  <c r="CA56" i="27" s="1"/>
  <c r="BZ26" i="27"/>
  <c r="BZ56" i="27" s="1"/>
  <c r="BY26" i="27"/>
  <c r="BY56" i="27" s="1"/>
  <c r="BX26" i="27"/>
  <c r="BX56" i="27" s="1"/>
  <c r="BW26" i="27"/>
  <c r="BW56" i="27" s="1"/>
  <c r="BV26" i="27"/>
  <c r="BV56" i="27" s="1"/>
  <c r="BU26" i="27"/>
  <c r="BU56" i="27" s="1"/>
  <c r="BT26" i="27"/>
  <c r="BT56" i="27" s="1"/>
  <c r="BS26" i="27"/>
  <c r="BS56" i="27" s="1"/>
  <c r="BR26" i="27"/>
  <c r="BR56" i="27" s="1"/>
  <c r="BQ26" i="27"/>
  <c r="BQ56" i="27" s="1"/>
  <c r="BP26" i="27"/>
  <c r="BP56" i="27" s="1"/>
  <c r="BO26" i="27"/>
  <c r="BO56" i="27" s="1"/>
  <c r="BN26" i="27"/>
  <c r="BN56" i="27" s="1"/>
  <c r="BM26" i="27"/>
  <c r="BM56" i="27" s="1"/>
  <c r="BL26" i="27"/>
  <c r="BL56" i="27" s="1"/>
  <c r="BK26" i="27"/>
  <c r="BJ26" i="27"/>
  <c r="DR25" i="27"/>
  <c r="DR55" i="27" s="1"/>
  <c r="DQ25" i="27"/>
  <c r="DQ55" i="27" s="1"/>
  <c r="DP25" i="27"/>
  <c r="DP55" i="27" s="1"/>
  <c r="DO25" i="27"/>
  <c r="DO55" i="27" s="1"/>
  <c r="DN25" i="27"/>
  <c r="DN55" i="27" s="1"/>
  <c r="DM25" i="27"/>
  <c r="DM55" i="27" s="1"/>
  <c r="DL25" i="27"/>
  <c r="DL55" i="27" s="1"/>
  <c r="DK25" i="27"/>
  <c r="DK55" i="27" s="1"/>
  <c r="DJ25" i="27"/>
  <c r="DJ55" i="27" s="1"/>
  <c r="DI25" i="27"/>
  <c r="DI55" i="27" s="1"/>
  <c r="DH25" i="27"/>
  <c r="DH55" i="27" s="1"/>
  <c r="DG25" i="27"/>
  <c r="DG55" i="27" s="1"/>
  <c r="DF25" i="27"/>
  <c r="DF55" i="27" s="1"/>
  <c r="DE25" i="27"/>
  <c r="DE55" i="27" s="1"/>
  <c r="DD25" i="27"/>
  <c r="DD55" i="27" s="1"/>
  <c r="DC25" i="27"/>
  <c r="DC55" i="27" s="1"/>
  <c r="DB25" i="27"/>
  <c r="DB55" i="27" s="1"/>
  <c r="DA25" i="27"/>
  <c r="DA55" i="27" s="1"/>
  <c r="CZ25" i="27"/>
  <c r="CZ55" i="27" s="1"/>
  <c r="CY25" i="27"/>
  <c r="CY55" i="27" s="1"/>
  <c r="CX25" i="27"/>
  <c r="CX55" i="27" s="1"/>
  <c r="CW25" i="27"/>
  <c r="CW55" i="27" s="1"/>
  <c r="CV25" i="27"/>
  <c r="CV55" i="27" s="1"/>
  <c r="CU25" i="27"/>
  <c r="CU55" i="27" s="1"/>
  <c r="CT25" i="27"/>
  <c r="CT55" i="27" s="1"/>
  <c r="CS25" i="27"/>
  <c r="CS55" i="27" s="1"/>
  <c r="CR25" i="27"/>
  <c r="CR55" i="27" s="1"/>
  <c r="CQ25" i="27"/>
  <c r="CQ55" i="27" s="1"/>
  <c r="CP25" i="27"/>
  <c r="CP55" i="27" s="1"/>
  <c r="CO25" i="27"/>
  <c r="CO55" i="27" s="1"/>
  <c r="CN25" i="27"/>
  <c r="CN55" i="27" s="1"/>
  <c r="CM25" i="27"/>
  <c r="CM55" i="27" s="1"/>
  <c r="CL25" i="27"/>
  <c r="CL55" i="27" s="1"/>
  <c r="CK25" i="27"/>
  <c r="CK55" i="27" s="1"/>
  <c r="CJ25" i="27"/>
  <c r="CJ55" i="27" s="1"/>
  <c r="CI25" i="27"/>
  <c r="CI55" i="27" s="1"/>
  <c r="CH25" i="27"/>
  <c r="CH55" i="27" s="1"/>
  <c r="CG25" i="27"/>
  <c r="CG55" i="27" s="1"/>
  <c r="CF25" i="27"/>
  <c r="CF55" i="27" s="1"/>
  <c r="CE25" i="27"/>
  <c r="CE55" i="27" s="1"/>
  <c r="CD25" i="27"/>
  <c r="CD55" i="27" s="1"/>
  <c r="CC25" i="27"/>
  <c r="CC55" i="27" s="1"/>
  <c r="CB25" i="27"/>
  <c r="CB55" i="27" s="1"/>
  <c r="CA25" i="27"/>
  <c r="CA55" i="27" s="1"/>
  <c r="BZ25" i="27"/>
  <c r="BZ55" i="27" s="1"/>
  <c r="BY25" i="27"/>
  <c r="BY55" i="27" s="1"/>
  <c r="BX25" i="27"/>
  <c r="BX55" i="27" s="1"/>
  <c r="BW25" i="27"/>
  <c r="BW55" i="27" s="1"/>
  <c r="BV25" i="27"/>
  <c r="BV55" i="27" s="1"/>
  <c r="BU25" i="27"/>
  <c r="BU55" i="27" s="1"/>
  <c r="BT25" i="27"/>
  <c r="BT55" i="27" s="1"/>
  <c r="BS25" i="27"/>
  <c r="BS55" i="27" s="1"/>
  <c r="BR25" i="27"/>
  <c r="BR55" i="27" s="1"/>
  <c r="BQ25" i="27"/>
  <c r="BQ55" i="27" s="1"/>
  <c r="BP25" i="27"/>
  <c r="BP55" i="27" s="1"/>
  <c r="BO25" i="27"/>
  <c r="BO55" i="27" s="1"/>
  <c r="BN25" i="27"/>
  <c r="BN55" i="27" s="1"/>
  <c r="BM25" i="27"/>
  <c r="BM55" i="27" s="1"/>
  <c r="BL25" i="27"/>
  <c r="BL55" i="27" s="1"/>
  <c r="BK25" i="27"/>
  <c r="BJ25" i="27"/>
  <c r="DR24" i="27"/>
  <c r="DR54" i="27" s="1"/>
  <c r="DQ24" i="27"/>
  <c r="DQ54" i="27" s="1"/>
  <c r="DP24" i="27"/>
  <c r="DP54" i="27" s="1"/>
  <c r="DO24" i="27"/>
  <c r="DO54" i="27" s="1"/>
  <c r="DN24" i="27"/>
  <c r="DN54" i="27" s="1"/>
  <c r="DM24" i="27"/>
  <c r="DM54" i="27" s="1"/>
  <c r="DL24" i="27"/>
  <c r="DL54" i="27" s="1"/>
  <c r="DK24" i="27"/>
  <c r="DK54" i="27" s="1"/>
  <c r="DJ24" i="27"/>
  <c r="DJ54" i="27" s="1"/>
  <c r="DI24" i="27"/>
  <c r="DI54" i="27" s="1"/>
  <c r="DH24" i="27"/>
  <c r="DH54" i="27" s="1"/>
  <c r="DG24" i="27"/>
  <c r="DG54" i="27" s="1"/>
  <c r="DF24" i="27"/>
  <c r="DF54" i="27" s="1"/>
  <c r="DE24" i="27"/>
  <c r="DE54" i="27" s="1"/>
  <c r="DD24" i="27"/>
  <c r="DD54" i="27" s="1"/>
  <c r="DC24" i="27"/>
  <c r="DC54" i="27" s="1"/>
  <c r="DB24" i="27"/>
  <c r="DB54" i="27" s="1"/>
  <c r="DA24" i="27"/>
  <c r="DA54" i="27" s="1"/>
  <c r="CZ24" i="27"/>
  <c r="CZ54" i="27" s="1"/>
  <c r="CY24" i="27"/>
  <c r="CY54" i="27" s="1"/>
  <c r="CX24" i="27"/>
  <c r="CX54" i="27" s="1"/>
  <c r="CW24" i="27"/>
  <c r="CW54" i="27" s="1"/>
  <c r="CV24" i="27"/>
  <c r="CV54" i="27" s="1"/>
  <c r="CU24" i="27"/>
  <c r="CU54" i="27" s="1"/>
  <c r="CT24" i="27"/>
  <c r="CT54" i="27" s="1"/>
  <c r="CS24" i="27"/>
  <c r="CS54" i="27" s="1"/>
  <c r="CR24" i="27"/>
  <c r="CR54" i="27" s="1"/>
  <c r="CQ24" i="27"/>
  <c r="CQ54" i="27" s="1"/>
  <c r="CP24" i="27"/>
  <c r="CP54" i="27" s="1"/>
  <c r="CO24" i="27"/>
  <c r="CO54" i="27" s="1"/>
  <c r="CN24" i="27"/>
  <c r="CN54" i="27" s="1"/>
  <c r="CM24" i="27"/>
  <c r="CM54" i="27" s="1"/>
  <c r="CL24" i="27"/>
  <c r="CL54" i="27" s="1"/>
  <c r="CK24" i="27"/>
  <c r="CK54" i="27" s="1"/>
  <c r="CJ24" i="27"/>
  <c r="CJ54" i="27" s="1"/>
  <c r="CI24" i="27"/>
  <c r="CI54" i="27" s="1"/>
  <c r="CH24" i="27"/>
  <c r="CH54" i="27" s="1"/>
  <c r="CG24" i="27"/>
  <c r="CG54" i="27" s="1"/>
  <c r="CF24" i="27"/>
  <c r="CF54" i="27" s="1"/>
  <c r="CE24" i="27"/>
  <c r="CE54" i="27" s="1"/>
  <c r="CD24" i="27"/>
  <c r="CD54" i="27" s="1"/>
  <c r="CC24" i="27"/>
  <c r="CC54" i="27" s="1"/>
  <c r="CB24" i="27"/>
  <c r="CB54" i="27" s="1"/>
  <c r="CA24" i="27"/>
  <c r="CA54" i="27" s="1"/>
  <c r="BZ24" i="27"/>
  <c r="BZ54" i="27" s="1"/>
  <c r="BY24" i="27"/>
  <c r="BY54" i="27" s="1"/>
  <c r="BX24" i="27"/>
  <c r="BX54" i="27" s="1"/>
  <c r="BW24" i="27"/>
  <c r="BW54" i="27" s="1"/>
  <c r="BV24" i="27"/>
  <c r="BV54" i="27" s="1"/>
  <c r="BU24" i="27"/>
  <c r="BU54" i="27" s="1"/>
  <c r="BT24" i="27"/>
  <c r="BT54" i="27" s="1"/>
  <c r="BS24" i="27"/>
  <c r="BS54" i="27" s="1"/>
  <c r="BR24" i="27"/>
  <c r="BR54" i="27" s="1"/>
  <c r="BQ24" i="27"/>
  <c r="BQ54" i="27" s="1"/>
  <c r="BP24" i="27"/>
  <c r="BP54" i="27" s="1"/>
  <c r="BO24" i="27"/>
  <c r="BO54" i="27" s="1"/>
  <c r="BN24" i="27"/>
  <c r="BN54" i="27" s="1"/>
  <c r="BM24" i="27"/>
  <c r="BM54" i="27" s="1"/>
  <c r="BL24" i="27"/>
  <c r="BL54" i="27" s="1"/>
  <c r="BK24" i="27"/>
  <c r="BJ24" i="27"/>
  <c r="DR23" i="27"/>
  <c r="DR53" i="27" s="1"/>
  <c r="DQ23" i="27"/>
  <c r="DQ53" i="27" s="1"/>
  <c r="DP23" i="27"/>
  <c r="DP53" i="27" s="1"/>
  <c r="DO23" i="27"/>
  <c r="DO53" i="27" s="1"/>
  <c r="DN23" i="27"/>
  <c r="DN53" i="27" s="1"/>
  <c r="DM23" i="27"/>
  <c r="DM53" i="27" s="1"/>
  <c r="DL23" i="27"/>
  <c r="DL53" i="27" s="1"/>
  <c r="DK23" i="27"/>
  <c r="DK53" i="27" s="1"/>
  <c r="DJ23" i="27"/>
  <c r="DJ53" i="27" s="1"/>
  <c r="DI23" i="27"/>
  <c r="DI53" i="27" s="1"/>
  <c r="DH23" i="27"/>
  <c r="DH53" i="27" s="1"/>
  <c r="DG23" i="27"/>
  <c r="DG53" i="27" s="1"/>
  <c r="DF23" i="27"/>
  <c r="DF53" i="27" s="1"/>
  <c r="DE23" i="27"/>
  <c r="DE53" i="27" s="1"/>
  <c r="DD23" i="27"/>
  <c r="DD53" i="27" s="1"/>
  <c r="DC23" i="27"/>
  <c r="DC53" i="27" s="1"/>
  <c r="DB23" i="27"/>
  <c r="DB53" i="27" s="1"/>
  <c r="DA23" i="27"/>
  <c r="DA53" i="27" s="1"/>
  <c r="CZ23" i="27"/>
  <c r="CZ53" i="27" s="1"/>
  <c r="CY23" i="27"/>
  <c r="CY53" i="27" s="1"/>
  <c r="CX23" i="27"/>
  <c r="CX53" i="27" s="1"/>
  <c r="CW23" i="27"/>
  <c r="CW53" i="27" s="1"/>
  <c r="CV23" i="27"/>
  <c r="CV53" i="27" s="1"/>
  <c r="CU23" i="27"/>
  <c r="CU53" i="27" s="1"/>
  <c r="CT23" i="27"/>
  <c r="CT53" i="27" s="1"/>
  <c r="CS23" i="27"/>
  <c r="CS53" i="27" s="1"/>
  <c r="CR23" i="27"/>
  <c r="CR53" i="27" s="1"/>
  <c r="CQ23" i="27"/>
  <c r="CQ53" i="27" s="1"/>
  <c r="CP23" i="27"/>
  <c r="CP53" i="27" s="1"/>
  <c r="CO23" i="27"/>
  <c r="CO53" i="27" s="1"/>
  <c r="CN23" i="27"/>
  <c r="CN53" i="27" s="1"/>
  <c r="CM23" i="27"/>
  <c r="CM53" i="27" s="1"/>
  <c r="CL23" i="27"/>
  <c r="CL53" i="27" s="1"/>
  <c r="CK23" i="27"/>
  <c r="CK53" i="27" s="1"/>
  <c r="CJ23" i="27"/>
  <c r="CJ53" i="27" s="1"/>
  <c r="CI23" i="27"/>
  <c r="CI53" i="27" s="1"/>
  <c r="CH23" i="27"/>
  <c r="CH53" i="27" s="1"/>
  <c r="CG23" i="27"/>
  <c r="CG53" i="27" s="1"/>
  <c r="CF23" i="27"/>
  <c r="CF53" i="27" s="1"/>
  <c r="CE23" i="27"/>
  <c r="CE53" i="27" s="1"/>
  <c r="CD23" i="27"/>
  <c r="CD53" i="27" s="1"/>
  <c r="CC23" i="27"/>
  <c r="CC53" i="27" s="1"/>
  <c r="CB23" i="27"/>
  <c r="CB53" i="27" s="1"/>
  <c r="CA23" i="27"/>
  <c r="CA53" i="27" s="1"/>
  <c r="BZ23" i="27"/>
  <c r="BZ53" i="27" s="1"/>
  <c r="BY23" i="27"/>
  <c r="BY53" i="27" s="1"/>
  <c r="BX23" i="27"/>
  <c r="BX53" i="27" s="1"/>
  <c r="BW23" i="27"/>
  <c r="BW53" i="27" s="1"/>
  <c r="BV23" i="27"/>
  <c r="BV53" i="27" s="1"/>
  <c r="BU23" i="27"/>
  <c r="BU53" i="27" s="1"/>
  <c r="BT23" i="27"/>
  <c r="BT53" i="27" s="1"/>
  <c r="BS23" i="27"/>
  <c r="BS53" i="27" s="1"/>
  <c r="BR23" i="27"/>
  <c r="BR53" i="27" s="1"/>
  <c r="BQ23" i="27"/>
  <c r="BQ53" i="27" s="1"/>
  <c r="BP23" i="27"/>
  <c r="BP53" i="27" s="1"/>
  <c r="BO23" i="27"/>
  <c r="BO53" i="27" s="1"/>
  <c r="BN23" i="27"/>
  <c r="BN53" i="27" s="1"/>
  <c r="BM23" i="27"/>
  <c r="BM53" i="27" s="1"/>
  <c r="BL23" i="27"/>
  <c r="BL53" i="27" s="1"/>
  <c r="BK23" i="27"/>
  <c r="BJ23" i="27"/>
  <c r="DR22" i="27"/>
  <c r="DR52" i="27" s="1"/>
  <c r="DQ22" i="27"/>
  <c r="DQ52" i="27" s="1"/>
  <c r="DP22" i="27"/>
  <c r="DP52" i="27" s="1"/>
  <c r="DO22" i="27"/>
  <c r="DO52" i="27" s="1"/>
  <c r="DN22" i="27"/>
  <c r="DN52" i="27" s="1"/>
  <c r="DM22" i="27"/>
  <c r="DM52" i="27" s="1"/>
  <c r="DL22" i="27"/>
  <c r="DL52" i="27" s="1"/>
  <c r="DK22" i="27"/>
  <c r="DK52" i="27" s="1"/>
  <c r="DJ22" i="27"/>
  <c r="DJ52" i="27" s="1"/>
  <c r="DI22" i="27"/>
  <c r="DI52" i="27" s="1"/>
  <c r="DH22" i="27"/>
  <c r="DH52" i="27" s="1"/>
  <c r="DG22" i="27"/>
  <c r="DG52" i="27" s="1"/>
  <c r="DF22" i="27"/>
  <c r="DF52" i="27" s="1"/>
  <c r="DE22" i="27"/>
  <c r="DE52" i="27" s="1"/>
  <c r="DD22" i="27"/>
  <c r="DD52" i="27" s="1"/>
  <c r="DC22" i="27"/>
  <c r="DC52" i="27" s="1"/>
  <c r="DB22" i="27"/>
  <c r="DB52" i="27" s="1"/>
  <c r="DA22" i="27"/>
  <c r="DA52" i="27" s="1"/>
  <c r="CZ22" i="27"/>
  <c r="CZ52" i="27" s="1"/>
  <c r="CY22" i="27"/>
  <c r="CY52" i="27" s="1"/>
  <c r="CX22" i="27"/>
  <c r="CX52" i="27" s="1"/>
  <c r="CW22" i="27"/>
  <c r="CW52" i="27" s="1"/>
  <c r="CV22" i="27"/>
  <c r="CV52" i="27" s="1"/>
  <c r="CU22" i="27"/>
  <c r="CU52" i="27" s="1"/>
  <c r="CT22" i="27"/>
  <c r="CT52" i="27" s="1"/>
  <c r="CS22" i="27"/>
  <c r="CS52" i="27" s="1"/>
  <c r="CR22" i="27"/>
  <c r="CR52" i="27" s="1"/>
  <c r="CQ22" i="27"/>
  <c r="CQ52" i="27" s="1"/>
  <c r="CP22" i="27"/>
  <c r="CP52" i="27" s="1"/>
  <c r="CO22" i="27"/>
  <c r="CO52" i="27" s="1"/>
  <c r="CN22" i="27"/>
  <c r="CN52" i="27" s="1"/>
  <c r="CM22" i="27"/>
  <c r="CM52" i="27" s="1"/>
  <c r="CL22" i="27"/>
  <c r="CL52" i="27" s="1"/>
  <c r="CK22" i="27"/>
  <c r="CK52" i="27" s="1"/>
  <c r="CJ22" i="27"/>
  <c r="CJ52" i="27" s="1"/>
  <c r="CI22" i="27"/>
  <c r="CI52" i="27" s="1"/>
  <c r="CH22" i="27"/>
  <c r="CH52" i="27" s="1"/>
  <c r="CG22" i="27"/>
  <c r="CG52" i="27" s="1"/>
  <c r="CF22" i="27"/>
  <c r="CF52" i="27" s="1"/>
  <c r="CE22" i="27"/>
  <c r="CE52" i="27" s="1"/>
  <c r="CD22" i="27"/>
  <c r="CD52" i="27" s="1"/>
  <c r="CC22" i="27"/>
  <c r="CC52" i="27" s="1"/>
  <c r="CB22" i="27"/>
  <c r="CB52" i="27" s="1"/>
  <c r="CA22" i="27"/>
  <c r="CA52" i="27" s="1"/>
  <c r="BZ22" i="27"/>
  <c r="BZ52" i="27" s="1"/>
  <c r="BY22" i="27"/>
  <c r="BY52" i="27" s="1"/>
  <c r="BX22" i="27"/>
  <c r="BX52" i="27" s="1"/>
  <c r="BW22" i="27"/>
  <c r="BW52" i="27" s="1"/>
  <c r="BV22" i="27"/>
  <c r="BV52" i="27" s="1"/>
  <c r="BU22" i="27"/>
  <c r="BU52" i="27" s="1"/>
  <c r="BT22" i="27"/>
  <c r="BT52" i="27" s="1"/>
  <c r="BS22" i="27"/>
  <c r="BS52" i="27" s="1"/>
  <c r="BR22" i="27"/>
  <c r="BR52" i="27" s="1"/>
  <c r="BQ22" i="27"/>
  <c r="BQ52" i="27" s="1"/>
  <c r="BP22" i="27"/>
  <c r="BP52" i="27" s="1"/>
  <c r="BO22" i="27"/>
  <c r="BO52" i="27" s="1"/>
  <c r="BN22" i="27"/>
  <c r="BN52" i="27" s="1"/>
  <c r="BM22" i="27"/>
  <c r="BM52" i="27" s="1"/>
  <c r="BL22" i="27"/>
  <c r="BL52" i="27" s="1"/>
  <c r="BK22" i="27"/>
  <c r="BJ22" i="27"/>
  <c r="DR21" i="27"/>
  <c r="DR51" i="27" s="1"/>
  <c r="DQ21" i="27"/>
  <c r="DQ51" i="27" s="1"/>
  <c r="DP21" i="27"/>
  <c r="DP51" i="27" s="1"/>
  <c r="DO21" i="27"/>
  <c r="DO51" i="27" s="1"/>
  <c r="DN21" i="27"/>
  <c r="DN51" i="27" s="1"/>
  <c r="DM21" i="27"/>
  <c r="DM51" i="27" s="1"/>
  <c r="DL21" i="27"/>
  <c r="DL51" i="27" s="1"/>
  <c r="DK21" i="27"/>
  <c r="DK51" i="27" s="1"/>
  <c r="DJ21" i="27"/>
  <c r="DJ51" i="27" s="1"/>
  <c r="DI21" i="27"/>
  <c r="DI51" i="27" s="1"/>
  <c r="DH21" i="27"/>
  <c r="DH51" i="27" s="1"/>
  <c r="DG21" i="27"/>
  <c r="DG51" i="27" s="1"/>
  <c r="DF21" i="27"/>
  <c r="DF51" i="27" s="1"/>
  <c r="DE21" i="27"/>
  <c r="DE51" i="27" s="1"/>
  <c r="DD21" i="27"/>
  <c r="DD51" i="27" s="1"/>
  <c r="DC21" i="27"/>
  <c r="DC51" i="27" s="1"/>
  <c r="DB21" i="27"/>
  <c r="DB51" i="27" s="1"/>
  <c r="DA21" i="27"/>
  <c r="DA51" i="27" s="1"/>
  <c r="CZ21" i="27"/>
  <c r="CZ51" i="27" s="1"/>
  <c r="CY21" i="27"/>
  <c r="CY51" i="27" s="1"/>
  <c r="CX21" i="27"/>
  <c r="CX51" i="27" s="1"/>
  <c r="CW21" i="27"/>
  <c r="CW51" i="27" s="1"/>
  <c r="CV21" i="27"/>
  <c r="CV51" i="27" s="1"/>
  <c r="CU21" i="27"/>
  <c r="CU51" i="27" s="1"/>
  <c r="CT21" i="27"/>
  <c r="CT51" i="27" s="1"/>
  <c r="CS21" i="27"/>
  <c r="CS51" i="27" s="1"/>
  <c r="CR21" i="27"/>
  <c r="CR51" i="27" s="1"/>
  <c r="CQ21" i="27"/>
  <c r="CQ51" i="27" s="1"/>
  <c r="CP21" i="27"/>
  <c r="CP51" i="27" s="1"/>
  <c r="CO21" i="27"/>
  <c r="CO51" i="27" s="1"/>
  <c r="CN21" i="27"/>
  <c r="CN51" i="27" s="1"/>
  <c r="CM21" i="27"/>
  <c r="CM51" i="27" s="1"/>
  <c r="CL21" i="27"/>
  <c r="CL51" i="27" s="1"/>
  <c r="CK21" i="27"/>
  <c r="CK51" i="27" s="1"/>
  <c r="CJ21" i="27"/>
  <c r="CJ51" i="27" s="1"/>
  <c r="CI21" i="27"/>
  <c r="CI51" i="27" s="1"/>
  <c r="CH21" i="27"/>
  <c r="CH51" i="27" s="1"/>
  <c r="CG21" i="27"/>
  <c r="CG51" i="27" s="1"/>
  <c r="CF21" i="27"/>
  <c r="CF51" i="27" s="1"/>
  <c r="CE21" i="27"/>
  <c r="CE51" i="27" s="1"/>
  <c r="CD21" i="27"/>
  <c r="CD51" i="27" s="1"/>
  <c r="CC21" i="27"/>
  <c r="CC51" i="27" s="1"/>
  <c r="CB21" i="27"/>
  <c r="CB51" i="27" s="1"/>
  <c r="CA21" i="27"/>
  <c r="CA51" i="27" s="1"/>
  <c r="BZ21" i="27"/>
  <c r="BZ51" i="27" s="1"/>
  <c r="BY21" i="27"/>
  <c r="BY51" i="27" s="1"/>
  <c r="BX21" i="27"/>
  <c r="BX51" i="27" s="1"/>
  <c r="BW21" i="27"/>
  <c r="BW51" i="27" s="1"/>
  <c r="BV21" i="27"/>
  <c r="BV51" i="27" s="1"/>
  <c r="BU21" i="27"/>
  <c r="BU51" i="27" s="1"/>
  <c r="BT21" i="27"/>
  <c r="BT51" i="27" s="1"/>
  <c r="BS21" i="27"/>
  <c r="BS51" i="27" s="1"/>
  <c r="BR21" i="27"/>
  <c r="BR51" i="27" s="1"/>
  <c r="BQ21" i="27"/>
  <c r="BQ51" i="27" s="1"/>
  <c r="BP21" i="27"/>
  <c r="BP51" i="27" s="1"/>
  <c r="BO21" i="27"/>
  <c r="BO51" i="27" s="1"/>
  <c r="BN21" i="27"/>
  <c r="BN51" i="27" s="1"/>
  <c r="BM21" i="27"/>
  <c r="BM51" i="27" s="1"/>
  <c r="BL21" i="27"/>
  <c r="BL51" i="27" s="1"/>
  <c r="BK21" i="27"/>
  <c r="BJ21" i="27"/>
  <c r="DR20" i="27"/>
  <c r="DR50" i="27" s="1"/>
  <c r="DQ20" i="27"/>
  <c r="DQ50" i="27" s="1"/>
  <c r="DP20" i="27"/>
  <c r="DP50" i="27" s="1"/>
  <c r="DO20" i="27"/>
  <c r="DO50" i="27" s="1"/>
  <c r="DN20" i="27"/>
  <c r="DN50" i="27" s="1"/>
  <c r="DM20" i="27"/>
  <c r="DM50" i="27" s="1"/>
  <c r="DL20" i="27"/>
  <c r="DL50" i="27" s="1"/>
  <c r="DK20" i="27"/>
  <c r="DK50" i="27" s="1"/>
  <c r="DJ20" i="27"/>
  <c r="DJ50" i="27" s="1"/>
  <c r="DI20" i="27"/>
  <c r="DI50" i="27" s="1"/>
  <c r="DH20" i="27"/>
  <c r="DH50" i="27" s="1"/>
  <c r="DG20" i="27"/>
  <c r="DG50" i="27" s="1"/>
  <c r="DF20" i="27"/>
  <c r="DF50" i="27" s="1"/>
  <c r="DE20" i="27"/>
  <c r="DE50" i="27" s="1"/>
  <c r="DD20" i="27"/>
  <c r="DD50" i="27" s="1"/>
  <c r="DC20" i="27"/>
  <c r="DC50" i="27" s="1"/>
  <c r="DB20" i="27"/>
  <c r="DB50" i="27" s="1"/>
  <c r="DA20" i="27"/>
  <c r="DA50" i="27" s="1"/>
  <c r="CZ20" i="27"/>
  <c r="CZ50" i="27" s="1"/>
  <c r="CY20" i="27"/>
  <c r="CY50" i="27" s="1"/>
  <c r="CX20" i="27"/>
  <c r="CX50" i="27" s="1"/>
  <c r="CW20" i="27"/>
  <c r="CW50" i="27" s="1"/>
  <c r="CV20" i="27"/>
  <c r="CV50" i="27" s="1"/>
  <c r="CU20" i="27"/>
  <c r="CU50" i="27" s="1"/>
  <c r="CT20" i="27"/>
  <c r="CT50" i="27" s="1"/>
  <c r="CS20" i="27"/>
  <c r="CS50" i="27" s="1"/>
  <c r="CR20" i="27"/>
  <c r="CR50" i="27" s="1"/>
  <c r="CQ20" i="27"/>
  <c r="CQ50" i="27" s="1"/>
  <c r="CP20" i="27"/>
  <c r="CP50" i="27" s="1"/>
  <c r="CO20" i="27"/>
  <c r="CO50" i="27" s="1"/>
  <c r="CN20" i="27"/>
  <c r="CN50" i="27" s="1"/>
  <c r="CM20" i="27"/>
  <c r="CM50" i="27" s="1"/>
  <c r="CL20" i="27"/>
  <c r="CL50" i="27" s="1"/>
  <c r="CK20" i="27"/>
  <c r="CK50" i="27" s="1"/>
  <c r="CJ20" i="27"/>
  <c r="CJ50" i="27" s="1"/>
  <c r="CI20" i="27"/>
  <c r="CI50" i="27" s="1"/>
  <c r="CH20" i="27"/>
  <c r="CH50" i="27" s="1"/>
  <c r="CG20" i="27"/>
  <c r="CG50" i="27" s="1"/>
  <c r="CF20" i="27"/>
  <c r="CF50" i="27" s="1"/>
  <c r="CE20" i="27"/>
  <c r="CE50" i="27" s="1"/>
  <c r="CD20" i="27"/>
  <c r="CD50" i="27" s="1"/>
  <c r="CC20" i="27"/>
  <c r="CC50" i="27" s="1"/>
  <c r="CB20" i="27"/>
  <c r="CB50" i="27" s="1"/>
  <c r="CA20" i="27"/>
  <c r="CA50" i="27" s="1"/>
  <c r="BZ20" i="27"/>
  <c r="BZ50" i="27" s="1"/>
  <c r="BY20" i="27"/>
  <c r="BY50" i="27" s="1"/>
  <c r="BX20" i="27"/>
  <c r="BX50" i="27" s="1"/>
  <c r="BW20" i="27"/>
  <c r="BW50" i="27" s="1"/>
  <c r="BV20" i="27"/>
  <c r="BV50" i="27" s="1"/>
  <c r="BU20" i="27"/>
  <c r="BU50" i="27" s="1"/>
  <c r="BT20" i="27"/>
  <c r="BT50" i="27" s="1"/>
  <c r="BS20" i="27"/>
  <c r="BS50" i="27" s="1"/>
  <c r="BR20" i="27"/>
  <c r="BR50" i="27" s="1"/>
  <c r="BQ20" i="27"/>
  <c r="BQ50" i="27" s="1"/>
  <c r="BP20" i="27"/>
  <c r="BP50" i="27" s="1"/>
  <c r="BO20" i="27"/>
  <c r="BO50" i="27" s="1"/>
  <c r="BN20" i="27"/>
  <c r="BN50" i="27" s="1"/>
  <c r="BM20" i="27"/>
  <c r="BM50" i="27" s="1"/>
  <c r="BL20" i="27"/>
  <c r="BL50" i="27" s="1"/>
  <c r="BK20" i="27"/>
  <c r="BJ20" i="27"/>
  <c r="DR19" i="27"/>
  <c r="DR49" i="27" s="1"/>
  <c r="DQ19" i="27"/>
  <c r="DQ49" i="27" s="1"/>
  <c r="DP19" i="27"/>
  <c r="DP49" i="27" s="1"/>
  <c r="DO19" i="27"/>
  <c r="DO49" i="27" s="1"/>
  <c r="DN19" i="27"/>
  <c r="DN49" i="27" s="1"/>
  <c r="DM19" i="27"/>
  <c r="DM49" i="27" s="1"/>
  <c r="DL19" i="27"/>
  <c r="DL49" i="27" s="1"/>
  <c r="DK19" i="27"/>
  <c r="DK49" i="27" s="1"/>
  <c r="DJ19" i="27"/>
  <c r="DJ49" i="27" s="1"/>
  <c r="DI19" i="27"/>
  <c r="DI49" i="27" s="1"/>
  <c r="DH19" i="27"/>
  <c r="DH49" i="27" s="1"/>
  <c r="DG19" i="27"/>
  <c r="DG49" i="27" s="1"/>
  <c r="DF19" i="27"/>
  <c r="DF49" i="27" s="1"/>
  <c r="DE19" i="27"/>
  <c r="DE49" i="27" s="1"/>
  <c r="DD19" i="27"/>
  <c r="DD49" i="27" s="1"/>
  <c r="DC19" i="27"/>
  <c r="DC49" i="27" s="1"/>
  <c r="DB19" i="27"/>
  <c r="DB49" i="27" s="1"/>
  <c r="DA19" i="27"/>
  <c r="DA49" i="27" s="1"/>
  <c r="CZ19" i="27"/>
  <c r="CZ49" i="27" s="1"/>
  <c r="CY19" i="27"/>
  <c r="CY49" i="27" s="1"/>
  <c r="CX19" i="27"/>
  <c r="CX49" i="27" s="1"/>
  <c r="CW19" i="27"/>
  <c r="CW49" i="27" s="1"/>
  <c r="CV19" i="27"/>
  <c r="CV49" i="27" s="1"/>
  <c r="CU19" i="27"/>
  <c r="CU49" i="27" s="1"/>
  <c r="CT19" i="27"/>
  <c r="CT49" i="27" s="1"/>
  <c r="CS19" i="27"/>
  <c r="CS49" i="27" s="1"/>
  <c r="CR19" i="27"/>
  <c r="CR49" i="27" s="1"/>
  <c r="CQ19" i="27"/>
  <c r="CQ49" i="27" s="1"/>
  <c r="CP19" i="27"/>
  <c r="CP49" i="27" s="1"/>
  <c r="CO19" i="27"/>
  <c r="CO49" i="27" s="1"/>
  <c r="CN19" i="27"/>
  <c r="CN49" i="27" s="1"/>
  <c r="CM19" i="27"/>
  <c r="CM49" i="27" s="1"/>
  <c r="CL19" i="27"/>
  <c r="CL49" i="27" s="1"/>
  <c r="CK19" i="27"/>
  <c r="CK49" i="27" s="1"/>
  <c r="CJ19" i="27"/>
  <c r="CJ49" i="27" s="1"/>
  <c r="CI19" i="27"/>
  <c r="CI49" i="27" s="1"/>
  <c r="CH19" i="27"/>
  <c r="CH49" i="27" s="1"/>
  <c r="CG19" i="27"/>
  <c r="CG49" i="27" s="1"/>
  <c r="CF19" i="27"/>
  <c r="CF49" i="27" s="1"/>
  <c r="CE19" i="27"/>
  <c r="CE49" i="27" s="1"/>
  <c r="CD19" i="27"/>
  <c r="CD49" i="27" s="1"/>
  <c r="CC19" i="27"/>
  <c r="CC49" i="27" s="1"/>
  <c r="CB19" i="27"/>
  <c r="CB49" i="27" s="1"/>
  <c r="CA19" i="27"/>
  <c r="CA49" i="27" s="1"/>
  <c r="BZ19" i="27"/>
  <c r="BZ49" i="27" s="1"/>
  <c r="BY19" i="27"/>
  <c r="BY49" i="27" s="1"/>
  <c r="BX19" i="27"/>
  <c r="BX49" i="27" s="1"/>
  <c r="BW19" i="27"/>
  <c r="BW49" i="27" s="1"/>
  <c r="BV19" i="27"/>
  <c r="BV49" i="27" s="1"/>
  <c r="BU19" i="27"/>
  <c r="BU49" i="27" s="1"/>
  <c r="BT19" i="27"/>
  <c r="BT49" i="27" s="1"/>
  <c r="BS19" i="27"/>
  <c r="BS49" i="27" s="1"/>
  <c r="BR19" i="27"/>
  <c r="BR49" i="27" s="1"/>
  <c r="BQ19" i="27"/>
  <c r="BQ49" i="27" s="1"/>
  <c r="BP19" i="27"/>
  <c r="BP49" i="27" s="1"/>
  <c r="BO19" i="27"/>
  <c r="BO49" i="27" s="1"/>
  <c r="BN19" i="27"/>
  <c r="BN49" i="27" s="1"/>
  <c r="BM19" i="27"/>
  <c r="BM49" i="27" s="1"/>
  <c r="BL19" i="27"/>
  <c r="BL49" i="27" s="1"/>
  <c r="BK19" i="27"/>
  <c r="BJ19" i="27"/>
  <c r="DR18" i="27"/>
  <c r="DR48" i="27" s="1"/>
  <c r="DQ18" i="27"/>
  <c r="DQ48" i="27" s="1"/>
  <c r="DP18" i="27"/>
  <c r="DP48" i="27" s="1"/>
  <c r="DO18" i="27"/>
  <c r="DO48" i="27" s="1"/>
  <c r="DN18" i="27"/>
  <c r="DN48" i="27" s="1"/>
  <c r="DM18" i="27"/>
  <c r="DM48" i="27" s="1"/>
  <c r="DL18" i="27"/>
  <c r="DL48" i="27" s="1"/>
  <c r="DK18" i="27"/>
  <c r="DK48" i="27" s="1"/>
  <c r="DJ18" i="27"/>
  <c r="DJ48" i="27" s="1"/>
  <c r="DI18" i="27"/>
  <c r="DI48" i="27" s="1"/>
  <c r="DH18" i="27"/>
  <c r="DH48" i="27" s="1"/>
  <c r="DG18" i="27"/>
  <c r="DG48" i="27" s="1"/>
  <c r="DF18" i="27"/>
  <c r="DF48" i="27" s="1"/>
  <c r="DE18" i="27"/>
  <c r="DE48" i="27" s="1"/>
  <c r="DD18" i="27"/>
  <c r="DD48" i="27" s="1"/>
  <c r="DC18" i="27"/>
  <c r="DC48" i="27" s="1"/>
  <c r="DB18" i="27"/>
  <c r="DB48" i="27" s="1"/>
  <c r="DA18" i="27"/>
  <c r="DA48" i="27" s="1"/>
  <c r="CZ18" i="27"/>
  <c r="CZ48" i="27" s="1"/>
  <c r="CY18" i="27"/>
  <c r="CY48" i="27" s="1"/>
  <c r="CX18" i="27"/>
  <c r="CX48" i="27" s="1"/>
  <c r="CW18" i="27"/>
  <c r="CW48" i="27" s="1"/>
  <c r="CV18" i="27"/>
  <c r="CV48" i="27" s="1"/>
  <c r="CU18" i="27"/>
  <c r="CU48" i="27" s="1"/>
  <c r="CT18" i="27"/>
  <c r="CT48" i="27" s="1"/>
  <c r="CS18" i="27"/>
  <c r="CS48" i="27" s="1"/>
  <c r="CR18" i="27"/>
  <c r="CR48" i="27" s="1"/>
  <c r="CQ18" i="27"/>
  <c r="CQ48" i="27" s="1"/>
  <c r="CP18" i="27"/>
  <c r="CP48" i="27" s="1"/>
  <c r="CO18" i="27"/>
  <c r="CO48" i="27" s="1"/>
  <c r="CN18" i="27"/>
  <c r="CN48" i="27" s="1"/>
  <c r="CM18" i="27"/>
  <c r="CM48" i="27" s="1"/>
  <c r="CL18" i="27"/>
  <c r="CL48" i="27" s="1"/>
  <c r="CK18" i="27"/>
  <c r="CK48" i="27" s="1"/>
  <c r="CJ18" i="27"/>
  <c r="CJ48" i="27" s="1"/>
  <c r="CI18" i="27"/>
  <c r="CI48" i="27" s="1"/>
  <c r="CH18" i="27"/>
  <c r="CH48" i="27" s="1"/>
  <c r="CG18" i="27"/>
  <c r="CG48" i="27" s="1"/>
  <c r="CF18" i="27"/>
  <c r="CF48" i="27" s="1"/>
  <c r="CE18" i="27"/>
  <c r="CE48" i="27" s="1"/>
  <c r="CD18" i="27"/>
  <c r="CD48" i="27" s="1"/>
  <c r="CC18" i="27"/>
  <c r="CC48" i="27" s="1"/>
  <c r="CB18" i="27"/>
  <c r="CB48" i="27" s="1"/>
  <c r="CA18" i="27"/>
  <c r="CA48" i="27" s="1"/>
  <c r="BZ18" i="27"/>
  <c r="BZ48" i="27" s="1"/>
  <c r="BY18" i="27"/>
  <c r="BY48" i="27" s="1"/>
  <c r="BX18" i="27"/>
  <c r="BX48" i="27" s="1"/>
  <c r="BW18" i="27"/>
  <c r="BW48" i="27" s="1"/>
  <c r="BV18" i="27"/>
  <c r="BV48" i="27" s="1"/>
  <c r="BU18" i="27"/>
  <c r="BU48" i="27" s="1"/>
  <c r="BT18" i="27"/>
  <c r="BT48" i="27" s="1"/>
  <c r="BS18" i="27"/>
  <c r="BS48" i="27" s="1"/>
  <c r="BR18" i="27"/>
  <c r="BR48" i="27" s="1"/>
  <c r="BQ18" i="27"/>
  <c r="BQ48" i="27" s="1"/>
  <c r="BP18" i="27"/>
  <c r="BP48" i="27" s="1"/>
  <c r="BO18" i="27"/>
  <c r="BO48" i="27" s="1"/>
  <c r="BN18" i="27"/>
  <c r="BN48" i="27" s="1"/>
  <c r="BM18" i="27"/>
  <c r="BM48" i="27" s="1"/>
  <c r="BL18" i="27"/>
  <c r="BL48" i="27" s="1"/>
  <c r="BK18" i="27"/>
  <c r="BJ18" i="27"/>
  <c r="DR17" i="27"/>
  <c r="DR47" i="27" s="1"/>
  <c r="DQ17" i="27"/>
  <c r="DQ47" i="27" s="1"/>
  <c r="DP17" i="27"/>
  <c r="DP47" i="27" s="1"/>
  <c r="DO17" i="27"/>
  <c r="DO47" i="27" s="1"/>
  <c r="DN17" i="27"/>
  <c r="DN47" i="27" s="1"/>
  <c r="DM17" i="27"/>
  <c r="DM47" i="27" s="1"/>
  <c r="DL17" i="27"/>
  <c r="DL47" i="27" s="1"/>
  <c r="DK17" i="27"/>
  <c r="DK47" i="27" s="1"/>
  <c r="DJ17" i="27"/>
  <c r="DJ47" i="27" s="1"/>
  <c r="DI17" i="27"/>
  <c r="DI47" i="27" s="1"/>
  <c r="DH17" i="27"/>
  <c r="DH47" i="27" s="1"/>
  <c r="DG17" i="27"/>
  <c r="DG47" i="27" s="1"/>
  <c r="DF17" i="27"/>
  <c r="DF47" i="27" s="1"/>
  <c r="DE17" i="27"/>
  <c r="DE47" i="27" s="1"/>
  <c r="DD17" i="27"/>
  <c r="DD47" i="27" s="1"/>
  <c r="DC17" i="27"/>
  <c r="DC47" i="27" s="1"/>
  <c r="DB17" i="27"/>
  <c r="DB47" i="27" s="1"/>
  <c r="DA17" i="27"/>
  <c r="DA47" i="27" s="1"/>
  <c r="CZ17" i="27"/>
  <c r="CZ47" i="27" s="1"/>
  <c r="CY17" i="27"/>
  <c r="CY47" i="27" s="1"/>
  <c r="CX17" i="27"/>
  <c r="CX47" i="27" s="1"/>
  <c r="CW17" i="27"/>
  <c r="CW47" i="27" s="1"/>
  <c r="CV17" i="27"/>
  <c r="CV47" i="27" s="1"/>
  <c r="CU17" i="27"/>
  <c r="CU47" i="27" s="1"/>
  <c r="CT17" i="27"/>
  <c r="CT47" i="27" s="1"/>
  <c r="CS17" i="27"/>
  <c r="CS47" i="27" s="1"/>
  <c r="CR17" i="27"/>
  <c r="CR47" i="27" s="1"/>
  <c r="CQ17" i="27"/>
  <c r="CQ47" i="27" s="1"/>
  <c r="CP17" i="27"/>
  <c r="CP47" i="27" s="1"/>
  <c r="CO17" i="27"/>
  <c r="CO47" i="27" s="1"/>
  <c r="CN17" i="27"/>
  <c r="CN47" i="27" s="1"/>
  <c r="CM17" i="27"/>
  <c r="CM47" i="27" s="1"/>
  <c r="CL17" i="27"/>
  <c r="CL47" i="27" s="1"/>
  <c r="CK17" i="27"/>
  <c r="CK47" i="27" s="1"/>
  <c r="CJ17" i="27"/>
  <c r="CJ47" i="27" s="1"/>
  <c r="CI17" i="27"/>
  <c r="CI47" i="27" s="1"/>
  <c r="CH17" i="27"/>
  <c r="CH47" i="27" s="1"/>
  <c r="CG17" i="27"/>
  <c r="CG47" i="27" s="1"/>
  <c r="CF17" i="27"/>
  <c r="CF47" i="27" s="1"/>
  <c r="CE17" i="27"/>
  <c r="CE47" i="27" s="1"/>
  <c r="CD17" i="27"/>
  <c r="CD47" i="27" s="1"/>
  <c r="CC17" i="27"/>
  <c r="CC47" i="27" s="1"/>
  <c r="CB17" i="27"/>
  <c r="CB47" i="27" s="1"/>
  <c r="CA17" i="27"/>
  <c r="CA47" i="27" s="1"/>
  <c r="BZ17" i="27"/>
  <c r="BZ47" i="27" s="1"/>
  <c r="BY17" i="27"/>
  <c r="BY47" i="27" s="1"/>
  <c r="BX17" i="27"/>
  <c r="BX47" i="27" s="1"/>
  <c r="BW17" i="27"/>
  <c r="BW47" i="27" s="1"/>
  <c r="BV17" i="27"/>
  <c r="BV47" i="27" s="1"/>
  <c r="BU17" i="27"/>
  <c r="BU47" i="27" s="1"/>
  <c r="BT17" i="27"/>
  <c r="BT47" i="27" s="1"/>
  <c r="BS17" i="27"/>
  <c r="BS47" i="27" s="1"/>
  <c r="BR17" i="27"/>
  <c r="BR47" i="27" s="1"/>
  <c r="BQ17" i="27"/>
  <c r="BQ47" i="27" s="1"/>
  <c r="BP17" i="27"/>
  <c r="BP47" i="27" s="1"/>
  <c r="BO17" i="27"/>
  <c r="BO47" i="27" s="1"/>
  <c r="BN17" i="27"/>
  <c r="BN47" i="27" s="1"/>
  <c r="BM17" i="27"/>
  <c r="BM47" i="27" s="1"/>
  <c r="BL17" i="27"/>
  <c r="BL47" i="27" s="1"/>
  <c r="BK17" i="27"/>
  <c r="BJ17" i="27"/>
  <c r="BL16" i="27"/>
  <c r="BL46" i="27" s="1"/>
  <c r="BK16" i="27"/>
  <c r="BJ16" i="27"/>
  <c r="BK15" i="27"/>
  <c r="BJ15" i="27"/>
  <c r="BK14" i="27"/>
  <c r="BJ14" i="27"/>
  <c r="BL13" i="27"/>
  <c r="BL43" i="27" s="1"/>
  <c r="BK13" i="27"/>
  <c r="BJ13" i="27"/>
  <c r="BK12" i="27"/>
  <c r="BJ12" i="27"/>
  <c r="BK11" i="27"/>
  <c r="BJ11" i="27"/>
  <c r="BL10" i="27"/>
  <c r="BL40" i="27" s="1"/>
  <c r="BK10" i="27"/>
  <c r="BJ10" i="27"/>
  <c r="BK9" i="27"/>
  <c r="BJ9" i="27"/>
  <c r="BL8" i="27"/>
  <c r="BL38" i="27" s="1"/>
  <c r="BK8" i="27"/>
  <c r="BJ8" i="27"/>
  <c r="BM7" i="27"/>
  <c r="BM37" i="27" s="1"/>
  <c r="BK7" i="27"/>
  <c r="BJ7" i="27"/>
  <c r="BL6" i="27"/>
  <c r="BL36" i="27" s="1"/>
  <c r="BK6" i="27"/>
  <c r="BJ6" i="27"/>
  <c r="BM5" i="27"/>
  <c r="BM35" i="27" s="1"/>
  <c r="BK5" i="27"/>
  <c r="BJ5" i="27"/>
  <c r="BN2" i="27"/>
  <c r="BN6" i="27" s="1"/>
  <c r="BN36" i="27" s="1"/>
  <c r="BM2" i="27"/>
  <c r="BM15" i="27" s="1"/>
  <c r="BM45" i="27" s="1"/>
  <c r="BH169" i="26"/>
  <c r="D169" i="26"/>
  <c r="C169" i="26"/>
  <c r="BH168" i="26"/>
  <c r="F168" i="26"/>
  <c r="D168" i="26"/>
  <c r="BH167" i="26"/>
  <c r="D167" i="26"/>
  <c r="C167" i="26"/>
  <c r="BL166" i="26"/>
  <c r="BM166" i="26" s="1"/>
  <c r="BK165" i="26"/>
  <c r="BL165" i="26" s="1"/>
  <c r="BL164" i="26"/>
  <c r="BK164" i="26"/>
  <c r="BK163" i="26"/>
  <c r="BL163" i="26" s="1"/>
  <c r="BK162" i="26"/>
  <c r="BL162" i="26" s="1"/>
  <c r="BK161" i="26"/>
  <c r="BL161" i="26" s="1"/>
  <c r="BL160" i="26"/>
  <c r="BK160" i="26"/>
  <c r="BL159" i="26"/>
  <c r="BK159" i="26"/>
  <c r="BL158" i="26"/>
  <c r="BK158" i="26"/>
  <c r="BK157" i="26"/>
  <c r="BL157" i="26" s="1"/>
  <c r="BL156" i="26"/>
  <c r="BK156" i="26"/>
  <c r="BL155" i="26"/>
  <c r="BK155" i="26"/>
  <c r="BL154" i="26"/>
  <c r="BK154" i="26"/>
  <c r="BK153" i="26"/>
  <c r="BL153" i="26" s="1"/>
  <c r="BK152" i="26"/>
  <c r="BL152" i="26" s="1"/>
  <c r="BK151" i="26"/>
  <c r="BL151" i="26" s="1"/>
  <c r="BK150" i="26"/>
  <c r="BL150" i="26" s="1"/>
  <c r="BL149" i="26"/>
  <c r="BK149" i="26"/>
  <c r="BK148" i="26"/>
  <c r="BM152" i="26" s="1"/>
  <c r="AT34" i="25"/>
  <c r="DR33" i="25"/>
  <c r="DQ33" i="25"/>
  <c r="DP33" i="25"/>
  <c r="DO33" i="25"/>
  <c r="DN33" i="25"/>
  <c r="DM33" i="25"/>
  <c r="DL33" i="25"/>
  <c r="DK33" i="25"/>
  <c r="DJ33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CU33" i="25"/>
  <c r="CT33" i="25"/>
  <c r="CS33" i="25"/>
  <c r="CR33" i="25"/>
  <c r="CQ33" i="25"/>
  <c r="CP33" i="25"/>
  <c r="CO33" i="25"/>
  <c r="CN33" i="25"/>
  <c r="CM33" i="25"/>
  <c r="CL33" i="25"/>
  <c r="CK33" i="25"/>
  <c r="CJ33" i="25"/>
  <c r="CI33" i="25"/>
  <c r="CH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N33" i="25"/>
  <c r="BM33" i="25"/>
  <c r="BL33" i="25"/>
  <c r="BK33" i="25"/>
  <c r="BJ33" i="25"/>
  <c r="DR32" i="25"/>
  <c r="DR62" i="25" s="1"/>
  <c r="DQ32" i="25"/>
  <c r="DQ62" i="25" s="1"/>
  <c r="DP32" i="25"/>
  <c r="DP62" i="25" s="1"/>
  <c r="DO32" i="25"/>
  <c r="DO62" i="25" s="1"/>
  <c r="DN32" i="25"/>
  <c r="DN62" i="25" s="1"/>
  <c r="DM32" i="25"/>
  <c r="DM62" i="25" s="1"/>
  <c r="DL32" i="25"/>
  <c r="DL62" i="25" s="1"/>
  <c r="DK32" i="25"/>
  <c r="DK62" i="25" s="1"/>
  <c r="DJ32" i="25"/>
  <c r="DJ62" i="25" s="1"/>
  <c r="DI32" i="25"/>
  <c r="DI62" i="25" s="1"/>
  <c r="DH32" i="25"/>
  <c r="DH62" i="25" s="1"/>
  <c r="DG32" i="25"/>
  <c r="DG62" i="25" s="1"/>
  <c r="DF32" i="25"/>
  <c r="DF62" i="25" s="1"/>
  <c r="DE32" i="25"/>
  <c r="DE62" i="25" s="1"/>
  <c r="DD32" i="25"/>
  <c r="DD62" i="25" s="1"/>
  <c r="DC32" i="25"/>
  <c r="DC62" i="25" s="1"/>
  <c r="DB32" i="25"/>
  <c r="DB62" i="25" s="1"/>
  <c r="DA32" i="25"/>
  <c r="DA62" i="25" s="1"/>
  <c r="CZ32" i="25"/>
  <c r="CZ62" i="25" s="1"/>
  <c r="CY32" i="25"/>
  <c r="CY62" i="25" s="1"/>
  <c r="CX32" i="25"/>
  <c r="CX62" i="25" s="1"/>
  <c r="CW32" i="25"/>
  <c r="CW62" i="25" s="1"/>
  <c r="CV32" i="25"/>
  <c r="CV62" i="25" s="1"/>
  <c r="CU32" i="25"/>
  <c r="CU62" i="25" s="1"/>
  <c r="CT32" i="25"/>
  <c r="CT62" i="25" s="1"/>
  <c r="CS32" i="25"/>
  <c r="CS62" i="25" s="1"/>
  <c r="CR32" i="25"/>
  <c r="CR62" i="25" s="1"/>
  <c r="CQ32" i="25"/>
  <c r="CQ62" i="25" s="1"/>
  <c r="CP32" i="25"/>
  <c r="CP62" i="25" s="1"/>
  <c r="CO32" i="25"/>
  <c r="CO62" i="25" s="1"/>
  <c r="CN32" i="25"/>
  <c r="CN62" i="25" s="1"/>
  <c r="CM32" i="25"/>
  <c r="CM62" i="25" s="1"/>
  <c r="CL32" i="25"/>
  <c r="CL62" i="25" s="1"/>
  <c r="CK32" i="25"/>
  <c r="CK62" i="25" s="1"/>
  <c r="CJ32" i="25"/>
  <c r="CJ62" i="25" s="1"/>
  <c r="CI32" i="25"/>
  <c r="CI62" i="25" s="1"/>
  <c r="CH32" i="25"/>
  <c r="CH62" i="25" s="1"/>
  <c r="CG32" i="25"/>
  <c r="CG62" i="25" s="1"/>
  <c r="CF32" i="25"/>
  <c r="CF62" i="25" s="1"/>
  <c r="CE32" i="25"/>
  <c r="CE62" i="25" s="1"/>
  <c r="CD32" i="25"/>
  <c r="CD62" i="25" s="1"/>
  <c r="CC32" i="25"/>
  <c r="CC62" i="25" s="1"/>
  <c r="CB32" i="25"/>
  <c r="CB62" i="25" s="1"/>
  <c r="CA32" i="25"/>
  <c r="CA62" i="25" s="1"/>
  <c r="BZ32" i="25"/>
  <c r="BZ62" i="25" s="1"/>
  <c r="BY32" i="25"/>
  <c r="BY62" i="25" s="1"/>
  <c r="BX32" i="25"/>
  <c r="BX62" i="25" s="1"/>
  <c r="BW32" i="25"/>
  <c r="BW62" i="25" s="1"/>
  <c r="BV32" i="25"/>
  <c r="BV62" i="25" s="1"/>
  <c r="BU32" i="25"/>
  <c r="BU62" i="25" s="1"/>
  <c r="BT32" i="25"/>
  <c r="BT62" i="25" s="1"/>
  <c r="BS32" i="25"/>
  <c r="BS62" i="25" s="1"/>
  <c r="BR32" i="25"/>
  <c r="BR62" i="25" s="1"/>
  <c r="BQ32" i="25"/>
  <c r="BQ62" i="25" s="1"/>
  <c r="BP32" i="25"/>
  <c r="BP62" i="25" s="1"/>
  <c r="BO32" i="25"/>
  <c r="BO62" i="25" s="1"/>
  <c r="BN32" i="25"/>
  <c r="BN62" i="25" s="1"/>
  <c r="BM32" i="25"/>
  <c r="BM62" i="25" s="1"/>
  <c r="BL32" i="25"/>
  <c r="BL62" i="25" s="1"/>
  <c r="BK32" i="25"/>
  <c r="BJ32" i="25"/>
  <c r="DR31" i="25"/>
  <c r="DR61" i="25" s="1"/>
  <c r="DQ31" i="25"/>
  <c r="DQ61" i="25" s="1"/>
  <c r="DP31" i="25"/>
  <c r="DP61" i="25" s="1"/>
  <c r="DO31" i="25"/>
  <c r="DO61" i="25" s="1"/>
  <c r="DN31" i="25"/>
  <c r="DN61" i="25" s="1"/>
  <c r="DM31" i="25"/>
  <c r="DM61" i="25" s="1"/>
  <c r="DL31" i="25"/>
  <c r="DL61" i="25" s="1"/>
  <c r="DK31" i="25"/>
  <c r="DK61" i="25" s="1"/>
  <c r="DJ31" i="25"/>
  <c r="DJ61" i="25" s="1"/>
  <c r="DI31" i="25"/>
  <c r="DI61" i="25" s="1"/>
  <c r="DH31" i="25"/>
  <c r="DH61" i="25" s="1"/>
  <c r="DG31" i="25"/>
  <c r="DG61" i="25" s="1"/>
  <c r="DF31" i="25"/>
  <c r="DF61" i="25" s="1"/>
  <c r="DE31" i="25"/>
  <c r="DE61" i="25" s="1"/>
  <c r="DD31" i="25"/>
  <c r="DD61" i="25" s="1"/>
  <c r="DC31" i="25"/>
  <c r="DC61" i="25" s="1"/>
  <c r="DB31" i="25"/>
  <c r="DB61" i="25" s="1"/>
  <c r="DA31" i="25"/>
  <c r="DA61" i="25" s="1"/>
  <c r="CZ31" i="25"/>
  <c r="CZ61" i="25" s="1"/>
  <c r="CY31" i="25"/>
  <c r="CY61" i="25" s="1"/>
  <c r="CX31" i="25"/>
  <c r="CX61" i="25" s="1"/>
  <c r="CW31" i="25"/>
  <c r="CW61" i="25" s="1"/>
  <c r="CV31" i="25"/>
  <c r="CV61" i="25" s="1"/>
  <c r="CU31" i="25"/>
  <c r="CU61" i="25" s="1"/>
  <c r="CT31" i="25"/>
  <c r="CT61" i="25" s="1"/>
  <c r="CS31" i="25"/>
  <c r="CS61" i="25" s="1"/>
  <c r="CR31" i="25"/>
  <c r="CR61" i="25" s="1"/>
  <c r="CQ31" i="25"/>
  <c r="CQ61" i="25" s="1"/>
  <c r="CP31" i="25"/>
  <c r="CP61" i="25" s="1"/>
  <c r="CO31" i="25"/>
  <c r="CO61" i="25" s="1"/>
  <c r="CN31" i="25"/>
  <c r="CN61" i="25" s="1"/>
  <c r="CM31" i="25"/>
  <c r="CM61" i="25" s="1"/>
  <c r="CL31" i="25"/>
  <c r="CL61" i="25" s="1"/>
  <c r="CK31" i="25"/>
  <c r="CK61" i="25" s="1"/>
  <c r="CJ31" i="25"/>
  <c r="CJ61" i="25" s="1"/>
  <c r="CI31" i="25"/>
  <c r="CI61" i="25" s="1"/>
  <c r="CH31" i="25"/>
  <c r="CH61" i="25" s="1"/>
  <c r="CG31" i="25"/>
  <c r="CG61" i="25" s="1"/>
  <c r="CF31" i="25"/>
  <c r="CF61" i="25" s="1"/>
  <c r="CE31" i="25"/>
  <c r="CE61" i="25" s="1"/>
  <c r="CD31" i="25"/>
  <c r="CD61" i="25" s="1"/>
  <c r="CC31" i="25"/>
  <c r="CC61" i="25" s="1"/>
  <c r="CB31" i="25"/>
  <c r="CB61" i="25" s="1"/>
  <c r="CA31" i="25"/>
  <c r="CA61" i="25" s="1"/>
  <c r="BZ31" i="25"/>
  <c r="BZ61" i="25" s="1"/>
  <c r="BY31" i="25"/>
  <c r="BY61" i="25" s="1"/>
  <c r="BX31" i="25"/>
  <c r="BX61" i="25" s="1"/>
  <c r="BW31" i="25"/>
  <c r="BW61" i="25" s="1"/>
  <c r="BV31" i="25"/>
  <c r="BV61" i="25" s="1"/>
  <c r="BU31" i="25"/>
  <c r="BU61" i="25" s="1"/>
  <c r="BT31" i="25"/>
  <c r="BT61" i="25" s="1"/>
  <c r="BS31" i="25"/>
  <c r="BS61" i="25" s="1"/>
  <c r="BR31" i="25"/>
  <c r="BR61" i="25" s="1"/>
  <c r="BQ31" i="25"/>
  <c r="BQ61" i="25" s="1"/>
  <c r="BP31" i="25"/>
  <c r="BP61" i="25" s="1"/>
  <c r="BO31" i="25"/>
  <c r="BO61" i="25" s="1"/>
  <c r="BN31" i="25"/>
  <c r="BN61" i="25" s="1"/>
  <c r="BM31" i="25"/>
  <c r="BM61" i="25" s="1"/>
  <c r="BL31" i="25"/>
  <c r="BL61" i="25" s="1"/>
  <c r="BK31" i="25"/>
  <c r="BJ31" i="25"/>
  <c r="DR30" i="25"/>
  <c r="DR60" i="25" s="1"/>
  <c r="DQ30" i="25"/>
  <c r="DQ60" i="25" s="1"/>
  <c r="DP30" i="25"/>
  <c r="DP60" i="25" s="1"/>
  <c r="DO30" i="25"/>
  <c r="DO60" i="25" s="1"/>
  <c r="DN30" i="25"/>
  <c r="DN60" i="25" s="1"/>
  <c r="DM30" i="25"/>
  <c r="DM60" i="25" s="1"/>
  <c r="DL30" i="25"/>
  <c r="DL60" i="25" s="1"/>
  <c r="DK30" i="25"/>
  <c r="DK60" i="25" s="1"/>
  <c r="DJ30" i="25"/>
  <c r="DJ60" i="25" s="1"/>
  <c r="DI30" i="25"/>
  <c r="DI60" i="25" s="1"/>
  <c r="DH30" i="25"/>
  <c r="DH60" i="25" s="1"/>
  <c r="DG30" i="25"/>
  <c r="DG60" i="25" s="1"/>
  <c r="DF30" i="25"/>
  <c r="DF60" i="25" s="1"/>
  <c r="DE30" i="25"/>
  <c r="DE60" i="25" s="1"/>
  <c r="DD30" i="25"/>
  <c r="DD60" i="25" s="1"/>
  <c r="DC30" i="25"/>
  <c r="DC60" i="25" s="1"/>
  <c r="DB30" i="25"/>
  <c r="DB60" i="25" s="1"/>
  <c r="DA30" i="25"/>
  <c r="DA60" i="25" s="1"/>
  <c r="CZ30" i="25"/>
  <c r="CZ60" i="25" s="1"/>
  <c r="CY30" i="25"/>
  <c r="CY60" i="25" s="1"/>
  <c r="CX30" i="25"/>
  <c r="CX60" i="25" s="1"/>
  <c r="CW30" i="25"/>
  <c r="CW60" i="25" s="1"/>
  <c r="CV30" i="25"/>
  <c r="CV60" i="25" s="1"/>
  <c r="CU30" i="25"/>
  <c r="CU60" i="25" s="1"/>
  <c r="CT30" i="25"/>
  <c r="CT60" i="25" s="1"/>
  <c r="CS30" i="25"/>
  <c r="CS60" i="25" s="1"/>
  <c r="CR30" i="25"/>
  <c r="CR60" i="25" s="1"/>
  <c r="CQ30" i="25"/>
  <c r="CQ60" i="25" s="1"/>
  <c r="CP30" i="25"/>
  <c r="CP60" i="25" s="1"/>
  <c r="CO30" i="25"/>
  <c r="CO60" i="25" s="1"/>
  <c r="CN30" i="25"/>
  <c r="CN60" i="25" s="1"/>
  <c r="CM30" i="25"/>
  <c r="CM60" i="25" s="1"/>
  <c r="CL30" i="25"/>
  <c r="CL60" i="25" s="1"/>
  <c r="CK30" i="25"/>
  <c r="CK60" i="25" s="1"/>
  <c r="CJ30" i="25"/>
  <c r="CJ60" i="25" s="1"/>
  <c r="CI30" i="25"/>
  <c r="CI60" i="25" s="1"/>
  <c r="CH30" i="25"/>
  <c r="CH60" i="25" s="1"/>
  <c r="CG30" i="25"/>
  <c r="CG60" i="25" s="1"/>
  <c r="CF30" i="25"/>
  <c r="CF60" i="25" s="1"/>
  <c r="CE30" i="25"/>
  <c r="CE60" i="25" s="1"/>
  <c r="CD30" i="25"/>
  <c r="CD60" i="25" s="1"/>
  <c r="CC30" i="25"/>
  <c r="CC60" i="25" s="1"/>
  <c r="CB30" i="25"/>
  <c r="CB60" i="25" s="1"/>
  <c r="CA30" i="25"/>
  <c r="CA60" i="25" s="1"/>
  <c r="BZ30" i="25"/>
  <c r="BZ60" i="25" s="1"/>
  <c r="BY30" i="25"/>
  <c r="BY60" i="25" s="1"/>
  <c r="BX30" i="25"/>
  <c r="BX60" i="25" s="1"/>
  <c r="BW30" i="25"/>
  <c r="BW60" i="25" s="1"/>
  <c r="BV30" i="25"/>
  <c r="BV60" i="25" s="1"/>
  <c r="BU30" i="25"/>
  <c r="BU60" i="25" s="1"/>
  <c r="BT30" i="25"/>
  <c r="BT60" i="25" s="1"/>
  <c r="BS30" i="25"/>
  <c r="BS60" i="25" s="1"/>
  <c r="BR30" i="25"/>
  <c r="BR60" i="25" s="1"/>
  <c r="BQ30" i="25"/>
  <c r="BQ60" i="25" s="1"/>
  <c r="BP30" i="25"/>
  <c r="BP60" i="25" s="1"/>
  <c r="BO30" i="25"/>
  <c r="BO60" i="25" s="1"/>
  <c r="BN30" i="25"/>
  <c r="BN60" i="25" s="1"/>
  <c r="BM30" i="25"/>
  <c r="BM60" i="25" s="1"/>
  <c r="BL30" i="25"/>
  <c r="BL60" i="25" s="1"/>
  <c r="BK30" i="25"/>
  <c r="BJ30" i="25"/>
  <c r="DR29" i="25"/>
  <c r="DR59" i="25" s="1"/>
  <c r="DQ29" i="25"/>
  <c r="DQ59" i="25" s="1"/>
  <c r="DP29" i="25"/>
  <c r="DP59" i="25" s="1"/>
  <c r="DO29" i="25"/>
  <c r="DO59" i="25" s="1"/>
  <c r="DN29" i="25"/>
  <c r="DN59" i="25" s="1"/>
  <c r="DM29" i="25"/>
  <c r="DM59" i="25" s="1"/>
  <c r="DL29" i="25"/>
  <c r="DL59" i="25" s="1"/>
  <c r="DK29" i="25"/>
  <c r="DK59" i="25" s="1"/>
  <c r="DJ29" i="25"/>
  <c r="DJ59" i="25" s="1"/>
  <c r="DI29" i="25"/>
  <c r="DI59" i="25" s="1"/>
  <c r="DH29" i="25"/>
  <c r="DH59" i="25" s="1"/>
  <c r="DG29" i="25"/>
  <c r="DG59" i="25" s="1"/>
  <c r="DF29" i="25"/>
  <c r="DF59" i="25" s="1"/>
  <c r="DE29" i="25"/>
  <c r="DE59" i="25" s="1"/>
  <c r="DD29" i="25"/>
  <c r="DD59" i="25" s="1"/>
  <c r="DC29" i="25"/>
  <c r="DC59" i="25" s="1"/>
  <c r="DB29" i="25"/>
  <c r="DB59" i="25" s="1"/>
  <c r="DA29" i="25"/>
  <c r="DA59" i="25" s="1"/>
  <c r="CZ29" i="25"/>
  <c r="CZ59" i="25" s="1"/>
  <c r="CY29" i="25"/>
  <c r="CY59" i="25" s="1"/>
  <c r="CX29" i="25"/>
  <c r="CX59" i="25" s="1"/>
  <c r="CW29" i="25"/>
  <c r="CW59" i="25" s="1"/>
  <c r="CV29" i="25"/>
  <c r="CV59" i="25" s="1"/>
  <c r="CU29" i="25"/>
  <c r="CU59" i="25" s="1"/>
  <c r="CT29" i="25"/>
  <c r="CT59" i="25" s="1"/>
  <c r="CS29" i="25"/>
  <c r="CS59" i="25" s="1"/>
  <c r="CR29" i="25"/>
  <c r="CR59" i="25" s="1"/>
  <c r="CQ29" i="25"/>
  <c r="CQ59" i="25" s="1"/>
  <c r="CP29" i="25"/>
  <c r="CP59" i="25" s="1"/>
  <c r="CO29" i="25"/>
  <c r="CO59" i="25" s="1"/>
  <c r="CN29" i="25"/>
  <c r="CN59" i="25" s="1"/>
  <c r="CM29" i="25"/>
  <c r="CM59" i="25" s="1"/>
  <c r="CL29" i="25"/>
  <c r="CL59" i="25" s="1"/>
  <c r="CK29" i="25"/>
  <c r="CK59" i="25" s="1"/>
  <c r="CJ29" i="25"/>
  <c r="CJ59" i="25" s="1"/>
  <c r="CI29" i="25"/>
  <c r="CI59" i="25" s="1"/>
  <c r="CH29" i="25"/>
  <c r="CH59" i="25" s="1"/>
  <c r="CG29" i="25"/>
  <c r="CG59" i="25" s="1"/>
  <c r="CF29" i="25"/>
  <c r="CF59" i="25" s="1"/>
  <c r="CE29" i="25"/>
  <c r="CE59" i="25" s="1"/>
  <c r="CD29" i="25"/>
  <c r="CD59" i="25" s="1"/>
  <c r="CC29" i="25"/>
  <c r="CC59" i="25" s="1"/>
  <c r="CB29" i="25"/>
  <c r="CB59" i="25" s="1"/>
  <c r="CA29" i="25"/>
  <c r="CA59" i="25" s="1"/>
  <c r="BZ29" i="25"/>
  <c r="BZ59" i="25" s="1"/>
  <c r="BY29" i="25"/>
  <c r="BY59" i="25" s="1"/>
  <c r="BX29" i="25"/>
  <c r="BX59" i="25" s="1"/>
  <c r="BW29" i="25"/>
  <c r="BW59" i="25" s="1"/>
  <c r="BV29" i="25"/>
  <c r="BV59" i="25" s="1"/>
  <c r="BU29" i="25"/>
  <c r="BU59" i="25" s="1"/>
  <c r="BT29" i="25"/>
  <c r="BT59" i="25" s="1"/>
  <c r="BS29" i="25"/>
  <c r="BS59" i="25" s="1"/>
  <c r="BR29" i="25"/>
  <c r="BR59" i="25" s="1"/>
  <c r="BQ29" i="25"/>
  <c r="BQ59" i="25" s="1"/>
  <c r="BP29" i="25"/>
  <c r="BP59" i="25" s="1"/>
  <c r="BO29" i="25"/>
  <c r="BO59" i="25" s="1"/>
  <c r="BN29" i="25"/>
  <c r="BN59" i="25" s="1"/>
  <c r="BM29" i="25"/>
  <c r="BM59" i="25" s="1"/>
  <c r="BL29" i="25"/>
  <c r="BL59" i="25" s="1"/>
  <c r="BK29" i="25"/>
  <c r="BJ29" i="25"/>
  <c r="DR28" i="25"/>
  <c r="DR58" i="25" s="1"/>
  <c r="DQ28" i="25"/>
  <c r="DQ58" i="25" s="1"/>
  <c r="DP28" i="25"/>
  <c r="DP58" i="25" s="1"/>
  <c r="DO28" i="25"/>
  <c r="DO58" i="25" s="1"/>
  <c r="DN28" i="25"/>
  <c r="DN58" i="25" s="1"/>
  <c r="DM28" i="25"/>
  <c r="DM58" i="25" s="1"/>
  <c r="DL28" i="25"/>
  <c r="DL58" i="25" s="1"/>
  <c r="DK28" i="25"/>
  <c r="DK58" i="25" s="1"/>
  <c r="DJ28" i="25"/>
  <c r="DJ58" i="25" s="1"/>
  <c r="DI28" i="25"/>
  <c r="DI58" i="25" s="1"/>
  <c r="DH28" i="25"/>
  <c r="DH58" i="25" s="1"/>
  <c r="DG28" i="25"/>
  <c r="DG58" i="25" s="1"/>
  <c r="DF28" i="25"/>
  <c r="DF58" i="25" s="1"/>
  <c r="DE28" i="25"/>
  <c r="DE58" i="25" s="1"/>
  <c r="DD28" i="25"/>
  <c r="DD58" i="25" s="1"/>
  <c r="DC28" i="25"/>
  <c r="DC58" i="25" s="1"/>
  <c r="DB28" i="25"/>
  <c r="DB58" i="25" s="1"/>
  <c r="DA28" i="25"/>
  <c r="DA58" i="25" s="1"/>
  <c r="CZ28" i="25"/>
  <c r="CZ58" i="25" s="1"/>
  <c r="CY28" i="25"/>
  <c r="CY58" i="25" s="1"/>
  <c r="CX28" i="25"/>
  <c r="CX58" i="25" s="1"/>
  <c r="CW28" i="25"/>
  <c r="CW58" i="25" s="1"/>
  <c r="CV28" i="25"/>
  <c r="CV58" i="25" s="1"/>
  <c r="CU28" i="25"/>
  <c r="CU58" i="25" s="1"/>
  <c r="CT28" i="25"/>
  <c r="CT58" i="25" s="1"/>
  <c r="CS28" i="25"/>
  <c r="CS58" i="25" s="1"/>
  <c r="CR28" i="25"/>
  <c r="CR58" i="25" s="1"/>
  <c r="CQ28" i="25"/>
  <c r="CQ58" i="25" s="1"/>
  <c r="CP28" i="25"/>
  <c r="CP58" i="25" s="1"/>
  <c r="CO28" i="25"/>
  <c r="CO58" i="25" s="1"/>
  <c r="CN28" i="25"/>
  <c r="CN58" i="25" s="1"/>
  <c r="CM28" i="25"/>
  <c r="CM58" i="25" s="1"/>
  <c r="CL28" i="25"/>
  <c r="CL58" i="25" s="1"/>
  <c r="CK28" i="25"/>
  <c r="CK58" i="25" s="1"/>
  <c r="CJ28" i="25"/>
  <c r="CJ58" i="25" s="1"/>
  <c r="CI28" i="25"/>
  <c r="CI58" i="25" s="1"/>
  <c r="CH28" i="25"/>
  <c r="CH58" i="25" s="1"/>
  <c r="CG28" i="25"/>
  <c r="CG58" i="25" s="1"/>
  <c r="CF28" i="25"/>
  <c r="CF58" i="25" s="1"/>
  <c r="CE28" i="25"/>
  <c r="CE58" i="25" s="1"/>
  <c r="CD28" i="25"/>
  <c r="CD58" i="25" s="1"/>
  <c r="CC28" i="25"/>
  <c r="CC58" i="25" s="1"/>
  <c r="CB28" i="25"/>
  <c r="CB58" i="25" s="1"/>
  <c r="CA28" i="25"/>
  <c r="CA58" i="25" s="1"/>
  <c r="BZ28" i="25"/>
  <c r="BZ58" i="25" s="1"/>
  <c r="BY28" i="25"/>
  <c r="BY58" i="25" s="1"/>
  <c r="BX28" i="25"/>
  <c r="BX58" i="25" s="1"/>
  <c r="BW28" i="25"/>
  <c r="BW58" i="25" s="1"/>
  <c r="BV28" i="25"/>
  <c r="BV58" i="25" s="1"/>
  <c r="BU28" i="25"/>
  <c r="BU58" i="25" s="1"/>
  <c r="BT28" i="25"/>
  <c r="BT58" i="25" s="1"/>
  <c r="BS28" i="25"/>
  <c r="BS58" i="25" s="1"/>
  <c r="BR28" i="25"/>
  <c r="BR58" i="25" s="1"/>
  <c r="BQ28" i="25"/>
  <c r="BQ58" i="25" s="1"/>
  <c r="BP28" i="25"/>
  <c r="BP58" i="25" s="1"/>
  <c r="BO28" i="25"/>
  <c r="BO58" i="25" s="1"/>
  <c r="BN28" i="25"/>
  <c r="BN58" i="25" s="1"/>
  <c r="BM28" i="25"/>
  <c r="BM58" i="25" s="1"/>
  <c r="BL28" i="25"/>
  <c r="BL58" i="25" s="1"/>
  <c r="BK28" i="25"/>
  <c r="BJ28" i="25"/>
  <c r="DR27" i="25"/>
  <c r="DR57" i="25" s="1"/>
  <c r="DQ27" i="25"/>
  <c r="DQ57" i="25" s="1"/>
  <c r="DP27" i="25"/>
  <c r="DP57" i="25" s="1"/>
  <c r="DO27" i="25"/>
  <c r="DO57" i="25" s="1"/>
  <c r="DN27" i="25"/>
  <c r="DN57" i="25" s="1"/>
  <c r="DM27" i="25"/>
  <c r="DM57" i="25" s="1"/>
  <c r="DL27" i="25"/>
  <c r="DL57" i="25" s="1"/>
  <c r="DK27" i="25"/>
  <c r="DK57" i="25" s="1"/>
  <c r="DJ27" i="25"/>
  <c r="DJ57" i="25" s="1"/>
  <c r="DI27" i="25"/>
  <c r="DI57" i="25" s="1"/>
  <c r="DH27" i="25"/>
  <c r="DH57" i="25" s="1"/>
  <c r="DG27" i="25"/>
  <c r="DG57" i="25" s="1"/>
  <c r="DF27" i="25"/>
  <c r="DF57" i="25" s="1"/>
  <c r="DE27" i="25"/>
  <c r="DE57" i="25" s="1"/>
  <c r="DD27" i="25"/>
  <c r="DD57" i="25" s="1"/>
  <c r="DC27" i="25"/>
  <c r="DC57" i="25" s="1"/>
  <c r="DB27" i="25"/>
  <c r="DB57" i="25" s="1"/>
  <c r="DA27" i="25"/>
  <c r="DA57" i="25" s="1"/>
  <c r="CZ27" i="25"/>
  <c r="CZ57" i="25" s="1"/>
  <c r="CY27" i="25"/>
  <c r="CY57" i="25" s="1"/>
  <c r="CX27" i="25"/>
  <c r="CX57" i="25" s="1"/>
  <c r="CW27" i="25"/>
  <c r="CW57" i="25" s="1"/>
  <c r="CV27" i="25"/>
  <c r="CV57" i="25" s="1"/>
  <c r="CU27" i="25"/>
  <c r="CU57" i="25" s="1"/>
  <c r="CT27" i="25"/>
  <c r="CT57" i="25" s="1"/>
  <c r="CS27" i="25"/>
  <c r="CS57" i="25" s="1"/>
  <c r="CR27" i="25"/>
  <c r="CR57" i="25" s="1"/>
  <c r="CQ27" i="25"/>
  <c r="CQ57" i="25" s="1"/>
  <c r="CP27" i="25"/>
  <c r="CP57" i="25" s="1"/>
  <c r="CO27" i="25"/>
  <c r="CO57" i="25" s="1"/>
  <c r="CN27" i="25"/>
  <c r="CN57" i="25" s="1"/>
  <c r="CM27" i="25"/>
  <c r="CM57" i="25" s="1"/>
  <c r="CL27" i="25"/>
  <c r="CL57" i="25" s="1"/>
  <c r="CK27" i="25"/>
  <c r="CK57" i="25" s="1"/>
  <c r="CJ27" i="25"/>
  <c r="CJ57" i="25" s="1"/>
  <c r="CI27" i="25"/>
  <c r="CI57" i="25" s="1"/>
  <c r="CH27" i="25"/>
  <c r="CH57" i="25" s="1"/>
  <c r="CG27" i="25"/>
  <c r="CG57" i="25" s="1"/>
  <c r="CF27" i="25"/>
  <c r="CF57" i="25" s="1"/>
  <c r="CE27" i="25"/>
  <c r="CE57" i="25" s="1"/>
  <c r="CD27" i="25"/>
  <c r="CD57" i="25" s="1"/>
  <c r="CC27" i="25"/>
  <c r="CC57" i="25" s="1"/>
  <c r="CB27" i="25"/>
  <c r="CB57" i="25" s="1"/>
  <c r="CA27" i="25"/>
  <c r="CA57" i="25" s="1"/>
  <c r="BZ27" i="25"/>
  <c r="BZ57" i="25" s="1"/>
  <c r="BY27" i="25"/>
  <c r="BY57" i="25" s="1"/>
  <c r="BX27" i="25"/>
  <c r="BX57" i="25" s="1"/>
  <c r="BW27" i="25"/>
  <c r="BW57" i="25" s="1"/>
  <c r="BV27" i="25"/>
  <c r="BV57" i="25" s="1"/>
  <c r="BU27" i="25"/>
  <c r="BU57" i="25" s="1"/>
  <c r="BT27" i="25"/>
  <c r="BT57" i="25" s="1"/>
  <c r="BS27" i="25"/>
  <c r="BS57" i="25" s="1"/>
  <c r="BR27" i="25"/>
  <c r="BR57" i="25" s="1"/>
  <c r="BQ27" i="25"/>
  <c r="BQ57" i="25" s="1"/>
  <c r="BP27" i="25"/>
  <c r="BP57" i="25" s="1"/>
  <c r="BO27" i="25"/>
  <c r="BO57" i="25" s="1"/>
  <c r="BN27" i="25"/>
  <c r="BN57" i="25" s="1"/>
  <c r="BM27" i="25"/>
  <c r="BM57" i="25" s="1"/>
  <c r="BL27" i="25"/>
  <c r="BL57" i="25" s="1"/>
  <c r="BK27" i="25"/>
  <c r="BJ27" i="25"/>
  <c r="DR26" i="25"/>
  <c r="DR56" i="25" s="1"/>
  <c r="DQ26" i="25"/>
  <c r="DQ56" i="25" s="1"/>
  <c r="DP26" i="25"/>
  <c r="DP56" i="25" s="1"/>
  <c r="DO26" i="25"/>
  <c r="DO56" i="25" s="1"/>
  <c r="DN26" i="25"/>
  <c r="DN56" i="25" s="1"/>
  <c r="DM26" i="25"/>
  <c r="DM56" i="25" s="1"/>
  <c r="DL26" i="25"/>
  <c r="DL56" i="25" s="1"/>
  <c r="DK26" i="25"/>
  <c r="DK56" i="25" s="1"/>
  <c r="DJ26" i="25"/>
  <c r="DJ56" i="25" s="1"/>
  <c r="DI26" i="25"/>
  <c r="DI56" i="25" s="1"/>
  <c r="DH26" i="25"/>
  <c r="DH56" i="25" s="1"/>
  <c r="DG26" i="25"/>
  <c r="DG56" i="25" s="1"/>
  <c r="DF26" i="25"/>
  <c r="DF56" i="25" s="1"/>
  <c r="DE26" i="25"/>
  <c r="DE56" i="25" s="1"/>
  <c r="DD26" i="25"/>
  <c r="DD56" i="25" s="1"/>
  <c r="DC26" i="25"/>
  <c r="DC56" i="25" s="1"/>
  <c r="DB26" i="25"/>
  <c r="DB56" i="25" s="1"/>
  <c r="DA26" i="25"/>
  <c r="DA56" i="25" s="1"/>
  <c r="CZ26" i="25"/>
  <c r="CZ56" i="25" s="1"/>
  <c r="CY26" i="25"/>
  <c r="CY56" i="25" s="1"/>
  <c r="CX26" i="25"/>
  <c r="CX56" i="25" s="1"/>
  <c r="CW26" i="25"/>
  <c r="CW56" i="25" s="1"/>
  <c r="CV26" i="25"/>
  <c r="CV56" i="25" s="1"/>
  <c r="CU26" i="25"/>
  <c r="CU56" i="25" s="1"/>
  <c r="CT26" i="25"/>
  <c r="CT56" i="25" s="1"/>
  <c r="CS26" i="25"/>
  <c r="CS56" i="25" s="1"/>
  <c r="CR26" i="25"/>
  <c r="CR56" i="25" s="1"/>
  <c r="CQ26" i="25"/>
  <c r="CQ56" i="25" s="1"/>
  <c r="CP26" i="25"/>
  <c r="CP56" i="25" s="1"/>
  <c r="CO26" i="25"/>
  <c r="CO56" i="25" s="1"/>
  <c r="CN26" i="25"/>
  <c r="CN56" i="25" s="1"/>
  <c r="CM26" i="25"/>
  <c r="CM56" i="25" s="1"/>
  <c r="CL26" i="25"/>
  <c r="CL56" i="25" s="1"/>
  <c r="CK26" i="25"/>
  <c r="CK56" i="25" s="1"/>
  <c r="CJ26" i="25"/>
  <c r="CJ56" i="25" s="1"/>
  <c r="CI26" i="25"/>
  <c r="CI56" i="25" s="1"/>
  <c r="CH26" i="25"/>
  <c r="CH56" i="25" s="1"/>
  <c r="CG26" i="25"/>
  <c r="CG56" i="25" s="1"/>
  <c r="CF26" i="25"/>
  <c r="CF56" i="25" s="1"/>
  <c r="CE26" i="25"/>
  <c r="CE56" i="25" s="1"/>
  <c r="CD26" i="25"/>
  <c r="CD56" i="25" s="1"/>
  <c r="CC26" i="25"/>
  <c r="CC56" i="25" s="1"/>
  <c r="CB26" i="25"/>
  <c r="CB56" i="25" s="1"/>
  <c r="CA26" i="25"/>
  <c r="CA56" i="25" s="1"/>
  <c r="BZ26" i="25"/>
  <c r="BZ56" i="25" s="1"/>
  <c r="BY26" i="25"/>
  <c r="BY56" i="25" s="1"/>
  <c r="BX26" i="25"/>
  <c r="BX56" i="25" s="1"/>
  <c r="BW26" i="25"/>
  <c r="BW56" i="25" s="1"/>
  <c r="BV26" i="25"/>
  <c r="BV56" i="25" s="1"/>
  <c r="BU26" i="25"/>
  <c r="BU56" i="25" s="1"/>
  <c r="BT26" i="25"/>
  <c r="BT56" i="25" s="1"/>
  <c r="BS26" i="25"/>
  <c r="BS56" i="25" s="1"/>
  <c r="BR26" i="25"/>
  <c r="BR56" i="25" s="1"/>
  <c r="BQ26" i="25"/>
  <c r="BQ56" i="25" s="1"/>
  <c r="BP26" i="25"/>
  <c r="BP56" i="25" s="1"/>
  <c r="BO26" i="25"/>
  <c r="BO56" i="25" s="1"/>
  <c r="BN26" i="25"/>
  <c r="BN56" i="25" s="1"/>
  <c r="BM26" i="25"/>
  <c r="BM56" i="25" s="1"/>
  <c r="BL26" i="25"/>
  <c r="BL56" i="25" s="1"/>
  <c r="BK26" i="25"/>
  <c r="BJ26" i="25"/>
  <c r="DR25" i="25"/>
  <c r="DR55" i="25" s="1"/>
  <c r="DQ25" i="25"/>
  <c r="DQ55" i="25" s="1"/>
  <c r="DP25" i="25"/>
  <c r="DP55" i="25" s="1"/>
  <c r="DO25" i="25"/>
  <c r="DO55" i="25" s="1"/>
  <c r="DN25" i="25"/>
  <c r="DN55" i="25" s="1"/>
  <c r="DM25" i="25"/>
  <c r="DM55" i="25" s="1"/>
  <c r="DL25" i="25"/>
  <c r="DL55" i="25" s="1"/>
  <c r="DK25" i="25"/>
  <c r="DK55" i="25" s="1"/>
  <c r="DJ25" i="25"/>
  <c r="DJ55" i="25" s="1"/>
  <c r="DI25" i="25"/>
  <c r="DI55" i="25" s="1"/>
  <c r="DH25" i="25"/>
  <c r="DH55" i="25" s="1"/>
  <c r="DG25" i="25"/>
  <c r="DG55" i="25" s="1"/>
  <c r="DF25" i="25"/>
  <c r="DF55" i="25" s="1"/>
  <c r="DE25" i="25"/>
  <c r="DE55" i="25" s="1"/>
  <c r="DD25" i="25"/>
  <c r="DD55" i="25" s="1"/>
  <c r="DC25" i="25"/>
  <c r="DC55" i="25" s="1"/>
  <c r="DB25" i="25"/>
  <c r="DB55" i="25" s="1"/>
  <c r="DA25" i="25"/>
  <c r="DA55" i="25" s="1"/>
  <c r="CZ25" i="25"/>
  <c r="CZ55" i="25" s="1"/>
  <c r="CY25" i="25"/>
  <c r="CY55" i="25" s="1"/>
  <c r="CX25" i="25"/>
  <c r="CX55" i="25" s="1"/>
  <c r="CW25" i="25"/>
  <c r="CW55" i="25" s="1"/>
  <c r="CV25" i="25"/>
  <c r="CV55" i="25" s="1"/>
  <c r="CU25" i="25"/>
  <c r="CU55" i="25" s="1"/>
  <c r="CT25" i="25"/>
  <c r="CT55" i="25" s="1"/>
  <c r="CS25" i="25"/>
  <c r="CS55" i="25" s="1"/>
  <c r="CR25" i="25"/>
  <c r="CR55" i="25" s="1"/>
  <c r="CQ25" i="25"/>
  <c r="CQ55" i="25" s="1"/>
  <c r="CP25" i="25"/>
  <c r="CP55" i="25" s="1"/>
  <c r="CO25" i="25"/>
  <c r="CO55" i="25" s="1"/>
  <c r="CN25" i="25"/>
  <c r="CN55" i="25" s="1"/>
  <c r="CM25" i="25"/>
  <c r="CM55" i="25" s="1"/>
  <c r="CL25" i="25"/>
  <c r="CL55" i="25" s="1"/>
  <c r="CK25" i="25"/>
  <c r="CK55" i="25" s="1"/>
  <c r="CJ25" i="25"/>
  <c r="CJ55" i="25" s="1"/>
  <c r="CI25" i="25"/>
  <c r="CI55" i="25" s="1"/>
  <c r="CH25" i="25"/>
  <c r="CH55" i="25" s="1"/>
  <c r="CG25" i="25"/>
  <c r="CG55" i="25" s="1"/>
  <c r="CF25" i="25"/>
  <c r="CF55" i="25" s="1"/>
  <c r="CE25" i="25"/>
  <c r="CE55" i="25" s="1"/>
  <c r="CD25" i="25"/>
  <c r="CD55" i="25" s="1"/>
  <c r="CC25" i="25"/>
  <c r="CC55" i="25" s="1"/>
  <c r="CB25" i="25"/>
  <c r="CB55" i="25" s="1"/>
  <c r="CA25" i="25"/>
  <c r="CA55" i="25" s="1"/>
  <c r="BZ25" i="25"/>
  <c r="BZ55" i="25" s="1"/>
  <c r="BY25" i="25"/>
  <c r="BY55" i="25" s="1"/>
  <c r="BX25" i="25"/>
  <c r="BX55" i="25" s="1"/>
  <c r="BW25" i="25"/>
  <c r="BW55" i="25" s="1"/>
  <c r="BV25" i="25"/>
  <c r="BV55" i="25" s="1"/>
  <c r="BU25" i="25"/>
  <c r="BU55" i="25" s="1"/>
  <c r="BT25" i="25"/>
  <c r="BT55" i="25" s="1"/>
  <c r="BS25" i="25"/>
  <c r="BS55" i="25" s="1"/>
  <c r="BR25" i="25"/>
  <c r="BR55" i="25" s="1"/>
  <c r="BQ25" i="25"/>
  <c r="BQ55" i="25" s="1"/>
  <c r="BP25" i="25"/>
  <c r="BP55" i="25" s="1"/>
  <c r="BO25" i="25"/>
  <c r="BO55" i="25" s="1"/>
  <c r="BN25" i="25"/>
  <c r="BN55" i="25" s="1"/>
  <c r="BM25" i="25"/>
  <c r="BM55" i="25" s="1"/>
  <c r="BL25" i="25"/>
  <c r="BL55" i="25" s="1"/>
  <c r="BK25" i="25"/>
  <c r="BJ25" i="25"/>
  <c r="DR24" i="25"/>
  <c r="DR54" i="25" s="1"/>
  <c r="DQ24" i="25"/>
  <c r="DQ54" i="25" s="1"/>
  <c r="DP24" i="25"/>
  <c r="DP54" i="25" s="1"/>
  <c r="DO24" i="25"/>
  <c r="DO54" i="25" s="1"/>
  <c r="DN24" i="25"/>
  <c r="DN54" i="25" s="1"/>
  <c r="DM24" i="25"/>
  <c r="DM54" i="25" s="1"/>
  <c r="DL24" i="25"/>
  <c r="DL54" i="25" s="1"/>
  <c r="DK24" i="25"/>
  <c r="DK54" i="25" s="1"/>
  <c r="DJ24" i="25"/>
  <c r="DJ54" i="25" s="1"/>
  <c r="DI24" i="25"/>
  <c r="DI54" i="25" s="1"/>
  <c r="DH24" i="25"/>
  <c r="DH54" i="25" s="1"/>
  <c r="DG24" i="25"/>
  <c r="DG54" i="25" s="1"/>
  <c r="DF24" i="25"/>
  <c r="DF54" i="25" s="1"/>
  <c r="DE24" i="25"/>
  <c r="DE54" i="25" s="1"/>
  <c r="DD24" i="25"/>
  <c r="DD54" i="25" s="1"/>
  <c r="DC24" i="25"/>
  <c r="DC54" i="25" s="1"/>
  <c r="DB24" i="25"/>
  <c r="DB54" i="25" s="1"/>
  <c r="DA24" i="25"/>
  <c r="DA54" i="25" s="1"/>
  <c r="CZ24" i="25"/>
  <c r="CZ54" i="25" s="1"/>
  <c r="CY24" i="25"/>
  <c r="CY54" i="25" s="1"/>
  <c r="CX24" i="25"/>
  <c r="CX54" i="25" s="1"/>
  <c r="CW24" i="25"/>
  <c r="CW54" i="25" s="1"/>
  <c r="CV24" i="25"/>
  <c r="CV54" i="25" s="1"/>
  <c r="CU24" i="25"/>
  <c r="CU54" i="25" s="1"/>
  <c r="CT24" i="25"/>
  <c r="CT54" i="25" s="1"/>
  <c r="CS24" i="25"/>
  <c r="CS54" i="25" s="1"/>
  <c r="CR24" i="25"/>
  <c r="CR54" i="25" s="1"/>
  <c r="CQ24" i="25"/>
  <c r="CQ54" i="25" s="1"/>
  <c r="CP24" i="25"/>
  <c r="CP54" i="25" s="1"/>
  <c r="CO24" i="25"/>
  <c r="CO54" i="25" s="1"/>
  <c r="CN24" i="25"/>
  <c r="CN54" i="25" s="1"/>
  <c r="CM24" i="25"/>
  <c r="CM54" i="25" s="1"/>
  <c r="CL24" i="25"/>
  <c r="CL54" i="25" s="1"/>
  <c r="CK24" i="25"/>
  <c r="CK54" i="25" s="1"/>
  <c r="CJ24" i="25"/>
  <c r="CJ54" i="25" s="1"/>
  <c r="CI24" i="25"/>
  <c r="CI54" i="25" s="1"/>
  <c r="CH24" i="25"/>
  <c r="CH54" i="25" s="1"/>
  <c r="CG24" i="25"/>
  <c r="CG54" i="25" s="1"/>
  <c r="CF24" i="25"/>
  <c r="CF54" i="25" s="1"/>
  <c r="CE24" i="25"/>
  <c r="CE54" i="25" s="1"/>
  <c r="CD24" i="25"/>
  <c r="CD54" i="25" s="1"/>
  <c r="CC24" i="25"/>
  <c r="CC54" i="25" s="1"/>
  <c r="CB24" i="25"/>
  <c r="CB54" i="25" s="1"/>
  <c r="CA24" i="25"/>
  <c r="CA54" i="25" s="1"/>
  <c r="BZ24" i="25"/>
  <c r="BZ54" i="25" s="1"/>
  <c r="BY24" i="25"/>
  <c r="BY54" i="25" s="1"/>
  <c r="BX24" i="25"/>
  <c r="BX54" i="25" s="1"/>
  <c r="BW24" i="25"/>
  <c r="BW54" i="25" s="1"/>
  <c r="BV24" i="25"/>
  <c r="BV54" i="25" s="1"/>
  <c r="BU24" i="25"/>
  <c r="BU54" i="25" s="1"/>
  <c r="BT24" i="25"/>
  <c r="BT54" i="25" s="1"/>
  <c r="BS24" i="25"/>
  <c r="BS54" i="25" s="1"/>
  <c r="BR24" i="25"/>
  <c r="BR54" i="25" s="1"/>
  <c r="BQ24" i="25"/>
  <c r="BQ54" i="25" s="1"/>
  <c r="BP24" i="25"/>
  <c r="BP54" i="25" s="1"/>
  <c r="BO24" i="25"/>
  <c r="BO54" i="25" s="1"/>
  <c r="BN24" i="25"/>
  <c r="BN54" i="25" s="1"/>
  <c r="BM24" i="25"/>
  <c r="BM54" i="25" s="1"/>
  <c r="BL24" i="25"/>
  <c r="BL54" i="25" s="1"/>
  <c r="BK24" i="25"/>
  <c r="BJ24" i="25"/>
  <c r="DR23" i="25"/>
  <c r="DR53" i="25" s="1"/>
  <c r="DQ23" i="25"/>
  <c r="DQ53" i="25" s="1"/>
  <c r="DP23" i="25"/>
  <c r="DP53" i="25" s="1"/>
  <c r="DO23" i="25"/>
  <c r="DO53" i="25" s="1"/>
  <c r="DN23" i="25"/>
  <c r="DN53" i="25" s="1"/>
  <c r="DM23" i="25"/>
  <c r="DM53" i="25" s="1"/>
  <c r="DL23" i="25"/>
  <c r="DL53" i="25" s="1"/>
  <c r="DK23" i="25"/>
  <c r="DK53" i="25" s="1"/>
  <c r="DJ23" i="25"/>
  <c r="DJ53" i="25" s="1"/>
  <c r="DI23" i="25"/>
  <c r="DI53" i="25" s="1"/>
  <c r="DH23" i="25"/>
  <c r="DH53" i="25" s="1"/>
  <c r="DG23" i="25"/>
  <c r="DG53" i="25" s="1"/>
  <c r="DF23" i="25"/>
  <c r="DF53" i="25" s="1"/>
  <c r="DE23" i="25"/>
  <c r="DE53" i="25" s="1"/>
  <c r="DD23" i="25"/>
  <c r="DD53" i="25" s="1"/>
  <c r="DC23" i="25"/>
  <c r="DC53" i="25" s="1"/>
  <c r="DB23" i="25"/>
  <c r="DB53" i="25" s="1"/>
  <c r="DA23" i="25"/>
  <c r="DA53" i="25" s="1"/>
  <c r="CZ23" i="25"/>
  <c r="CZ53" i="25" s="1"/>
  <c r="CY23" i="25"/>
  <c r="CY53" i="25" s="1"/>
  <c r="CX23" i="25"/>
  <c r="CX53" i="25" s="1"/>
  <c r="CW23" i="25"/>
  <c r="CW53" i="25" s="1"/>
  <c r="CV23" i="25"/>
  <c r="CV53" i="25" s="1"/>
  <c r="CU23" i="25"/>
  <c r="CU53" i="25" s="1"/>
  <c r="CT23" i="25"/>
  <c r="CT53" i="25" s="1"/>
  <c r="CS23" i="25"/>
  <c r="CS53" i="25" s="1"/>
  <c r="CR23" i="25"/>
  <c r="CR53" i="25" s="1"/>
  <c r="CQ23" i="25"/>
  <c r="CQ53" i="25" s="1"/>
  <c r="CP23" i="25"/>
  <c r="CP53" i="25" s="1"/>
  <c r="CO23" i="25"/>
  <c r="CO53" i="25" s="1"/>
  <c r="CN23" i="25"/>
  <c r="CN53" i="25" s="1"/>
  <c r="CM23" i="25"/>
  <c r="CM53" i="25" s="1"/>
  <c r="CL23" i="25"/>
  <c r="CL53" i="25" s="1"/>
  <c r="CK23" i="25"/>
  <c r="CK53" i="25" s="1"/>
  <c r="CJ23" i="25"/>
  <c r="CJ53" i="25" s="1"/>
  <c r="CI23" i="25"/>
  <c r="CI53" i="25" s="1"/>
  <c r="CH23" i="25"/>
  <c r="CH53" i="25" s="1"/>
  <c r="CG23" i="25"/>
  <c r="CG53" i="25" s="1"/>
  <c r="CF23" i="25"/>
  <c r="CF53" i="25" s="1"/>
  <c r="CE23" i="25"/>
  <c r="CE53" i="25" s="1"/>
  <c r="CD23" i="25"/>
  <c r="CD53" i="25" s="1"/>
  <c r="CC23" i="25"/>
  <c r="CC53" i="25" s="1"/>
  <c r="CB23" i="25"/>
  <c r="CB53" i="25" s="1"/>
  <c r="CA23" i="25"/>
  <c r="CA53" i="25" s="1"/>
  <c r="BZ23" i="25"/>
  <c r="BZ53" i="25" s="1"/>
  <c r="BY23" i="25"/>
  <c r="BY53" i="25" s="1"/>
  <c r="BX23" i="25"/>
  <c r="BX53" i="25" s="1"/>
  <c r="BW23" i="25"/>
  <c r="BW53" i="25" s="1"/>
  <c r="BV23" i="25"/>
  <c r="BV53" i="25" s="1"/>
  <c r="BU23" i="25"/>
  <c r="BU53" i="25" s="1"/>
  <c r="BT23" i="25"/>
  <c r="BT53" i="25" s="1"/>
  <c r="BS23" i="25"/>
  <c r="BS53" i="25" s="1"/>
  <c r="BR23" i="25"/>
  <c r="BR53" i="25" s="1"/>
  <c r="BQ23" i="25"/>
  <c r="BQ53" i="25" s="1"/>
  <c r="BP23" i="25"/>
  <c r="BP53" i="25" s="1"/>
  <c r="BO23" i="25"/>
  <c r="BO53" i="25" s="1"/>
  <c r="BN23" i="25"/>
  <c r="BN53" i="25" s="1"/>
  <c r="BM23" i="25"/>
  <c r="BM53" i="25" s="1"/>
  <c r="BL23" i="25"/>
  <c r="BL53" i="25" s="1"/>
  <c r="BK23" i="25"/>
  <c r="BJ23" i="25"/>
  <c r="DR22" i="25"/>
  <c r="DR52" i="25" s="1"/>
  <c r="DQ22" i="25"/>
  <c r="DQ52" i="25" s="1"/>
  <c r="DP22" i="25"/>
  <c r="DP52" i="25" s="1"/>
  <c r="DO22" i="25"/>
  <c r="DO52" i="25" s="1"/>
  <c r="DN22" i="25"/>
  <c r="DN52" i="25" s="1"/>
  <c r="DM22" i="25"/>
  <c r="DM52" i="25" s="1"/>
  <c r="DL22" i="25"/>
  <c r="DL52" i="25" s="1"/>
  <c r="DK22" i="25"/>
  <c r="DK52" i="25" s="1"/>
  <c r="DJ22" i="25"/>
  <c r="DJ52" i="25" s="1"/>
  <c r="DI22" i="25"/>
  <c r="DI52" i="25" s="1"/>
  <c r="DH22" i="25"/>
  <c r="DH52" i="25" s="1"/>
  <c r="DG22" i="25"/>
  <c r="DG52" i="25" s="1"/>
  <c r="DF22" i="25"/>
  <c r="DF52" i="25" s="1"/>
  <c r="DE22" i="25"/>
  <c r="DE52" i="25" s="1"/>
  <c r="DD22" i="25"/>
  <c r="DD52" i="25" s="1"/>
  <c r="DC22" i="25"/>
  <c r="DC52" i="25" s="1"/>
  <c r="DB22" i="25"/>
  <c r="DB52" i="25" s="1"/>
  <c r="DA22" i="25"/>
  <c r="DA52" i="25" s="1"/>
  <c r="CZ22" i="25"/>
  <c r="CZ52" i="25" s="1"/>
  <c r="CY22" i="25"/>
  <c r="CY52" i="25" s="1"/>
  <c r="CX22" i="25"/>
  <c r="CX52" i="25" s="1"/>
  <c r="CW22" i="25"/>
  <c r="CW52" i="25" s="1"/>
  <c r="CV22" i="25"/>
  <c r="CV52" i="25" s="1"/>
  <c r="CU22" i="25"/>
  <c r="CU52" i="25" s="1"/>
  <c r="CT22" i="25"/>
  <c r="CT52" i="25" s="1"/>
  <c r="CS22" i="25"/>
  <c r="CS52" i="25" s="1"/>
  <c r="CR22" i="25"/>
  <c r="CR52" i="25" s="1"/>
  <c r="CQ22" i="25"/>
  <c r="CQ52" i="25" s="1"/>
  <c r="CP22" i="25"/>
  <c r="CP52" i="25" s="1"/>
  <c r="CO22" i="25"/>
  <c r="CO52" i="25" s="1"/>
  <c r="CN22" i="25"/>
  <c r="CN52" i="25" s="1"/>
  <c r="CM22" i="25"/>
  <c r="CM52" i="25" s="1"/>
  <c r="CL22" i="25"/>
  <c r="CL52" i="25" s="1"/>
  <c r="CK22" i="25"/>
  <c r="CK52" i="25" s="1"/>
  <c r="CJ22" i="25"/>
  <c r="CJ52" i="25" s="1"/>
  <c r="CI22" i="25"/>
  <c r="CI52" i="25" s="1"/>
  <c r="CH22" i="25"/>
  <c r="CH52" i="25" s="1"/>
  <c r="CG22" i="25"/>
  <c r="CG52" i="25" s="1"/>
  <c r="CF22" i="25"/>
  <c r="CF52" i="25" s="1"/>
  <c r="CE22" i="25"/>
  <c r="CE52" i="25" s="1"/>
  <c r="CD22" i="25"/>
  <c r="CD52" i="25" s="1"/>
  <c r="CC22" i="25"/>
  <c r="CC52" i="25" s="1"/>
  <c r="CB22" i="25"/>
  <c r="CB52" i="25" s="1"/>
  <c r="CA22" i="25"/>
  <c r="CA52" i="25" s="1"/>
  <c r="BZ22" i="25"/>
  <c r="BZ52" i="25" s="1"/>
  <c r="BY22" i="25"/>
  <c r="BY52" i="25" s="1"/>
  <c r="BX22" i="25"/>
  <c r="BX52" i="25" s="1"/>
  <c r="BW22" i="25"/>
  <c r="BW52" i="25" s="1"/>
  <c r="BV22" i="25"/>
  <c r="BV52" i="25" s="1"/>
  <c r="BU22" i="25"/>
  <c r="BU52" i="25" s="1"/>
  <c r="BT22" i="25"/>
  <c r="BT52" i="25" s="1"/>
  <c r="BS22" i="25"/>
  <c r="BS52" i="25" s="1"/>
  <c r="BR22" i="25"/>
  <c r="BR52" i="25" s="1"/>
  <c r="BQ22" i="25"/>
  <c r="BQ52" i="25" s="1"/>
  <c r="BP22" i="25"/>
  <c r="BP52" i="25" s="1"/>
  <c r="BO22" i="25"/>
  <c r="BO52" i="25" s="1"/>
  <c r="BN22" i="25"/>
  <c r="BN52" i="25" s="1"/>
  <c r="BM22" i="25"/>
  <c r="BM52" i="25" s="1"/>
  <c r="BL22" i="25"/>
  <c r="BL52" i="25" s="1"/>
  <c r="BK22" i="25"/>
  <c r="BJ22" i="25"/>
  <c r="DR21" i="25"/>
  <c r="DR51" i="25" s="1"/>
  <c r="DQ21" i="25"/>
  <c r="DQ51" i="25" s="1"/>
  <c r="DP21" i="25"/>
  <c r="DP51" i="25" s="1"/>
  <c r="DO21" i="25"/>
  <c r="DO51" i="25" s="1"/>
  <c r="DN21" i="25"/>
  <c r="DN51" i="25" s="1"/>
  <c r="DM21" i="25"/>
  <c r="DM51" i="25" s="1"/>
  <c r="DL21" i="25"/>
  <c r="DL51" i="25" s="1"/>
  <c r="DK21" i="25"/>
  <c r="DK51" i="25" s="1"/>
  <c r="DJ21" i="25"/>
  <c r="DJ51" i="25" s="1"/>
  <c r="DI21" i="25"/>
  <c r="DI51" i="25" s="1"/>
  <c r="DH21" i="25"/>
  <c r="DH51" i="25" s="1"/>
  <c r="DG21" i="25"/>
  <c r="DG51" i="25" s="1"/>
  <c r="DF21" i="25"/>
  <c r="DF51" i="25" s="1"/>
  <c r="DE21" i="25"/>
  <c r="DE51" i="25" s="1"/>
  <c r="DD21" i="25"/>
  <c r="DD51" i="25" s="1"/>
  <c r="DC21" i="25"/>
  <c r="DC51" i="25" s="1"/>
  <c r="DB21" i="25"/>
  <c r="DB51" i="25" s="1"/>
  <c r="DA21" i="25"/>
  <c r="DA51" i="25" s="1"/>
  <c r="CZ21" i="25"/>
  <c r="CZ51" i="25" s="1"/>
  <c r="CY21" i="25"/>
  <c r="CY51" i="25" s="1"/>
  <c r="CX21" i="25"/>
  <c r="CX51" i="25" s="1"/>
  <c r="CW21" i="25"/>
  <c r="CW51" i="25" s="1"/>
  <c r="CV21" i="25"/>
  <c r="CV51" i="25" s="1"/>
  <c r="CU21" i="25"/>
  <c r="CU51" i="25" s="1"/>
  <c r="CT21" i="25"/>
  <c r="CT51" i="25" s="1"/>
  <c r="CS21" i="25"/>
  <c r="CS51" i="25" s="1"/>
  <c r="CR21" i="25"/>
  <c r="CR51" i="25" s="1"/>
  <c r="CQ21" i="25"/>
  <c r="CQ51" i="25" s="1"/>
  <c r="CP21" i="25"/>
  <c r="CP51" i="25" s="1"/>
  <c r="CO21" i="25"/>
  <c r="CO51" i="25" s="1"/>
  <c r="CN21" i="25"/>
  <c r="CN51" i="25" s="1"/>
  <c r="CM21" i="25"/>
  <c r="CM51" i="25" s="1"/>
  <c r="CL21" i="25"/>
  <c r="CL51" i="25" s="1"/>
  <c r="CK21" i="25"/>
  <c r="CK51" i="25" s="1"/>
  <c r="CJ21" i="25"/>
  <c r="CJ51" i="25" s="1"/>
  <c r="CI21" i="25"/>
  <c r="CI51" i="25" s="1"/>
  <c r="CH21" i="25"/>
  <c r="CH51" i="25" s="1"/>
  <c r="CG21" i="25"/>
  <c r="CG51" i="25" s="1"/>
  <c r="CF21" i="25"/>
  <c r="CF51" i="25" s="1"/>
  <c r="CE21" i="25"/>
  <c r="CE51" i="25" s="1"/>
  <c r="CD21" i="25"/>
  <c r="CD51" i="25" s="1"/>
  <c r="CC21" i="25"/>
  <c r="CC51" i="25" s="1"/>
  <c r="CB21" i="25"/>
  <c r="CB51" i="25" s="1"/>
  <c r="CA21" i="25"/>
  <c r="CA51" i="25" s="1"/>
  <c r="BZ21" i="25"/>
  <c r="BZ51" i="25" s="1"/>
  <c r="BY21" i="25"/>
  <c r="BY51" i="25" s="1"/>
  <c r="BX21" i="25"/>
  <c r="BX51" i="25" s="1"/>
  <c r="BW21" i="25"/>
  <c r="BW51" i="25" s="1"/>
  <c r="BV21" i="25"/>
  <c r="BV51" i="25" s="1"/>
  <c r="BU21" i="25"/>
  <c r="BU51" i="25" s="1"/>
  <c r="BT21" i="25"/>
  <c r="BT51" i="25" s="1"/>
  <c r="BS21" i="25"/>
  <c r="BS51" i="25" s="1"/>
  <c r="BR21" i="25"/>
  <c r="BR51" i="25" s="1"/>
  <c r="BQ21" i="25"/>
  <c r="BQ51" i="25" s="1"/>
  <c r="BP21" i="25"/>
  <c r="BP51" i="25" s="1"/>
  <c r="BO21" i="25"/>
  <c r="BO51" i="25" s="1"/>
  <c r="BN21" i="25"/>
  <c r="BN51" i="25" s="1"/>
  <c r="BM21" i="25"/>
  <c r="BM51" i="25" s="1"/>
  <c r="BL21" i="25"/>
  <c r="BL51" i="25" s="1"/>
  <c r="BK21" i="25"/>
  <c r="BJ21" i="25"/>
  <c r="DR20" i="25"/>
  <c r="DR50" i="25" s="1"/>
  <c r="DQ20" i="25"/>
  <c r="DQ50" i="25" s="1"/>
  <c r="DP20" i="25"/>
  <c r="DP50" i="25" s="1"/>
  <c r="DO20" i="25"/>
  <c r="DO50" i="25" s="1"/>
  <c r="DN20" i="25"/>
  <c r="DN50" i="25" s="1"/>
  <c r="DM20" i="25"/>
  <c r="DM50" i="25" s="1"/>
  <c r="DL20" i="25"/>
  <c r="DL50" i="25" s="1"/>
  <c r="DK20" i="25"/>
  <c r="DK50" i="25" s="1"/>
  <c r="DJ20" i="25"/>
  <c r="DJ50" i="25" s="1"/>
  <c r="DI20" i="25"/>
  <c r="DI50" i="25" s="1"/>
  <c r="DH20" i="25"/>
  <c r="DH50" i="25" s="1"/>
  <c r="DG20" i="25"/>
  <c r="DG50" i="25" s="1"/>
  <c r="DF20" i="25"/>
  <c r="DF50" i="25" s="1"/>
  <c r="DE20" i="25"/>
  <c r="DE50" i="25" s="1"/>
  <c r="DD20" i="25"/>
  <c r="DD50" i="25" s="1"/>
  <c r="DC20" i="25"/>
  <c r="DC50" i="25" s="1"/>
  <c r="DB20" i="25"/>
  <c r="DB50" i="25" s="1"/>
  <c r="DA20" i="25"/>
  <c r="DA50" i="25" s="1"/>
  <c r="CZ20" i="25"/>
  <c r="CZ50" i="25" s="1"/>
  <c r="CY20" i="25"/>
  <c r="CY50" i="25" s="1"/>
  <c r="CX20" i="25"/>
  <c r="CX50" i="25" s="1"/>
  <c r="CW20" i="25"/>
  <c r="CW50" i="25" s="1"/>
  <c r="CV20" i="25"/>
  <c r="CV50" i="25" s="1"/>
  <c r="CU20" i="25"/>
  <c r="CU50" i="25" s="1"/>
  <c r="CT20" i="25"/>
  <c r="CT50" i="25" s="1"/>
  <c r="CS20" i="25"/>
  <c r="CS50" i="25" s="1"/>
  <c r="CR20" i="25"/>
  <c r="CR50" i="25" s="1"/>
  <c r="CQ20" i="25"/>
  <c r="CQ50" i="25" s="1"/>
  <c r="CP20" i="25"/>
  <c r="CP50" i="25" s="1"/>
  <c r="CO20" i="25"/>
  <c r="CO50" i="25" s="1"/>
  <c r="CN20" i="25"/>
  <c r="CN50" i="25" s="1"/>
  <c r="CM20" i="25"/>
  <c r="CM50" i="25" s="1"/>
  <c r="CL20" i="25"/>
  <c r="CL50" i="25" s="1"/>
  <c r="CK20" i="25"/>
  <c r="CK50" i="25" s="1"/>
  <c r="CJ20" i="25"/>
  <c r="CJ50" i="25" s="1"/>
  <c r="CI20" i="25"/>
  <c r="CI50" i="25" s="1"/>
  <c r="CH20" i="25"/>
  <c r="CH50" i="25" s="1"/>
  <c r="CG20" i="25"/>
  <c r="CG50" i="25" s="1"/>
  <c r="CF20" i="25"/>
  <c r="CF50" i="25" s="1"/>
  <c r="CE20" i="25"/>
  <c r="CE50" i="25" s="1"/>
  <c r="CD20" i="25"/>
  <c r="CD50" i="25" s="1"/>
  <c r="CC20" i="25"/>
  <c r="CC50" i="25" s="1"/>
  <c r="CB20" i="25"/>
  <c r="CB50" i="25" s="1"/>
  <c r="CA20" i="25"/>
  <c r="CA50" i="25" s="1"/>
  <c r="BZ20" i="25"/>
  <c r="BZ50" i="25" s="1"/>
  <c r="BY20" i="25"/>
  <c r="BY50" i="25" s="1"/>
  <c r="BX20" i="25"/>
  <c r="BX50" i="25" s="1"/>
  <c r="BW20" i="25"/>
  <c r="BW50" i="25" s="1"/>
  <c r="BV20" i="25"/>
  <c r="BV50" i="25" s="1"/>
  <c r="BU20" i="25"/>
  <c r="BU50" i="25" s="1"/>
  <c r="BT20" i="25"/>
  <c r="BT50" i="25" s="1"/>
  <c r="BS20" i="25"/>
  <c r="BS50" i="25" s="1"/>
  <c r="BR20" i="25"/>
  <c r="BR50" i="25" s="1"/>
  <c r="BQ20" i="25"/>
  <c r="BQ50" i="25" s="1"/>
  <c r="BP20" i="25"/>
  <c r="BP50" i="25" s="1"/>
  <c r="BO20" i="25"/>
  <c r="BO50" i="25" s="1"/>
  <c r="BN20" i="25"/>
  <c r="BN50" i="25" s="1"/>
  <c r="BM20" i="25"/>
  <c r="BM50" i="25" s="1"/>
  <c r="BL20" i="25"/>
  <c r="BL50" i="25" s="1"/>
  <c r="BK20" i="25"/>
  <c r="BJ20" i="25"/>
  <c r="DR19" i="25"/>
  <c r="DR49" i="25" s="1"/>
  <c r="DQ19" i="25"/>
  <c r="DQ49" i="25" s="1"/>
  <c r="DP19" i="25"/>
  <c r="DP49" i="25" s="1"/>
  <c r="DO19" i="25"/>
  <c r="DO49" i="25" s="1"/>
  <c r="DN19" i="25"/>
  <c r="DN49" i="25" s="1"/>
  <c r="DM19" i="25"/>
  <c r="DM49" i="25" s="1"/>
  <c r="DL19" i="25"/>
  <c r="DL49" i="25" s="1"/>
  <c r="DK19" i="25"/>
  <c r="DK49" i="25" s="1"/>
  <c r="DJ19" i="25"/>
  <c r="DJ49" i="25" s="1"/>
  <c r="DI19" i="25"/>
  <c r="DI49" i="25" s="1"/>
  <c r="DH19" i="25"/>
  <c r="DH49" i="25" s="1"/>
  <c r="DG19" i="25"/>
  <c r="DG49" i="25" s="1"/>
  <c r="DF19" i="25"/>
  <c r="DF49" i="25" s="1"/>
  <c r="DE19" i="25"/>
  <c r="DE49" i="25" s="1"/>
  <c r="DD19" i="25"/>
  <c r="DD49" i="25" s="1"/>
  <c r="DC19" i="25"/>
  <c r="DC49" i="25" s="1"/>
  <c r="DB19" i="25"/>
  <c r="DB49" i="25" s="1"/>
  <c r="DA19" i="25"/>
  <c r="DA49" i="25" s="1"/>
  <c r="CZ19" i="25"/>
  <c r="CZ49" i="25" s="1"/>
  <c r="CY19" i="25"/>
  <c r="CY49" i="25" s="1"/>
  <c r="CX19" i="25"/>
  <c r="CX49" i="25" s="1"/>
  <c r="CW19" i="25"/>
  <c r="CW49" i="25" s="1"/>
  <c r="CV19" i="25"/>
  <c r="CV49" i="25" s="1"/>
  <c r="CU19" i="25"/>
  <c r="CU49" i="25" s="1"/>
  <c r="CT19" i="25"/>
  <c r="CT49" i="25" s="1"/>
  <c r="CS19" i="25"/>
  <c r="CS49" i="25" s="1"/>
  <c r="CR19" i="25"/>
  <c r="CR49" i="25" s="1"/>
  <c r="CQ19" i="25"/>
  <c r="CQ49" i="25" s="1"/>
  <c r="CP19" i="25"/>
  <c r="CP49" i="25" s="1"/>
  <c r="CO19" i="25"/>
  <c r="CO49" i="25" s="1"/>
  <c r="CN19" i="25"/>
  <c r="CN49" i="25" s="1"/>
  <c r="CM19" i="25"/>
  <c r="CM49" i="25" s="1"/>
  <c r="CL19" i="25"/>
  <c r="CL49" i="25" s="1"/>
  <c r="CK19" i="25"/>
  <c r="CK49" i="25" s="1"/>
  <c r="CJ19" i="25"/>
  <c r="CJ49" i="25" s="1"/>
  <c r="CI19" i="25"/>
  <c r="CI49" i="25" s="1"/>
  <c r="CH19" i="25"/>
  <c r="CH49" i="25" s="1"/>
  <c r="CG19" i="25"/>
  <c r="CG49" i="25" s="1"/>
  <c r="CF19" i="25"/>
  <c r="CF49" i="25" s="1"/>
  <c r="CE19" i="25"/>
  <c r="CE49" i="25" s="1"/>
  <c r="CD19" i="25"/>
  <c r="CD49" i="25" s="1"/>
  <c r="CC19" i="25"/>
  <c r="CC49" i="25" s="1"/>
  <c r="CB19" i="25"/>
  <c r="CB49" i="25" s="1"/>
  <c r="CA19" i="25"/>
  <c r="CA49" i="25" s="1"/>
  <c r="BZ19" i="25"/>
  <c r="BZ49" i="25" s="1"/>
  <c r="BY19" i="25"/>
  <c r="BY49" i="25" s="1"/>
  <c r="BX19" i="25"/>
  <c r="BX49" i="25" s="1"/>
  <c r="BW19" i="25"/>
  <c r="BW49" i="25" s="1"/>
  <c r="BV19" i="25"/>
  <c r="BV49" i="25" s="1"/>
  <c r="BU19" i="25"/>
  <c r="BU49" i="25" s="1"/>
  <c r="BT19" i="25"/>
  <c r="BT49" i="25" s="1"/>
  <c r="BS19" i="25"/>
  <c r="BS49" i="25" s="1"/>
  <c r="BR19" i="25"/>
  <c r="BR49" i="25" s="1"/>
  <c r="BQ19" i="25"/>
  <c r="BQ49" i="25" s="1"/>
  <c r="BP19" i="25"/>
  <c r="BP49" i="25" s="1"/>
  <c r="BO19" i="25"/>
  <c r="BO49" i="25" s="1"/>
  <c r="BN19" i="25"/>
  <c r="BN49" i="25" s="1"/>
  <c r="BM19" i="25"/>
  <c r="BM49" i="25" s="1"/>
  <c r="BL19" i="25"/>
  <c r="BL49" i="25" s="1"/>
  <c r="BK19" i="25"/>
  <c r="BJ19" i="25"/>
  <c r="DR18" i="25"/>
  <c r="DR48" i="25" s="1"/>
  <c r="DQ18" i="25"/>
  <c r="DQ48" i="25" s="1"/>
  <c r="DP18" i="25"/>
  <c r="DP48" i="25" s="1"/>
  <c r="DO18" i="25"/>
  <c r="DO48" i="25" s="1"/>
  <c r="DN18" i="25"/>
  <c r="DN48" i="25" s="1"/>
  <c r="DM18" i="25"/>
  <c r="DM48" i="25" s="1"/>
  <c r="DL18" i="25"/>
  <c r="DL48" i="25" s="1"/>
  <c r="DK18" i="25"/>
  <c r="DK48" i="25" s="1"/>
  <c r="DJ18" i="25"/>
  <c r="DJ48" i="25" s="1"/>
  <c r="DI18" i="25"/>
  <c r="DI48" i="25" s="1"/>
  <c r="DH18" i="25"/>
  <c r="DH48" i="25" s="1"/>
  <c r="DG18" i="25"/>
  <c r="DG48" i="25" s="1"/>
  <c r="DF18" i="25"/>
  <c r="DF48" i="25" s="1"/>
  <c r="DE18" i="25"/>
  <c r="DE48" i="25" s="1"/>
  <c r="DD18" i="25"/>
  <c r="DD48" i="25" s="1"/>
  <c r="DC18" i="25"/>
  <c r="DC48" i="25" s="1"/>
  <c r="DB18" i="25"/>
  <c r="DB48" i="25" s="1"/>
  <c r="DA18" i="25"/>
  <c r="DA48" i="25" s="1"/>
  <c r="CZ18" i="25"/>
  <c r="CZ48" i="25" s="1"/>
  <c r="CY18" i="25"/>
  <c r="CY48" i="25" s="1"/>
  <c r="CX18" i="25"/>
  <c r="CX48" i="25" s="1"/>
  <c r="CW18" i="25"/>
  <c r="CW48" i="25" s="1"/>
  <c r="CV18" i="25"/>
  <c r="CV48" i="25" s="1"/>
  <c r="CU18" i="25"/>
  <c r="CU48" i="25" s="1"/>
  <c r="CT18" i="25"/>
  <c r="CT48" i="25" s="1"/>
  <c r="CS18" i="25"/>
  <c r="CS48" i="25" s="1"/>
  <c r="CR18" i="25"/>
  <c r="CR48" i="25" s="1"/>
  <c r="CQ18" i="25"/>
  <c r="CQ48" i="25" s="1"/>
  <c r="CP18" i="25"/>
  <c r="CP48" i="25" s="1"/>
  <c r="CO18" i="25"/>
  <c r="CO48" i="25" s="1"/>
  <c r="CN18" i="25"/>
  <c r="CN48" i="25" s="1"/>
  <c r="CM18" i="25"/>
  <c r="CM48" i="25" s="1"/>
  <c r="CL18" i="25"/>
  <c r="CL48" i="25" s="1"/>
  <c r="CK18" i="25"/>
  <c r="CK48" i="25" s="1"/>
  <c r="CJ18" i="25"/>
  <c r="CJ48" i="25" s="1"/>
  <c r="CI18" i="25"/>
  <c r="CI48" i="25" s="1"/>
  <c r="CH18" i="25"/>
  <c r="CH48" i="25" s="1"/>
  <c r="CG18" i="25"/>
  <c r="CG48" i="25" s="1"/>
  <c r="CF18" i="25"/>
  <c r="CF48" i="25" s="1"/>
  <c r="CE18" i="25"/>
  <c r="CE48" i="25" s="1"/>
  <c r="CD18" i="25"/>
  <c r="CD48" i="25" s="1"/>
  <c r="CC18" i="25"/>
  <c r="CC48" i="25" s="1"/>
  <c r="CB18" i="25"/>
  <c r="CB48" i="25" s="1"/>
  <c r="CA18" i="25"/>
  <c r="CA48" i="25" s="1"/>
  <c r="BZ18" i="25"/>
  <c r="BZ48" i="25" s="1"/>
  <c r="BY18" i="25"/>
  <c r="BY48" i="25" s="1"/>
  <c r="BX18" i="25"/>
  <c r="BX48" i="25" s="1"/>
  <c r="BW18" i="25"/>
  <c r="BW48" i="25" s="1"/>
  <c r="BV18" i="25"/>
  <c r="BV48" i="25" s="1"/>
  <c r="BU18" i="25"/>
  <c r="BU48" i="25" s="1"/>
  <c r="BT18" i="25"/>
  <c r="BT48" i="25" s="1"/>
  <c r="BS18" i="25"/>
  <c r="BS48" i="25" s="1"/>
  <c r="BR18" i="25"/>
  <c r="BR48" i="25" s="1"/>
  <c r="BQ18" i="25"/>
  <c r="BQ48" i="25" s="1"/>
  <c r="BP18" i="25"/>
  <c r="BP48" i="25" s="1"/>
  <c r="BO18" i="25"/>
  <c r="BO48" i="25" s="1"/>
  <c r="BN18" i="25"/>
  <c r="BN48" i="25" s="1"/>
  <c r="BM18" i="25"/>
  <c r="BM48" i="25" s="1"/>
  <c r="BL18" i="25"/>
  <c r="BL48" i="25" s="1"/>
  <c r="BK18" i="25"/>
  <c r="BJ18" i="25"/>
  <c r="DR17" i="25"/>
  <c r="DR47" i="25" s="1"/>
  <c r="DQ17" i="25"/>
  <c r="DQ47" i="25" s="1"/>
  <c r="DP17" i="25"/>
  <c r="DP47" i="25" s="1"/>
  <c r="DO17" i="25"/>
  <c r="DO47" i="25" s="1"/>
  <c r="DN17" i="25"/>
  <c r="DN47" i="25" s="1"/>
  <c r="DM17" i="25"/>
  <c r="DM47" i="25" s="1"/>
  <c r="DL17" i="25"/>
  <c r="DL47" i="25" s="1"/>
  <c r="DK17" i="25"/>
  <c r="DK47" i="25" s="1"/>
  <c r="DJ17" i="25"/>
  <c r="DJ47" i="25" s="1"/>
  <c r="DI17" i="25"/>
  <c r="DI47" i="25" s="1"/>
  <c r="DH17" i="25"/>
  <c r="DH47" i="25" s="1"/>
  <c r="DG17" i="25"/>
  <c r="DG47" i="25" s="1"/>
  <c r="DF17" i="25"/>
  <c r="DF47" i="25" s="1"/>
  <c r="DE17" i="25"/>
  <c r="DE47" i="25" s="1"/>
  <c r="DD17" i="25"/>
  <c r="DD47" i="25" s="1"/>
  <c r="DC17" i="25"/>
  <c r="DC47" i="25" s="1"/>
  <c r="DB17" i="25"/>
  <c r="DB47" i="25" s="1"/>
  <c r="DA17" i="25"/>
  <c r="DA47" i="25" s="1"/>
  <c r="CZ17" i="25"/>
  <c r="CZ47" i="25" s="1"/>
  <c r="CY17" i="25"/>
  <c r="CY47" i="25" s="1"/>
  <c r="CX17" i="25"/>
  <c r="CX47" i="25" s="1"/>
  <c r="CW17" i="25"/>
  <c r="CW47" i="25" s="1"/>
  <c r="CV17" i="25"/>
  <c r="CV47" i="25" s="1"/>
  <c r="CU17" i="25"/>
  <c r="CU47" i="25" s="1"/>
  <c r="CT17" i="25"/>
  <c r="CT47" i="25" s="1"/>
  <c r="CS17" i="25"/>
  <c r="CS47" i="25" s="1"/>
  <c r="CR17" i="25"/>
  <c r="CR47" i="25" s="1"/>
  <c r="CQ17" i="25"/>
  <c r="CQ47" i="25" s="1"/>
  <c r="CP17" i="25"/>
  <c r="CP47" i="25" s="1"/>
  <c r="CO17" i="25"/>
  <c r="CO47" i="25" s="1"/>
  <c r="CN17" i="25"/>
  <c r="CN47" i="25" s="1"/>
  <c r="CM17" i="25"/>
  <c r="CM47" i="25" s="1"/>
  <c r="CL17" i="25"/>
  <c r="CL47" i="25" s="1"/>
  <c r="CK17" i="25"/>
  <c r="CK47" i="25" s="1"/>
  <c r="CJ17" i="25"/>
  <c r="CJ47" i="25" s="1"/>
  <c r="CI17" i="25"/>
  <c r="CI47" i="25" s="1"/>
  <c r="CH17" i="25"/>
  <c r="CH47" i="25" s="1"/>
  <c r="CG17" i="25"/>
  <c r="CG47" i="25" s="1"/>
  <c r="CF17" i="25"/>
  <c r="CF47" i="25" s="1"/>
  <c r="CE17" i="25"/>
  <c r="CE47" i="25" s="1"/>
  <c r="CD17" i="25"/>
  <c r="CD47" i="25" s="1"/>
  <c r="CC17" i="25"/>
  <c r="CC47" i="25" s="1"/>
  <c r="CB17" i="25"/>
  <c r="CB47" i="25" s="1"/>
  <c r="CA17" i="25"/>
  <c r="CA47" i="25" s="1"/>
  <c r="BZ17" i="25"/>
  <c r="BZ47" i="25" s="1"/>
  <c r="BY17" i="25"/>
  <c r="BY47" i="25" s="1"/>
  <c r="BX17" i="25"/>
  <c r="BX47" i="25" s="1"/>
  <c r="BW17" i="25"/>
  <c r="BW47" i="25" s="1"/>
  <c r="BV17" i="25"/>
  <c r="BV47" i="25" s="1"/>
  <c r="BU17" i="25"/>
  <c r="BU47" i="25" s="1"/>
  <c r="BT17" i="25"/>
  <c r="BT47" i="25" s="1"/>
  <c r="BS17" i="25"/>
  <c r="BS47" i="25" s="1"/>
  <c r="BR17" i="25"/>
  <c r="BR47" i="25" s="1"/>
  <c r="BQ17" i="25"/>
  <c r="BQ47" i="25" s="1"/>
  <c r="BP17" i="25"/>
  <c r="BP47" i="25" s="1"/>
  <c r="BO17" i="25"/>
  <c r="BO47" i="25" s="1"/>
  <c r="BN17" i="25"/>
  <c r="BN47" i="25" s="1"/>
  <c r="BM17" i="25"/>
  <c r="BM47" i="25" s="1"/>
  <c r="BL17" i="25"/>
  <c r="BL47" i="25" s="1"/>
  <c r="BK17" i="25"/>
  <c r="BJ17" i="25"/>
  <c r="BK16" i="25"/>
  <c r="BJ16" i="25"/>
  <c r="BK15" i="25"/>
  <c r="BJ15" i="25"/>
  <c r="BL14" i="25"/>
  <c r="BL44" i="25" s="1"/>
  <c r="BK14" i="25"/>
  <c r="BJ14" i="25"/>
  <c r="BL13" i="25"/>
  <c r="BL43" i="25" s="1"/>
  <c r="BK13" i="25"/>
  <c r="BJ13" i="25"/>
  <c r="BK12" i="25"/>
  <c r="BJ12" i="25"/>
  <c r="BK11" i="25"/>
  <c r="BJ11" i="25"/>
  <c r="BK10" i="25"/>
  <c r="BJ10" i="25"/>
  <c r="BL9" i="25"/>
  <c r="BL39" i="25" s="1"/>
  <c r="BK9" i="25"/>
  <c r="BJ9" i="25"/>
  <c r="BL8" i="25"/>
  <c r="BL38" i="25" s="1"/>
  <c r="BK8" i="25"/>
  <c r="BJ8" i="25"/>
  <c r="BL7" i="25"/>
  <c r="BL37" i="25" s="1"/>
  <c r="BK7" i="25"/>
  <c r="BJ7" i="25"/>
  <c r="BK6" i="25"/>
  <c r="BJ6" i="25"/>
  <c r="BK5" i="25"/>
  <c r="BJ5" i="25"/>
  <c r="BM2" i="25"/>
  <c r="BH169" i="24"/>
  <c r="BB169" i="24"/>
  <c r="D169" i="24"/>
  <c r="BH168" i="24"/>
  <c r="D168" i="24"/>
  <c r="BH167" i="24"/>
  <c r="D167" i="24"/>
  <c r="BM166" i="24"/>
  <c r="BL166" i="24"/>
  <c r="BL165" i="24"/>
  <c r="BK165" i="24"/>
  <c r="BK164" i="24"/>
  <c r="BL164" i="24" s="1"/>
  <c r="BL163" i="24"/>
  <c r="BK163" i="24"/>
  <c r="BL162" i="24"/>
  <c r="BK162" i="24"/>
  <c r="BK161" i="24"/>
  <c r="BL161" i="24" s="1"/>
  <c r="BK160" i="24"/>
  <c r="BL159" i="24"/>
  <c r="BK159" i="24"/>
  <c r="BK158" i="24"/>
  <c r="BL158" i="24" s="1"/>
  <c r="BK157" i="24"/>
  <c r="BL157" i="24" s="1"/>
  <c r="BK156" i="24"/>
  <c r="BL156" i="24" s="1"/>
  <c r="BL155" i="24"/>
  <c r="BK155" i="24"/>
  <c r="BK154" i="24"/>
  <c r="BL154" i="24" s="1"/>
  <c r="BK153" i="24"/>
  <c r="BL153" i="24" s="1"/>
  <c r="BK152" i="24"/>
  <c r="BL152" i="24" s="1"/>
  <c r="BL151" i="24"/>
  <c r="BK151" i="24"/>
  <c r="BK150" i="24"/>
  <c r="BL150" i="24" s="1"/>
  <c r="BK149" i="24"/>
  <c r="BL149" i="24" s="1"/>
  <c r="BK148" i="24"/>
  <c r="BM152" i="24" s="1"/>
  <c r="BH168" i="3"/>
  <c r="BH169" i="3"/>
  <c r="BH167" i="3"/>
  <c r="BJ169" i="3"/>
  <c r="BJ168" i="3"/>
  <c r="BJ167" i="3"/>
  <c r="BI169" i="3"/>
  <c r="BI168" i="3"/>
  <c r="BI167" i="3"/>
  <c r="BG169" i="3"/>
  <c r="BG168" i="3"/>
  <c r="BG167" i="3"/>
  <c r="BF169" i="3"/>
  <c r="BF168" i="3"/>
  <c r="BF167" i="3"/>
  <c r="BE169" i="3"/>
  <c r="BE168" i="3"/>
  <c r="BE167" i="3"/>
  <c r="BD169" i="3"/>
  <c r="BD168" i="3"/>
  <c r="BD167" i="3"/>
  <c r="BC169" i="3"/>
  <c r="BC168" i="3"/>
  <c r="BC167" i="3"/>
  <c r="BB169" i="3"/>
  <c r="BB168" i="3"/>
  <c r="BB167" i="3"/>
  <c r="K2" i="23"/>
  <c r="F25" i="23"/>
  <c r="F24" i="23" s="1"/>
  <c r="F23" i="23" s="1"/>
  <c r="F22" i="23" s="1"/>
  <c r="F27" i="23"/>
  <c r="E27" i="23" s="1"/>
  <c r="J343" i="18"/>
  <c r="B343" i="18"/>
  <c r="C342" i="18"/>
  <c r="D341" i="18"/>
  <c r="E340" i="18"/>
  <c r="F339" i="18"/>
  <c r="G338" i="18"/>
  <c r="D338" i="18"/>
  <c r="H337" i="18"/>
  <c r="D336" i="18"/>
  <c r="J335" i="18"/>
  <c r="B335" i="18"/>
  <c r="C334" i="18"/>
  <c r="D333" i="18"/>
  <c r="E332" i="18"/>
  <c r="F329" i="18"/>
  <c r="G328" i="18"/>
  <c r="C327" i="18"/>
  <c r="I326" i="18"/>
  <c r="J325" i="18"/>
  <c r="D325" i="18"/>
  <c r="B325" i="18"/>
  <c r="D323" i="18"/>
  <c r="E322" i="18"/>
  <c r="D322" i="18"/>
  <c r="F321" i="18"/>
  <c r="I320" i="18"/>
  <c r="F320" i="18"/>
  <c r="H319" i="18"/>
  <c r="I318" i="18"/>
  <c r="J315" i="18"/>
  <c r="I315" i="18"/>
  <c r="H315" i="18"/>
  <c r="G315" i="18"/>
  <c r="F315" i="18"/>
  <c r="E315" i="18"/>
  <c r="D315" i="18"/>
  <c r="C315" i="18"/>
  <c r="B315" i="18"/>
  <c r="J314" i="18"/>
  <c r="I314" i="18"/>
  <c r="H314" i="18"/>
  <c r="G314" i="18"/>
  <c r="F314" i="18"/>
  <c r="E314" i="18"/>
  <c r="D314" i="18"/>
  <c r="C314" i="18"/>
  <c r="B314" i="18"/>
  <c r="J313" i="18"/>
  <c r="I313" i="18"/>
  <c r="H313" i="18"/>
  <c r="G313" i="18"/>
  <c r="F313" i="18"/>
  <c r="E313" i="18"/>
  <c r="D313" i="18"/>
  <c r="C313" i="18"/>
  <c r="B313" i="18"/>
  <c r="J312" i="18"/>
  <c r="I312" i="18"/>
  <c r="H312" i="18"/>
  <c r="G312" i="18"/>
  <c r="F312" i="18"/>
  <c r="E312" i="18"/>
  <c r="D312" i="18"/>
  <c r="C312" i="18"/>
  <c r="B312" i="18"/>
  <c r="J311" i="18"/>
  <c r="I311" i="18"/>
  <c r="H311" i="18"/>
  <c r="G311" i="18"/>
  <c r="F311" i="18"/>
  <c r="E311" i="18"/>
  <c r="D311" i="18"/>
  <c r="C311" i="18"/>
  <c r="B311" i="18"/>
  <c r="J310" i="18"/>
  <c r="I310" i="18"/>
  <c r="H310" i="18"/>
  <c r="G310" i="18"/>
  <c r="F310" i="18"/>
  <c r="E310" i="18"/>
  <c r="D310" i="18"/>
  <c r="C310" i="18"/>
  <c r="B310" i="18"/>
  <c r="J309" i="18"/>
  <c r="I309" i="18"/>
  <c r="H309" i="18"/>
  <c r="G309" i="18"/>
  <c r="F309" i="18"/>
  <c r="E309" i="18"/>
  <c r="D309" i="18"/>
  <c r="C309" i="18"/>
  <c r="B309" i="18"/>
  <c r="J308" i="18"/>
  <c r="I308" i="18"/>
  <c r="H308" i="18"/>
  <c r="G308" i="18"/>
  <c r="F308" i="18"/>
  <c r="E308" i="18"/>
  <c r="D308" i="18"/>
  <c r="C308" i="18"/>
  <c r="B308" i="18"/>
  <c r="J307" i="18"/>
  <c r="I307" i="18"/>
  <c r="H307" i="18"/>
  <c r="G307" i="18"/>
  <c r="F307" i="18"/>
  <c r="E307" i="18"/>
  <c r="D307" i="18"/>
  <c r="C307" i="18"/>
  <c r="B307" i="18"/>
  <c r="J306" i="18"/>
  <c r="I306" i="18"/>
  <c r="H306" i="18"/>
  <c r="G306" i="18"/>
  <c r="F306" i="18"/>
  <c r="E306" i="18"/>
  <c r="D306" i="18"/>
  <c r="C306" i="18"/>
  <c r="B306" i="18"/>
  <c r="J305" i="18"/>
  <c r="I305" i="18"/>
  <c r="H305" i="18"/>
  <c r="G305" i="18"/>
  <c r="F305" i="18"/>
  <c r="E305" i="18"/>
  <c r="D305" i="18"/>
  <c r="C305" i="18"/>
  <c r="B305" i="18"/>
  <c r="J304" i="18"/>
  <c r="I304" i="18"/>
  <c r="H304" i="18"/>
  <c r="G304" i="18"/>
  <c r="F304" i="18"/>
  <c r="E304" i="18"/>
  <c r="D304" i="18"/>
  <c r="C304" i="18"/>
  <c r="B304" i="18"/>
  <c r="J303" i="18"/>
  <c r="I303" i="18"/>
  <c r="H303" i="18"/>
  <c r="G303" i="18"/>
  <c r="F303" i="18"/>
  <c r="E303" i="18"/>
  <c r="D303" i="18"/>
  <c r="C303" i="18"/>
  <c r="B303" i="18"/>
  <c r="J302" i="18"/>
  <c r="I302" i="18"/>
  <c r="H302" i="18"/>
  <c r="G302" i="18"/>
  <c r="F302" i="18"/>
  <c r="E302" i="18"/>
  <c r="D302" i="18"/>
  <c r="C302" i="18"/>
  <c r="B302" i="18"/>
  <c r="J301" i="18"/>
  <c r="I301" i="18"/>
  <c r="H301" i="18"/>
  <c r="G301" i="18"/>
  <c r="F301" i="18"/>
  <c r="E301" i="18"/>
  <c r="D301" i="18"/>
  <c r="C301" i="18"/>
  <c r="B301" i="18"/>
  <c r="J300" i="18"/>
  <c r="I300" i="18"/>
  <c r="H300" i="18"/>
  <c r="G300" i="18"/>
  <c r="F300" i="18"/>
  <c r="E300" i="18"/>
  <c r="D300" i="18"/>
  <c r="C300" i="18"/>
  <c r="B300" i="18"/>
  <c r="J299" i="18"/>
  <c r="I299" i="18"/>
  <c r="H299" i="18"/>
  <c r="G299" i="18"/>
  <c r="F299" i="18"/>
  <c r="E299" i="18"/>
  <c r="D299" i="18"/>
  <c r="C299" i="18"/>
  <c r="B299" i="18"/>
  <c r="J298" i="18"/>
  <c r="I298" i="18"/>
  <c r="H298" i="18"/>
  <c r="G298" i="18"/>
  <c r="F298" i="18"/>
  <c r="E298" i="18"/>
  <c r="D298" i="18"/>
  <c r="C298" i="18"/>
  <c r="B298" i="18"/>
  <c r="J297" i="18"/>
  <c r="I297" i="18"/>
  <c r="H297" i="18"/>
  <c r="G297" i="18"/>
  <c r="F297" i="18"/>
  <c r="E297" i="18"/>
  <c r="D297" i="18"/>
  <c r="C297" i="18"/>
  <c r="B297" i="18"/>
  <c r="J296" i="18"/>
  <c r="I296" i="18"/>
  <c r="H296" i="18"/>
  <c r="G296" i="18"/>
  <c r="F296" i="18"/>
  <c r="E296" i="18"/>
  <c r="D296" i="18"/>
  <c r="C296" i="18"/>
  <c r="B296" i="18"/>
  <c r="J295" i="18"/>
  <c r="I295" i="18"/>
  <c r="H295" i="18"/>
  <c r="G295" i="18"/>
  <c r="F295" i="18"/>
  <c r="E295" i="18"/>
  <c r="D295" i="18"/>
  <c r="C295" i="18"/>
  <c r="B295" i="18"/>
  <c r="J294" i="18"/>
  <c r="I294" i="18"/>
  <c r="H294" i="18"/>
  <c r="G294" i="18"/>
  <c r="F294" i="18"/>
  <c r="E294" i="18"/>
  <c r="D294" i="18"/>
  <c r="C294" i="18"/>
  <c r="B294" i="18"/>
  <c r="J293" i="18"/>
  <c r="I293" i="18"/>
  <c r="H293" i="18"/>
  <c r="G293" i="18"/>
  <c r="F293" i="18"/>
  <c r="E293" i="18"/>
  <c r="D293" i="18"/>
  <c r="C293" i="18"/>
  <c r="B293" i="18"/>
  <c r="J292" i="18"/>
  <c r="I292" i="18"/>
  <c r="H292" i="18"/>
  <c r="G292" i="18"/>
  <c r="F292" i="18"/>
  <c r="E292" i="18"/>
  <c r="D292" i="18"/>
  <c r="C292" i="18"/>
  <c r="B292" i="18"/>
  <c r="J291" i="18"/>
  <c r="I291" i="18"/>
  <c r="H291" i="18"/>
  <c r="G291" i="18"/>
  <c r="F291" i="18"/>
  <c r="E291" i="18"/>
  <c r="D291" i="18"/>
  <c r="C291" i="18"/>
  <c r="B291" i="18"/>
  <c r="J290" i="18"/>
  <c r="I290" i="18"/>
  <c r="H290" i="18"/>
  <c r="G290" i="18"/>
  <c r="F290" i="18"/>
  <c r="E290" i="18"/>
  <c r="D290" i="18"/>
  <c r="C290" i="18"/>
  <c r="B290" i="18"/>
  <c r="J289" i="18"/>
  <c r="I289" i="18"/>
  <c r="H289" i="18"/>
  <c r="G289" i="18"/>
  <c r="F289" i="18"/>
  <c r="E289" i="18"/>
  <c r="D289" i="18"/>
  <c r="C289" i="18"/>
  <c r="B289" i="18"/>
  <c r="J288" i="18"/>
  <c r="I288" i="18"/>
  <c r="H288" i="18"/>
  <c r="G288" i="18"/>
  <c r="F288" i="18"/>
  <c r="E288" i="18"/>
  <c r="D288" i="18"/>
  <c r="C288" i="18"/>
  <c r="B288" i="18"/>
  <c r="J287" i="18"/>
  <c r="I287" i="18"/>
  <c r="H287" i="18"/>
  <c r="G287" i="18"/>
  <c r="F287" i="18"/>
  <c r="E287" i="18"/>
  <c r="D287" i="18"/>
  <c r="C287" i="18"/>
  <c r="B287" i="18"/>
  <c r="J286" i="18"/>
  <c r="I286" i="18"/>
  <c r="H286" i="18"/>
  <c r="G286" i="18"/>
  <c r="F286" i="18"/>
  <c r="E286" i="18"/>
  <c r="D286" i="18"/>
  <c r="C286" i="18"/>
  <c r="B286" i="18"/>
  <c r="J285" i="18"/>
  <c r="I285" i="18"/>
  <c r="H285" i="18"/>
  <c r="G285" i="18"/>
  <c r="F285" i="18"/>
  <c r="E285" i="18"/>
  <c r="D285" i="18"/>
  <c r="C285" i="18"/>
  <c r="B285" i="18"/>
  <c r="J284" i="18"/>
  <c r="I284" i="18"/>
  <c r="H284" i="18"/>
  <c r="G284" i="18"/>
  <c r="F284" i="18"/>
  <c r="E284" i="18"/>
  <c r="D284" i="18"/>
  <c r="C284" i="18"/>
  <c r="B284" i="18"/>
  <c r="J283" i="18"/>
  <c r="I283" i="18"/>
  <c r="H283" i="18"/>
  <c r="G283" i="18"/>
  <c r="F283" i="18"/>
  <c r="E283" i="18"/>
  <c r="D283" i="18"/>
  <c r="C283" i="18"/>
  <c r="B283" i="18"/>
  <c r="J282" i="18"/>
  <c r="I282" i="18"/>
  <c r="H282" i="18"/>
  <c r="G282" i="18"/>
  <c r="F282" i="18"/>
  <c r="E282" i="18"/>
  <c r="D282" i="18"/>
  <c r="C282" i="18"/>
  <c r="B282" i="18"/>
  <c r="J281" i="18"/>
  <c r="I281" i="18"/>
  <c r="H281" i="18"/>
  <c r="G281" i="18"/>
  <c r="F281" i="18"/>
  <c r="E281" i="18"/>
  <c r="D281" i="18"/>
  <c r="C281" i="18"/>
  <c r="B281" i="18"/>
  <c r="J280" i="18"/>
  <c r="I280" i="18"/>
  <c r="H280" i="18"/>
  <c r="G280" i="18"/>
  <c r="F280" i="18"/>
  <c r="E280" i="18"/>
  <c r="D280" i="18"/>
  <c r="C280" i="18"/>
  <c r="B280" i="18"/>
  <c r="J279" i="18"/>
  <c r="I279" i="18"/>
  <c r="H279" i="18"/>
  <c r="G279" i="18"/>
  <c r="F279" i="18"/>
  <c r="E279" i="18"/>
  <c r="D279" i="18"/>
  <c r="C279" i="18"/>
  <c r="B279" i="18"/>
  <c r="J278" i="18"/>
  <c r="I278" i="18"/>
  <c r="H278" i="18"/>
  <c r="G278" i="18"/>
  <c r="F278" i="18"/>
  <c r="E278" i="18"/>
  <c r="D278" i="18"/>
  <c r="C278" i="18"/>
  <c r="B278" i="18"/>
  <c r="J277" i="18"/>
  <c r="I277" i="18"/>
  <c r="H277" i="18"/>
  <c r="G277" i="18"/>
  <c r="F277" i="18"/>
  <c r="E277" i="18"/>
  <c r="D277" i="18"/>
  <c r="C277" i="18"/>
  <c r="B277" i="18"/>
  <c r="J276" i="18"/>
  <c r="I276" i="18"/>
  <c r="H276" i="18"/>
  <c r="G276" i="18"/>
  <c r="F276" i="18"/>
  <c r="E276" i="18"/>
  <c r="D276" i="18"/>
  <c r="C276" i="18"/>
  <c r="B276" i="18"/>
  <c r="J275" i="18"/>
  <c r="I275" i="18"/>
  <c r="H275" i="18"/>
  <c r="G275" i="18"/>
  <c r="F275" i="18"/>
  <c r="E275" i="18"/>
  <c r="D275" i="18"/>
  <c r="C275" i="18"/>
  <c r="B275" i="18"/>
  <c r="J274" i="18"/>
  <c r="I274" i="18"/>
  <c r="H274" i="18"/>
  <c r="G274" i="18"/>
  <c r="F274" i="18"/>
  <c r="E274" i="18"/>
  <c r="D274" i="18"/>
  <c r="C274" i="18"/>
  <c r="B274" i="18"/>
  <c r="J273" i="18"/>
  <c r="I273" i="18"/>
  <c r="H273" i="18"/>
  <c r="G273" i="18"/>
  <c r="F273" i="18"/>
  <c r="E273" i="18"/>
  <c r="D273" i="18"/>
  <c r="C273" i="18"/>
  <c r="B273" i="18"/>
  <c r="J272" i="18"/>
  <c r="I272" i="18"/>
  <c r="H272" i="18"/>
  <c r="G272" i="18"/>
  <c r="F272" i="18"/>
  <c r="E272" i="18"/>
  <c r="D272" i="18"/>
  <c r="C272" i="18"/>
  <c r="B272" i="18"/>
  <c r="J271" i="18"/>
  <c r="I271" i="18"/>
  <c r="H271" i="18"/>
  <c r="G271" i="18"/>
  <c r="F271" i="18"/>
  <c r="E271" i="18"/>
  <c r="D271" i="18"/>
  <c r="C271" i="18"/>
  <c r="B271" i="18"/>
  <c r="J270" i="18"/>
  <c r="I270" i="18"/>
  <c r="H270" i="18"/>
  <c r="G270" i="18"/>
  <c r="F270" i="18"/>
  <c r="E270" i="18"/>
  <c r="D270" i="18"/>
  <c r="C270" i="18"/>
  <c r="B270" i="18"/>
  <c r="J269" i="18"/>
  <c r="I269" i="18"/>
  <c r="H269" i="18"/>
  <c r="G269" i="18"/>
  <c r="F269" i="18"/>
  <c r="E269" i="18"/>
  <c r="D269" i="18"/>
  <c r="C269" i="18"/>
  <c r="B269" i="18"/>
  <c r="J268" i="18"/>
  <c r="I268" i="18"/>
  <c r="H268" i="18"/>
  <c r="G268" i="18"/>
  <c r="F268" i="18"/>
  <c r="E268" i="18"/>
  <c r="D268" i="18"/>
  <c r="C268" i="18"/>
  <c r="B268" i="18"/>
  <c r="J267" i="18"/>
  <c r="I267" i="18"/>
  <c r="H267" i="18"/>
  <c r="G267" i="18"/>
  <c r="F267" i="18"/>
  <c r="E267" i="18"/>
  <c r="D267" i="18"/>
  <c r="C267" i="18"/>
  <c r="B267" i="18"/>
  <c r="J266" i="18"/>
  <c r="I266" i="18"/>
  <c r="H266" i="18"/>
  <c r="G266" i="18"/>
  <c r="F266" i="18"/>
  <c r="E266" i="18"/>
  <c r="D266" i="18"/>
  <c r="C266" i="18"/>
  <c r="B266" i="18"/>
  <c r="J265" i="18"/>
  <c r="I265" i="18"/>
  <c r="H265" i="18"/>
  <c r="G265" i="18"/>
  <c r="F265" i="18"/>
  <c r="E265" i="18"/>
  <c r="D265" i="18"/>
  <c r="C265" i="18"/>
  <c r="B265" i="18"/>
  <c r="J264" i="18"/>
  <c r="I264" i="18"/>
  <c r="H264" i="18"/>
  <c r="G264" i="18"/>
  <c r="F264" i="18"/>
  <c r="E264" i="18"/>
  <c r="D264" i="18"/>
  <c r="C264" i="18"/>
  <c r="B264" i="18"/>
  <c r="J263" i="18"/>
  <c r="I263" i="18"/>
  <c r="H263" i="18"/>
  <c r="G263" i="18"/>
  <c r="F263" i="18"/>
  <c r="E263" i="18"/>
  <c r="D263" i="18"/>
  <c r="C263" i="18"/>
  <c r="B263" i="18"/>
  <c r="J262" i="18"/>
  <c r="I262" i="18"/>
  <c r="H262" i="18"/>
  <c r="G262" i="18"/>
  <c r="F262" i="18"/>
  <c r="E262" i="18"/>
  <c r="D262" i="18"/>
  <c r="C262" i="18"/>
  <c r="B262" i="18"/>
  <c r="J261" i="18"/>
  <c r="I261" i="18"/>
  <c r="H261" i="18"/>
  <c r="G261" i="18"/>
  <c r="F261" i="18"/>
  <c r="E261" i="18"/>
  <c r="D261" i="18"/>
  <c r="C261" i="18"/>
  <c r="B261" i="18"/>
  <c r="J260" i="18"/>
  <c r="I260" i="18"/>
  <c r="H260" i="18"/>
  <c r="G260" i="18"/>
  <c r="F260" i="18"/>
  <c r="E260" i="18"/>
  <c r="D260" i="18"/>
  <c r="C260" i="18"/>
  <c r="B260" i="18"/>
  <c r="J259" i="18"/>
  <c r="I259" i="18"/>
  <c r="H259" i="18"/>
  <c r="G259" i="18"/>
  <c r="F259" i="18"/>
  <c r="E259" i="18"/>
  <c r="D259" i="18"/>
  <c r="C259" i="18"/>
  <c r="B259" i="18"/>
  <c r="J258" i="18"/>
  <c r="I258" i="18"/>
  <c r="H258" i="18"/>
  <c r="G258" i="18"/>
  <c r="F258" i="18"/>
  <c r="E258" i="18"/>
  <c r="D258" i="18"/>
  <c r="C258" i="18"/>
  <c r="B258" i="18"/>
  <c r="J257" i="18"/>
  <c r="I257" i="18"/>
  <c r="H257" i="18"/>
  <c r="G257" i="18"/>
  <c r="F257" i="18"/>
  <c r="E257" i="18"/>
  <c r="D257" i="18"/>
  <c r="C257" i="18"/>
  <c r="B257" i="18"/>
  <c r="J256" i="18"/>
  <c r="I256" i="18"/>
  <c r="H256" i="18"/>
  <c r="G256" i="18"/>
  <c r="F256" i="18"/>
  <c r="E256" i="18"/>
  <c r="D256" i="18"/>
  <c r="C256" i="18"/>
  <c r="B256" i="18"/>
  <c r="J255" i="18"/>
  <c r="I255" i="18"/>
  <c r="H255" i="18"/>
  <c r="G255" i="18"/>
  <c r="F255" i="18"/>
  <c r="E255" i="18"/>
  <c r="D255" i="18"/>
  <c r="C255" i="18"/>
  <c r="B255" i="18"/>
  <c r="J254" i="18"/>
  <c r="I254" i="18"/>
  <c r="H254" i="18"/>
  <c r="G254" i="18"/>
  <c r="F254" i="18"/>
  <c r="E254" i="18"/>
  <c r="D254" i="18"/>
  <c r="C254" i="18"/>
  <c r="B254" i="18"/>
  <c r="J253" i="18"/>
  <c r="I253" i="18"/>
  <c r="H253" i="18"/>
  <c r="G253" i="18"/>
  <c r="F253" i="18"/>
  <c r="E253" i="18"/>
  <c r="D253" i="18"/>
  <c r="C253" i="18"/>
  <c r="B253" i="18"/>
  <c r="J252" i="18"/>
  <c r="I252" i="18"/>
  <c r="H252" i="18"/>
  <c r="G252" i="18"/>
  <c r="F252" i="18"/>
  <c r="E252" i="18"/>
  <c r="D252" i="18"/>
  <c r="C252" i="18"/>
  <c r="B252" i="18"/>
  <c r="J251" i="18"/>
  <c r="I251" i="18"/>
  <c r="H251" i="18"/>
  <c r="G251" i="18"/>
  <c r="F251" i="18"/>
  <c r="E251" i="18"/>
  <c r="D251" i="18"/>
  <c r="C251" i="18"/>
  <c r="B251" i="18"/>
  <c r="J250" i="18"/>
  <c r="I250" i="18"/>
  <c r="H250" i="18"/>
  <c r="G250" i="18"/>
  <c r="F250" i="18"/>
  <c r="E250" i="18"/>
  <c r="D250" i="18"/>
  <c r="C250" i="18"/>
  <c r="B250" i="18"/>
  <c r="J249" i="18"/>
  <c r="I249" i="18"/>
  <c r="H249" i="18"/>
  <c r="G249" i="18"/>
  <c r="F249" i="18"/>
  <c r="E249" i="18"/>
  <c r="D249" i="18"/>
  <c r="C249" i="18"/>
  <c r="B249" i="18"/>
  <c r="J248" i="18"/>
  <c r="I248" i="18"/>
  <c r="H248" i="18"/>
  <c r="G248" i="18"/>
  <c r="F248" i="18"/>
  <c r="E248" i="18"/>
  <c r="D248" i="18"/>
  <c r="C248" i="18"/>
  <c r="B248" i="18"/>
  <c r="J247" i="18"/>
  <c r="I247" i="18"/>
  <c r="H247" i="18"/>
  <c r="G247" i="18"/>
  <c r="F247" i="18"/>
  <c r="E247" i="18"/>
  <c r="D247" i="18"/>
  <c r="C247" i="18"/>
  <c r="B247" i="18"/>
  <c r="J246" i="18"/>
  <c r="I246" i="18"/>
  <c r="H246" i="18"/>
  <c r="G246" i="18"/>
  <c r="F246" i="18"/>
  <c r="E246" i="18"/>
  <c r="D246" i="18"/>
  <c r="C246" i="18"/>
  <c r="B246" i="18"/>
  <c r="J245" i="18"/>
  <c r="I245" i="18"/>
  <c r="H245" i="18"/>
  <c r="G245" i="18"/>
  <c r="F245" i="18"/>
  <c r="E245" i="18"/>
  <c r="D245" i="18"/>
  <c r="C245" i="18"/>
  <c r="B245" i="18"/>
  <c r="J244" i="18"/>
  <c r="I244" i="18"/>
  <c r="H244" i="18"/>
  <c r="G244" i="18"/>
  <c r="F244" i="18"/>
  <c r="E244" i="18"/>
  <c r="D244" i="18"/>
  <c r="C244" i="18"/>
  <c r="B244" i="18"/>
  <c r="J243" i="18"/>
  <c r="I243" i="18"/>
  <c r="H243" i="18"/>
  <c r="G243" i="18"/>
  <c r="F243" i="18"/>
  <c r="E243" i="18"/>
  <c r="D243" i="18"/>
  <c r="C243" i="18"/>
  <c r="B243" i="18"/>
  <c r="J242" i="18"/>
  <c r="I242" i="18"/>
  <c r="H242" i="18"/>
  <c r="G242" i="18"/>
  <c r="F242" i="18"/>
  <c r="E242" i="18"/>
  <c r="D242" i="18"/>
  <c r="C242" i="18"/>
  <c r="B242" i="18"/>
  <c r="J241" i="18"/>
  <c r="I241" i="18"/>
  <c r="H241" i="18"/>
  <c r="G241" i="18"/>
  <c r="F241" i="18"/>
  <c r="E241" i="18"/>
  <c r="D241" i="18"/>
  <c r="C241" i="18"/>
  <c r="B241" i="18"/>
  <c r="J240" i="18"/>
  <c r="I240" i="18"/>
  <c r="H240" i="18"/>
  <c r="G240" i="18"/>
  <c r="F240" i="18"/>
  <c r="E240" i="18"/>
  <c r="D240" i="18"/>
  <c r="C240" i="18"/>
  <c r="B240" i="18"/>
  <c r="J239" i="18"/>
  <c r="I239" i="18"/>
  <c r="H239" i="18"/>
  <c r="G239" i="18"/>
  <c r="F239" i="18"/>
  <c r="E239" i="18"/>
  <c r="D239" i="18"/>
  <c r="C239" i="18"/>
  <c r="B239" i="18"/>
  <c r="J238" i="18"/>
  <c r="I238" i="18"/>
  <c r="H238" i="18"/>
  <c r="G238" i="18"/>
  <c r="F238" i="18"/>
  <c r="E238" i="18"/>
  <c r="D238" i="18"/>
  <c r="C238" i="18"/>
  <c r="B238" i="18"/>
  <c r="J237" i="18"/>
  <c r="I237" i="18"/>
  <c r="H237" i="18"/>
  <c r="G237" i="18"/>
  <c r="F237" i="18"/>
  <c r="E237" i="18"/>
  <c r="D237" i="18"/>
  <c r="C237" i="18"/>
  <c r="B237" i="18"/>
  <c r="J236" i="18"/>
  <c r="I236" i="18"/>
  <c r="H236" i="18"/>
  <c r="G236" i="18"/>
  <c r="F236" i="18"/>
  <c r="E236" i="18"/>
  <c r="D236" i="18"/>
  <c r="C236" i="18"/>
  <c r="B236" i="18"/>
  <c r="J235" i="18"/>
  <c r="I235" i="18"/>
  <c r="H235" i="18"/>
  <c r="G235" i="18"/>
  <c r="F235" i="18"/>
  <c r="E235" i="18"/>
  <c r="D235" i="18"/>
  <c r="C235" i="18"/>
  <c r="B235" i="18"/>
  <c r="J234" i="18"/>
  <c r="I234" i="18"/>
  <c r="H234" i="18"/>
  <c r="G234" i="18"/>
  <c r="F234" i="18"/>
  <c r="E234" i="18"/>
  <c r="D234" i="18"/>
  <c r="C234" i="18"/>
  <c r="B234" i="18"/>
  <c r="J233" i="18"/>
  <c r="I233" i="18"/>
  <c r="H233" i="18"/>
  <c r="G233" i="18"/>
  <c r="F233" i="18"/>
  <c r="E233" i="18"/>
  <c r="D233" i="18"/>
  <c r="C233" i="18"/>
  <c r="B233" i="18"/>
  <c r="J232" i="18"/>
  <c r="I232" i="18"/>
  <c r="H232" i="18"/>
  <c r="G232" i="18"/>
  <c r="F232" i="18"/>
  <c r="E232" i="18"/>
  <c r="D232" i="18"/>
  <c r="C232" i="18"/>
  <c r="B232" i="18"/>
  <c r="J231" i="18"/>
  <c r="I231" i="18"/>
  <c r="H231" i="18"/>
  <c r="G231" i="18"/>
  <c r="F231" i="18"/>
  <c r="E231" i="18"/>
  <c r="D231" i="18"/>
  <c r="C231" i="18"/>
  <c r="B231" i="18"/>
  <c r="J230" i="18"/>
  <c r="I230" i="18"/>
  <c r="H230" i="18"/>
  <c r="G230" i="18"/>
  <c r="F230" i="18"/>
  <c r="E230" i="18"/>
  <c r="D230" i="18"/>
  <c r="C230" i="18"/>
  <c r="B230" i="18"/>
  <c r="J229" i="18"/>
  <c r="I229" i="18"/>
  <c r="H229" i="18"/>
  <c r="G229" i="18"/>
  <c r="F229" i="18"/>
  <c r="E229" i="18"/>
  <c r="D229" i="18"/>
  <c r="C229" i="18"/>
  <c r="B229" i="18"/>
  <c r="J228" i="18"/>
  <c r="I228" i="18"/>
  <c r="H228" i="18"/>
  <c r="G228" i="18"/>
  <c r="F228" i="18"/>
  <c r="E228" i="18"/>
  <c r="D228" i="18"/>
  <c r="C228" i="18"/>
  <c r="B228" i="18"/>
  <c r="J227" i="18"/>
  <c r="I227" i="18"/>
  <c r="H227" i="18"/>
  <c r="G227" i="18"/>
  <c r="F227" i="18"/>
  <c r="E227" i="18"/>
  <c r="D227" i="18"/>
  <c r="C227" i="18"/>
  <c r="B227" i="18"/>
  <c r="J226" i="18"/>
  <c r="I226" i="18"/>
  <c r="H226" i="18"/>
  <c r="G226" i="18"/>
  <c r="F226" i="18"/>
  <c r="E226" i="18"/>
  <c r="D226" i="18"/>
  <c r="C226" i="18"/>
  <c r="B226" i="18"/>
  <c r="J225" i="18"/>
  <c r="I225" i="18"/>
  <c r="H225" i="18"/>
  <c r="G225" i="18"/>
  <c r="F225" i="18"/>
  <c r="E225" i="18"/>
  <c r="D225" i="18"/>
  <c r="C225" i="18"/>
  <c r="B225" i="18"/>
  <c r="J224" i="18"/>
  <c r="I224" i="18"/>
  <c r="H224" i="18"/>
  <c r="G224" i="18"/>
  <c r="F224" i="18"/>
  <c r="E224" i="18"/>
  <c r="D224" i="18"/>
  <c r="C224" i="18"/>
  <c r="B224" i="18"/>
  <c r="J223" i="18"/>
  <c r="I223" i="18"/>
  <c r="H223" i="18"/>
  <c r="G223" i="18"/>
  <c r="F223" i="18"/>
  <c r="E223" i="18"/>
  <c r="D223" i="18"/>
  <c r="C223" i="18"/>
  <c r="B223" i="18"/>
  <c r="J222" i="18"/>
  <c r="I222" i="18"/>
  <c r="H222" i="18"/>
  <c r="G222" i="18"/>
  <c r="F222" i="18"/>
  <c r="E222" i="18"/>
  <c r="D222" i="18"/>
  <c r="C222" i="18"/>
  <c r="B222" i="18"/>
  <c r="J221" i="18"/>
  <c r="I221" i="18"/>
  <c r="H221" i="18"/>
  <c r="G221" i="18"/>
  <c r="F221" i="18"/>
  <c r="E221" i="18"/>
  <c r="D221" i="18"/>
  <c r="C221" i="18"/>
  <c r="B221" i="18"/>
  <c r="J220" i="18"/>
  <c r="I220" i="18"/>
  <c r="H220" i="18"/>
  <c r="G220" i="18"/>
  <c r="F220" i="18"/>
  <c r="E220" i="18"/>
  <c r="D220" i="18"/>
  <c r="C220" i="18"/>
  <c r="B220" i="18"/>
  <c r="J219" i="18"/>
  <c r="I219" i="18"/>
  <c r="H219" i="18"/>
  <c r="G219" i="18"/>
  <c r="F219" i="18"/>
  <c r="E219" i="18"/>
  <c r="D219" i="18"/>
  <c r="C219" i="18"/>
  <c r="B219" i="18"/>
  <c r="J218" i="18"/>
  <c r="I218" i="18"/>
  <c r="H218" i="18"/>
  <c r="G218" i="18"/>
  <c r="F218" i="18"/>
  <c r="E218" i="18"/>
  <c r="D218" i="18"/>
  <c r="C218" i="18"/>
  <c r="B218" i="18"/>
  <c r="J217" i="18"/>
  <c r="I217" i="18"/>
  <c r="H217" i="18"/>
  <c r="G217" i="18"/>
  <c r="F217" i="18"/>
  <c r="E217" i="18"/>
  <c r="D217" i="18"/>
  <c r="C217" i="18"/>
  <c r="B217" i="18"/>
  <c r="J216" i="18"/>
  <c r="I216" i="18"/>
  <c r="H216" i="18"/>
  <c r="G216" i="18"/>
  <c r="F216" i="18"/>
  <c r="E216" i="18"/>
  <c r="D216" i="18"/>
  <c r="C216" i="18"/>
  <c r="B216" i="18"/>
  <c r="J215" i="18"/>
  <c r="I215" i="18"/>
  <c r="H215" i="18"/>
  <c r="G215" i="18"/>
  <c r="F215" i="18"/>
  <c r="E215" i="18"/>
  <c r="D215" i="18"/>
  <c r="C215" i="18"/>
  <c r="B215" i="18"/>
  <c r="J214" i="18"/>
  <c r="I214" i="18"/>
  <c r="H214" i="18"/>
  <c r="G214" i="18"/>
  <c r="F214" i="18"/>
  <c r="E214" i="18"/>
  <c r="D214" i="18"/>
  <c r="C214" i="18"/>
  <c r="B214" i="18"/>
  <c r="J213" i="18"/>
  <c r="I213" i="18"/>
  <c r="H213" i="18"/>
  <c r="G213" i="18"/>
  <c r="F213" i="18"/>
  <c r="E213" i="18"/>
  <c r="D213" i="18"/>
  <c r="C213" i="18"/>
  <c r="B213" i="18"/>
  <c r="J212" i="18"/>
  <c r="I212" i="18"/>
  <c r="H212" i="18"/>
  <c r="G212" i="18"/>
  <c r="F212" i="18"/>
  <c r="E212" i="18"/>
  <c r="D212" i="18"/>
  <c r="C212" i="18"/>
  <c r="B212" i="18"/>
  <c r="J211" i="18"/>
  <c r="I211" i="18"/>
  <c r="H211" i="18"/>
  <c r="G211" i="18"/>
  <c r="F211" i="18"/>
  <c r="E211" i="18"/>
  <c r="D211" i="18"/>
  <c r="C211" i="18"/>
  <c r="B211" i="18"/>
  <c r="J210" i="18"/>
  <c r="I210" i="18"/>
  <c r="H210" i="18"/>
  <c r="G210" i="18"/>
  <c r="F210" i="18"/>
  <c r="E210" i="18"/>
  <c r="D210" i="18"/>
  <c r="C210" i="18"/>
  <c r="B210" i="18"/>
  <c r="J209" i="18"/>
  <c r="I209" i="18"/>
  <c r="H209" i="18"/>
  <c r="G209" i="18"/>
  <c r="F209" i="18"/>
  <c r="E209" i="18"/>
  <c r="D209" i="18"/>
  <c r="C209" i="18"/>
  <c r="B209" i="18"/>
  <c r="J208" i="18"/>
  <c r="I208" i="18"/>
  <c r="H208" i="18"/>
  <c r="G208" i="18"/>
  <c r="F208" i="18"/>
  <c r="E208" i="18"/>
  <c r="D208" i="18"/>
  <c r="C208" i="18"/>
  <c r="B208" i="18"/>
  <c r="J207" i="18"/>
  <c r="I207" i="18"/>
  <c r="H207" i="18"/>
  <c r="G207" i="18"/>
  <c r="F207" i="18"/>
  <c r="E207" i="18"/>
  <c r="D207" i="18"/>
  <c r="C207" i="18"/>
  <c r="B207" i="18"/>
  <c r="J206" i="18"/>
  <c r="I206" i="18"/>
  <c r="H206" i="18"/>
  <c r="G206" i="18"/>
  <c r="F206" i="18"/>
  <c r="E206" i="18"/>
  <c r="D206" i="18"/>
  <c r="C206" i="18"/>
  <c r="B206" i="18"/>
  <c r="J205" i="18"/>
  <c r="I205" i="18"/>
  <c r="H205" i="18"/>
  <c r="G205" i="18"/>
  <c r="F205" i="18"/>
  <c r="E205" i="18"/>
  <c r="D205" i="18"/>
  <c r="C205" i="18"/>
  <c r="B205" i="18"/>
  <c r="J204" i="18"/>
  <c r="I204" i="18"/>
  <c r="H204" i="18"/>
  <c r="G204" i="18"/>
  <c r="F204" i="18"/>
  <c r="E204" i="18"/>
  <c r="D204" i="18"/>
  <c r="C204" i="18"/>
  <c r="B204" i="18"/>
  <c r="J203" i="18"/>
  <c r="I203" i="18"/>
  <c r="H203" i="18"/>
  <c r="G203" i="18"/>
  <c r="F203" i="18"/>
  <c r="E203" i="18"/>
  <c r="D203" i="18"/>
  <c r="C203" i="18"/>
  <c r="B203" i="18"/>
  <c r="J202" i="18"/>
  <c r="I202" i="18"/>
  <c r="H202" i="18"/>
  <c r="G202" i="18"/>
  <c r="F202" i="18"/>
  <c r="E202" i="18"/>
  <c r="D202" i="18"/>
  <c r="C202" i="18"/>
  <c r="B202" i="18"/>
  <c r="J201" i="18"/>
  <c r="I201" i="18"/>
  <c r="H201" i="18"/>
  <c r="G201" i="18"/>
  <c r="F201" i="18"/>
  <c r="E201" i="18"/>
  <c r="D201" i="18"/>
  <c r="C201" i="18"/>
  <c r="B201" i="18"/>
  <c r="J200" i="18"/>
  <c r="I200" i="18"/>
  <c r="H200" i="18"/>
  <c r="G200" i="18"/>
  <c r="F200" i="18"/>
  <c r="E200" i="18"/>
  <c r="E342" i="18" s="1"/>
  <c r="D200" i="18"/>
  <c r="C200" i="18"/>
  <c r="B200" i="18"/>
  <c r="J199" i="18"/>
  <c r="I199" i="18"/>
  <c r="H199" i="18"/>
  <c r="G199" i="18"/>
  <c r="F199" i="18"/>
  <c r="E199" i="18"/>
  <c r="E327" i="18" s="1"/>
  <c r="D199" i="18"/>
  <c r="C199" i="18"/>
  <c r="B199" i="18"/>
  <c r="J198" i="18"/>
  <c r="I198" i="18"/>
  <c r="H198" i="18"/>
  <c r="G198" i="18"/>
  <c r="F198" i="18"/>
  <c r="E198" i="18"/>
  <c r="D198" i="18"/>
  <c r="C198" i="18"/>
  <c r="B198" i="18"/>
  <c r="J197" i="18"/>
  <c r="I197" i="18"/>
  <c r="H197" i="18"/>
  <c r="G197" i="18"/>
  <c r="F197" i="18"/>
  <c r="E197" i="18"/>
  <c r="D197" i="18"/>
  <c r="C197" i="18"/>
  <c r="B197" i="18"/>
  <c r="J196" i="18"/>
  <c r="I196" i="18"/>
  <c r="H196" i="18"/>
  <c r="G196" i="18"/>
  <c r="F196" i="18"/>
  <c r="E196" i="18"/>
  <c r="D196" i="18"/>
  <c r="C196" i="18"/>
  <c r="B196" i="18"/>
  <c r="J195" i="18"/>
  <c r="I195" i="18"/>
  <c r="H195" i="18"/>
  <c r="G195" i="18"/>
  <c r="F195" i="18"/>
  <c r="E195" i="18"/>
  <c r="D195" i="18"/>
  <c r="C195" i="18"/>
  <c r="B195" i="18"/>
  <c r="J194" i="18"/>
  <c r="I194" i="18"/>
  <c r="H194" i="18"/>
  <c r="G194" i="18"/>
  <c r="F194" i="18"/>
  <c r="E194" i="18"/>
  <c r="D194" i="18"/>
  <c r="C194" i="18"/>
  <c r="B194" i="18"/>
  <c r="J193" i="18"/>
  <c r="I193" i="18"/>
  <c r="H193" i="18"/>
  <c r="G193" i="18"/>
  <c r="F193" i="18"/>
  <c r="E193" i="18"/>
  <c r="D193" i="18"/>
  <c r="C193" i="18"/>
  <c r="B193" i="18"/>
  <c r="J192" i="18"/>
  <c r="I192" i="18"/>
  <c r="H192" i="18"/>
  <c r="G192" i="18"/>
  <c r="F192" i="18"/>
  <c r="E192" i="18"/>
  <c r="E334" i="18" s="1"/>
  <c r="D192" i="18"/>
  <c r="C192" i="18"/>
  <c r="B192" i="18"/>
  <c r="J191" i="18"/>
  <c r="I191" i="18"/>
  <c r="H191" i="18"/>
  <c r="G191" i="18"/>
  <c r="F191" i="18"/>
  <c r="E191" i="18"/>
  <c r="D191" i="18"/>
  <c r="C191" i="18"/>
  <c r="B191" i="18"/>
  <c r="J190" i="18"/>
  <c r="I190" i="18"/>
  <c r="H190" i="18"/>
  <c r="G190" i="18"/>
  <c r="F190" i="18"/>
  <c r="E190" i="18"/>
  <c r="D190" i="18"/>
  <c r="C190" i="18"/>
  <c r="B190" i="18"/>
  <c r="J189" i="18"/>
  <c r="I189" i="18"/>
  <c r="H189" i="18"/>
  <c r="H329" i="18" s="1"/>
  <c r="G189" i="18"/>
  <c r="F189" i="18"/>
  <c r="E189" i="18"/>
  <c r="D189" i="18"/>
  <c r="C189" i="18"/>
  <c r="B189" i="18"/>
  <c r="J188" i="18"/>
  <c r="I188" i="18"/>
  <c r="I328" i="18" s="1"/>
  <c r="H188" i="18"/>
  <c r="H342" i="18" s="1"/>
  <c r="G188" i="18"/>
  <c r="F188" i="18"/>
  <c r="F328" i="18" s="1"/>
  <c r="E188" i="18"/>
  <c r="D188" i="18"/>
  <c r="C188" i="18"/>
  <c r="B188" i="18"/>
  <c r="J187" i="18"/>
  <c r="J327" i="18" s="1"/>
  <c r="I187" i="18"/>
  <c r="I341" i="18" s="1"/>
  <c r="H187" i="18"/>
  <c r="G187" i="18"/>
  <c r="G341" i="18" s="1"/>
  <c r="F187" i="18"/>
  <c r="E187" i="18"/>
  <c r="D187" i="18"/>
  <c r="C187" i="18"/>
  <c r="B187" i="18"/>
  <c r="B327" i="18" s="1"/>
  <c r="J186" i="18"/>
  <c r="I186" i="18"/>
  <c r="H186" i="18"/>
  <c r="G186" i="18"/>
  <c r="F186" i="18"/>
  <c r="E186" i="18"/>
  <c r="E326" i="18" s="1"/>
  <c r="D186" i="18"/>
  <c r="C186" i="18"/>
  <c r="C326" i="18" s="1"/>
  <c r="B186" i="18"/>
  <c r="B326" i="18" s="1"/>
  <c r="J185" i="18"/>
  <c r="I185" i="18"/>
  <c r="I325" i="18" s="1"/>
  <c r="H185" i="18"/>
  <c r="G185" i="18"/>
  <c r="F185" i="18"/>
  <c r="E185" i="18"/>
  <c r="D185" i="18"/>
  <c r="C185" i="18"/>
  <c r="B185" i="18"/>
  <c r="J184" i="18"/>
  <c r="I184" i="18"/>
  <c r="H184" i="18"/>
  <c r="G184" i="18"/>
  <c r="F184" i="18"/>
  <c r="E184" i="18"/>
  <c r="D184" i="18"/>
  <c r="C184" i="18"/>
  <c r="B184" i="18"/>
  <c r="B324" i="18" s="1"/>
  <c r="J183" i="18"/>
  <c r="I183" i="18"/>
  <c r="H183" i="18"/>
  <c r="G183" i="18"/>
  <c r="F183" i="18"/>
  <c r="F323" i="18" s="1"/>
  <c r="E183" i="18"/>
  <c r="D183" i="18"/>
  <c r="C183" i="18"/>
  <c r="B183" i="18"/>
  <c r="J182" i="18"/>
  <c r="I182" i="18"/>
  <c r="I336" i="18" s="1"/>
  <c r="H182" i="18"/>
  <c r="G182" i="18"/>
  <c r="G322" i="18" s="1"/>
  <c r="F182" i="18"/>
  <c r="F336" i="18" s="1"/>
  <c r="E182" i="18"/>
  <c r="E336" i="18" s="1"/>
  <c r="D182" i="18"/>
  <c r="C182" i="18"/>
  <c r="B182" i="18"/>
  <c r="J181" i="18"/>
  <c r="I181" i="18"/>
  <c r="H181" i="18"/>
  <c r="H321" i="18" s="1"/>
  <c r="G181" i="18"/>
  <c r="G321" i="18" s="1"/>
  <c r="F181" i="18"/>
  <c r="E181" i="18"/>
  <c r="D181" i="18"/>
  <c r="C181" i="18"/>
  <c r="B181" i="18"/>
  <c r="J180" i="18"/>
  <c r="I180" i="18"/>
  <c r="H180" i="18"/>
  <c r="H334" i="18" s="1"/>
  <c r="G180" i="18"/>
  <c r="F180" i="18"/>
  <c r="E180" i="18"/>
  <c r="D180" i="18"/>
  <c r="C180" i="18"/>
  <c r="B180" i="18"/>
  <c r="J179" i="18"/>
  <c r="J319" i="18" s="1"/>
  <c r="I179" i="18"/>
  <c r="H179" i="18"/>
  <c r="G179" i="18"/>
  <c r="G333" i="18" s="1"/>
  <c r="F179" i="18"/>
  <c r="E179" i="18"/>
  <c r="D179" i="18"/>
  <c r="C179" i="18"/>
  <c r="B179" i="18"/>
  <c r="B319" i="18" s="1"/>
  <c r="J178" i="18"/>
  <c r="I178" i="18"/>
  <c r="H178" i="18"/>
  <c r="G178" i="18"/>
  <c r="F178" i="18"/>
  <c r="E178" i="18"/>
  <c r="E318" i="18" s="1"/>
  <c r="D178" i="18"/>
  <c r="C178" i="18"/>
  <c r="C318" i="18" s="1"/>
  <c r="B178" i="18"/>
  <c r="B318" i="18" s="1"/>
  <c r="J177" i="18"/>
  <c r="J329" i="18" s="1"/>
  <c r="I177" i="18"/>
  <c r="H177" i="18"/>
  <c r="G177" i="18"/>
  <c r="F177" i="18"/>
  <c r="F343" i="18" s="1"/>
  <c r="E177" i="18"/>
  <c r="D177" i="18"/>
  <c r="C177" i="18"/>
  <c r="C329" i="18" s="1"/>
  <c r="B177" i="18"/>
  <c r="B329" i="18" s="1"/>
  <c r="J176" i="18"/>
  <c r="I176" i="18"/>
  <c r="H176" i="18"/>
  <c r="G176" i="18"/>
  <c r="G342" i="18" s="1"/>
  <c r="F176" i="18"/>
  <c r="E176" i="18"/>
  <c r="D176" i="18"/>
  <c r="C176" i="18"/>
  <c r="C328" i="18" s="1"/>
  <c r="B176" i="18"/>
  <c r="J175" i="18"/>
  <c r="I175" i="18"/>
  <c r="H175" i="18"/>
  <c r="H341" i="18" s="1"/>
  <c r="G175" i="18"/>
  <c r="F175" i="18"/>
  <c r="F327" i="18" s="1"/>
  <c r="E175" i="18"/>
  <c r="D175" i="18"/>
  <c r="D327" i="18" s="1"/>
  <c r="C175" i="18"/>
  <c r="C341" i="18" s="1"/>
  <c r="B175" i="18"/>
  <c r="J174" i="18"/>
  <c r="I174" i="18"/>
  <c r="I340" i="18" s="1"/>
  <c r="H174" i="18"/>
  <c r="G174" i="18"/>
  <c r="F174" i="18"/>
  <c r="E174" i="18"/>
  <c r="D174" i="18"/>
  <c r="C174" i="18"/>
  <c r="B174" i="18"/>
  <c r="J173" i="18"/>
  <c r="J339" i="18" s="1"/>
  <c r="I173" i="18"/>
  <c r="H173" i="18"/>
  <c r="G173" i="18"/>
  <c r="G339" i="18" s="1"/>
  <c r="F173" i="18"/>
  <c r="F325" i="18" s="1"/>
  <c r="E173" i="18"/>
  <c r="D173" i="18"/>
  <c r="D339" i="18" s="1"/>
  <c r="C173" i="18"/>
  <c r="B173" i="18"/>
  <c r="B339" i="18" s="1"/>
  <c r="J172" i="18"/>
  <c r="I172" i="18"/>
  <c r="H172" i="18"/>
  <c r="G172" i="18"/>
  <c r="G324" i="18" s="1"/>
  <c r="F172" i="18"/>
  <c r="E172" i="18"/>
  <c r="D172" i="18"/>
  <c r="D324" i="18" s="1"/>
  <c r="C172" i="18"/>
  <c r="C338" i="18" s="1"/>
  <c r="B172" i="18"/>
  <c r="J171" i="18"/>
  <c r="I171" i="18"/>
  <c r="I337" i="18" s="1"/>
  <c r="H171" i="18"/>
  <c r="H323" i="18" s="1"/>
  <c r="G171" i="18"/>
  <c r="F171" i="18"/>
  <c r="E171" i="18"/>
  <c r="D171" i="18"/>
  <c r="D337" i="18" s="1"/>
  <c r="C171" i="18"/>
  <c r="B171" i="18"/>
  <c r="J170" i="18"/>
  <c r="I170" i="18"/>
  <c r="I322" i="18" s="1"/>
  <c r="H170" i="18"/>
  <c r="G170" i="18"/>
  <c r="F170" i="18"/>
  <c r="E170" i="18"/>
  <c r="D170" i="18"/>
  <c r="C170" i="18"/>
  <c r="B170" i="18"/>
  <c r="J169" i="18"/>
  <c r="J321" i="18" s="1"/>
  <c r="I169" i="18"/>
  <c r="H169" i="18"/>
  <c r="G169" i="18"/>
  <c r="F169" i="18"/>
  <c r="F335" i="18" s="1"/>
  <c r="E169" i="18"/>
  <c r="D169" i="18"/>
  <c r="C169" i="18"/>
  <c r="C335" i="18" s="1"/>
  <c r="B169" i="18"/>
  <c r="B321" i="18" s="1"/>
  <c r="J168" i="18"/>
  <c r="I168" i="18"/>
  <c r="H168" i="18"/>
  <c r="G168" i="18"/>
  <c r="G334" i="18" s="1"/>
  <c r="F168" i="18"/>
  <c r="E168" i="18"/>
  <c r="D168" i="18"/>
  <c r="C168" i="18"/>
  <c r="C320" i="18" s="1"/>
  <c r="B168" i="18"/>
  <c r="J167" i="18"/>
  <c r="I167" i="18"/>
  <c r="H167" i="18"/>
  <c r="H333" i="18" s="1"/>
  <c r="G167" i="18"/>
  <c r="F167" i="18"/>
  <c r="E167" i="18"/>
  <c r="D167" i="18"/>
  <c r="D319" i="18" s="1"/>
  <c r="C167" i="18"/>
  <c r="B167" i="18"/>
  <c r="J166" i="18"/>
  <c r="I166" i="18"/>
  <c r="I332" i="18" s="1"/>
  <c r="H166" i="18"/>
  <c r="G166" i="18"/>
  <c r="F166" i="18"/>
  <c r="F318" i="18" s="1"/>
  <c r="E166" i="18"/>
  <c r="D166" i="18"/>
  <c r="C166" i="18"/>
  <c r="B166" i="18"/>
  <c r="BM171" i="24" l="1"/>
  <c r="BM170" i="3"/>
  <c r="BM170" i="24"/>
  <c r="BM171" i="3"/>
  <c r="D27" i="23"/>
  <c r="D25" i="23"/>
  <c r="E25" i="23"/>
  <c r="BB168" i="26"/>
  <c r="BL148" i="26"/>
  <c r="BM159" i="26"/>
  <c r="BM164" i="26"/>
  <c r="BN164" i="26" s="1"/>
  <c r="BN8" i="27"/>
  <c r="BO12" i="27"/>
  <c r="BN5" i="27"/>
  <c r="BL7" i="27"/>
  <c r="BM10" i="27"/>
  <c r="BL12" i="27"/>
  <c r="BN10" i="27"/>
  <c r="BM12" i="27"/>
  <c r="BN7" i="27"/>
  <c r="BL9" i="27"/>
  <c r="BN12" i="27"/>
  <c r="BO7" i="27"/>
  <c r="BM9" i="27"/>
  <c r="BO2" i="27"/>
  <c r="BM6" i="27"/>
  <c r="BN9" i="27"/>
  <c r="BL11" i="27"/>
  <c r="BM11" i="27"/>
  <c r="BL5" i="27"/>
  <c r="BO6" i="27"/>
  <c r="BM8" i="27"/>
  <c r="BN11" i="27"/>
  <c r="BN14" i="27"/>
  <c r="BM13" i="27"/>
  <c r="BM16" i="27"/>
  <c r="BN13" i="27"/>
  <c r="BN16" i="27"/>
  <c r="BO13" i="27"/>
  <c r="BL15" i="27"/>
  <c r="BO16" i="27"/>
  <c r="BL14" i="27"/>
  <c r="BN15" i="27"/>
  <c r="BM14" i="27"/>
  <c r="BO15" i="27"/>
  <c r="BM159" i="24"/>
  <c r="BL148" i="24"/>
  <c r="BL160" i="24"/>
  <c r="BM164" i="24"/>
  <c r="BN164" i="24" s="1"/>
  <c r="BM5" i="25"/>
  <c r="BL5" i="25"/>
  <c r="BM8" i="25"/>
  <c r="BM11" i="25"/>
  <c r="BM9" i="25"/>
  <c r="BN2" i="25"/>
  <c r="BM14" i="25"/>
  <c r="BM7" i="25"/>
  <c r="BL12" i="25"/>
  <c r="BM12" i="25"/>
  <c r="BL6" i="25"/>
  <c r="BN12" i="25"/>
  <c r="BM6" i="25"/>
  <c r="BL11" i="25"/>
  <c r="BM15" i="25"/>
  <c r="BL15" i="25"/>
  <c r="BN8" i="25"/>
  <c r="BL10" i="25"/>
  <c r="BM13" i="25"/>
  <c r="BN15" i="25"/>
  <c r="BM10" i="25"/>
  <c r="BL16" i="25"/>
  <c r="BM16" i="25"/>
  <c r="BN16" i="25"/>
  <c r="F21" i="23"/>
  <c r="B22" i="23"/>
  <c r="I323" i="18"/>
  <c r="D332" i="18"/>
  <c r="D318" i="18"/>
  <c r="C333" i="18"/>
  <c r="C319" i="18"/>
  <c r="B320" i="18"/>
  <c r="B334" i="18"/>
  <c r="J334" i="18"/>
  <c r="J320" i="18"/>
  <c r="I335" i="18"/>
  <c r="I321" i="18"/>
  <c r="H322" i="18"/>
  <c r="H336" i="18"/>
  <c r="G337" i="18"/>
  <c r="G323" i="18"/>
  <c r="F324" i="18"/>
  <c r="F338" i="18"/>
  <c r="D340" i="18"/>
  <c r="D326" i="18"/>
  <c r="B342" i="18"/>
  <c r="B328" i="18"/>
  <c r="J328" i="18"/>
  <c r="J342" i="18"/>
  <c r="I343" i="18"/>
  <c r="I329" i="18"/>
  <c r="E335" i="18"/>
  <c r="E321" i="18"/>
  <c r="E343" i="18"/>
  <c r="E329" i="18"/>
  <c r="C321" i="18"/>
  <c r="I339" i="18"/>
  <c r="C343" i="18"/>
  <c r="H328" i="18"/>
  <c r="B340" i="18"/>
  <c r="D320" i="18"/>
  <c r="D334" i="18"/>
  <c r="B322" i="18"/>
  <c r="B336" i="18"/>
  <c r="J336" i="18"/>
  <c r="J322" i="18"/>
  <c r="H324" i="18"/>
  <c r="H338" i="18"/>
  <c r="F326" i="18"/>
  <c r="F340" i="18"/>
  <c r="D342" i="18"/>
  <c r="D328" i="18"/>
  <c r="J332" i="18"/>
  <c r="J318" i="18"/>
  <c r="I319" i="18"/>
  <c r="I333" i="18"/>
  <c r="E323" i="18"/>
  <c r="E337" i="18"/>
  <c r="C339" i="18"/>
  <c r="C325" i="18"/>
  <c r="J340" i="18"/>
  <c r="J326" i="18"/>
  <c r="G329" i="18"/>
  <c r="G343" i="18"/>
  <c r="G318" i="18"/>
  <c r="G332" i="18"/>
  <c r="F319" i="18"/>
  <c r="F333" i="18"/>
  <c r="D321" i="18"/>
  <c r="D335" i="18"/>
  <c r="C322" i="18"/>
  <c r="C336" i="18"/>
  <c r="B323" i="18"/>
  <c r="B337" i="18"/>
  <c r="J323" i="18"/>
  <c r="J337" i="18"/>
  <c r="I324" i="18"/>
  <c r="I338" i="18"/>
  <c r="H325" i="18"/>
  <c r="H339" i="18"/>
  <c r="G326" i="18"/>
  <c r="G340" i="18"/>
  <c r="D329" i="18"/>
  <c r="D343" i="18"/>
  <c r="E338" i="18"/>
  <c r="E324" i="18"/>
  <c r="G325" i="18"/>
  <c r="F322" i="18"/>
  <c r="F332" i="18"/>
  <c r="F341" i="18"/>
  <c r="H332" i="18"/>
  <c r="G327" i="18"/>
  <c r="F334" i="18"/>
  <c r="C323" i="18"/>
  <c r="J338" i="18"/>
  <c r="F342" i="18"/>
  <c r="C337" i="18"/>
  <c r="B332" i="18"/>
  <c r="H320" i="18"/>
  <c r="G335" i="18"/>
  <c r="I327" i="18"/>
  <c r="E333" i="18"/>
  <c r="H318" i="18"/>
  <c r="J324" i="18"/>
  <c r="G319" i="18"/>
  <c r="B338" i="18"/>
  <c r="H340" i="18"/>
  <c r="H326" i="18"/>
  <c r="E325" i="18"/>
  <c r="E339" i="18"/>
  <c r="C332" i="18"/>
  <c r="B333" i="18"/>
  <c r="J333" i="18"/>
  <c r="I334" i="18"/>
  <c r="H335" i="18"/>
  <c r="G336" i="18"/>
  <c r="F337" i="18"/>
  <c r="C340" i="18"/>
  <c r="B341" i="18"/>
  <c r="J341" i="18"/>
  <c r="I342" i="18"/>
  <c r="H343" i="18"/>
  <c r="E320" i="18"/>
  <c r="E328" i="18"/>
  <c r="E319" i="18"/>
  <c r="G320" i="18"/>
  <c r="C324" i="18"/>
  <c r="H327" i="18"/>
  <c r="E341" i="18"/>
  <c r="BO36" i="27" l="1"/>
  <c r="E168" i="26"/>
  <c r="BO46" i="27"/>
  <c r="BL45" i="27"/>
  <c r="BM41" i="27"/>
  <c r="BM44" i="27"/>
  <c r="BO42" i="27"/>
  <c r="BL39" i="27"/>
  <c r="BL42" i="27"/>
  <c r="BM40" i="27"/>
  <c r="BM43" i="27"/>
  <c r="BM38" i="27"/>
  <c r="BM36" i="27"/>
  <c r="C168" i="26"/>
  <c r="BP2" i="27"/>
  <c r="BO14" i="27"/>
  <c r="BO10" i="27"/>
  <c r="BO5" i="27"/>
  <c r="BO8" i="27"/>
  <c r="BN46" i="27"/>
  <c r="BM39" i="27"/>
  <c r="BN45" i="27"/>
  <c r="BL44" i="27"/>
  <c r="BN42" i="27"/>
  <c r="BO11" i="27"/>
  <c r="BN38" i="27"/>
  <c r="BN44" i="27"/>
  <c r="BL37" i="27"/>
  <c r="BB169" i="26"/>
  <c r="BN43" i="27"/>
  <c r="BM46" i="27"/>
  <c r="BL41" i="27"/>
  <c r="BN39" i="27"/>
  <c r="BN40" i="27"/>
  <c r="BL35" i="27"/>
  <c r="BB167" i="26"/>
  <c r="BO37" i="27"/>
  <c r="E169" i="26"/>
  <c r="BN37" i="27"/>
  <c r="F169" i="26"/>
  <c r="BM42" i="27"/>
  <c r="BN35" i="27"/>
  <c r="F167" i="26"/>
  <c r="BO43" i="27"/>
  <c r="BO45" i="27"/>
  <c r="BN41" i="27"/>
  <c r="BO9" i="27"/>
  <c r="BN13" i="25"/>
  <c r="BN11" i="25"/>
  <c r="BN9" i="25"/>
  <c r="BO2" i="25"/>
  <c r="BN14" i="25"/>
  <c r="BN7" i="25"/>
  <c r="BN6" i="25"/>
  <c r="BL35" i="25"/>
  <c r="BB167" i="24"/>
  <c r="BM40" i="25"/>
  <c r="BM36" i="25"/>
  <c r="C168" i="24"/>
  <c r="BM39" i="25"/>
  <c r="BM45" i="25"/>
  <c r="BN42" i="25"/>
  <c r="BM41" i="25"/>
  <c r="BM43" i="25"/>
  <c r="BL36" i="25"/>
  <c r="BB168" i="24"/>
  <c r="BM37" i="25"/>
  <c r="C169" i="24"/>
  <c r="BM38" i="25"/>
  <c r="BM35" i="25"/>
  <c r="C167" i="24"/>
  <c r="BL45" i="25"/>
  <c r="BN46" i="25"/>
  <c r="BM46" i="25"/>
  <c r="BL46" i="25"/>
  <c r="BN45" i="25"/>
  <c r="BM42" i="25"/>
  <c r="BN10" i="25"/>
  <c r="BL41" i="25"/>
  <c r="BL42" i="25"/>
  <c r="BN5" i="25"/>
  <c r="BN38" i="25"/>
  <c r="BL40" i="25"/>
  <c r="BM44" i="25"/>
  <c r="F20" i="23"/>
  <c r="B21" i="23"/>
  <c r="BO35" i="27" l="1"/>
  <c r="E167" i="26"/>
  <c r="BO40" i="27"/>
  <c r="BO39" i="27"/>
  <c r="BO44" i="27"/>
  <c r="BP16" i="27"/>
  <c r="BQ2" i="27"/>
  <c r="BP10" i="27"/>
  <c r="BP13" i="27"/>
  <c r="BP8" i="27"/>
  <c r="BP6" i="27"/>
  <c r="BP15" i="27"/>
  <c r="BP5" i="27"/>
  <c r="BP9" i="27"/>
  <c r="BP7" i="27"/>
  <c r="BP14" i="27"/>
  <c r="BP11" i="27"/>
  <c r="BP12" i="27"/>
  <c r="BO41" i="27"/>
  <c r="BO38" i="27"/>
  <c r="BN35" i="25"/>
  <c r="F167" i="24"/>
  <c r="BN36" i="25"/>
  <c r="F168" i="24"/>
  <c r="BN37" i="25"/>
  <c r="F169" i="24"/>
  <c r="BN44" i="25"/>
  <c r="BO8" i="25"/>
  <c r="BO11" i="25"/>
  <c r="BO9" i="25"/>
  <c r="BO14" i="25"/>
  <c r="BP2" i="25"/>
  <c r="BO6" i="25"/>
  <c r="BO5" i="25"/>
  <c r="BO13" i="25"/>
  <c r="BO12" i="25"/>
  <c r="BO15" i="25"/>
  <c r="BO16" i="25"/>
  <c r="BO10" i="25"/>
  <c r="BO7" i="25"/>
  <c r="BN39" i="25"/>
  <c r="BN40" i="25"/>
  <c r="BN41" i="25"/>
  <c r="BN43" i="25"/>
  <c r="F19" i="23"/>
  <c r="B20" i="23"/>
  <c r="BP42" i="27" l="1"/>
  <c r="BP38" i="27"/>
  <c r="BP41" i="27"/>
  <c r="BP43" i="27"/>
  <c r="BP44" i="27"/>
  <c r="BP40" i="27"/>
  <c r="BP37" i="27"/>
  <c r="BC169" i="26"/>
  <c r="BQ13" i="27"/>
  <c r="BQ15" i="27"/>
  <c r="BQ10" i="27"/>
  <c r="BQ5" i="27"/>
  <c r="BQ8" i="27"/>
  <c r="BQ11" i="27"/>
  <c r="BR2" i="27"/>
  <c r="BQ6" i="27"/>
  <c r="BQ12" i="27"/>
  <c r="BQ14" i="27"/>
  <c r="BQ16" i="27"/>
  <c r="BQ9" i="27"/>
  <c r="BQ7" i="27"/>
  <c r="BP39" i="27"/>
  <c r="BP46" i="27"/>
  <c r="BP35" i="27"/>
  <c r="BC167" i="26"/>
  <c r="BP45" i="27"/>
  <c r="BP36" i="27"/>
  <c r="BC168" i="26"/>
  <c r="BO38" i="25"/>
  <c r="BO43" i="25"/>
  <c r="BO35" i="25"/>
  <c r="E167" i="24"/>
  <c r="BO36" i="25"/>
  <c r="E168" i="24"/>
  <c r="BO42" i="25"/>
  <c r="BO37" i="25"/>
  <c r="E169" i="24"/>
  <c r="BP11" i="25"/>
  <c r="BP9" i="25"/>
  <c r="BP14" i="25"/>
  <c r="BQ2" i="25"/>
  <c r="BP15" i="25"/>
  <c r="BP16" i="25"/>
  <c r="BP6" i="25"/>
  <c r="BP13" i="25"/>
  <c r="BP8" i="25"/>
  <c r="BP5" i="25"/>
  <c r="BP7" i="25"/>
  <c r="BP10" i="25"/>
  <c r="BP12" i="25"/>
  <c r="BO40" i="25"/>
  <c r="BO44" i="25"/>
  <c r="BO46" i="25"/>
  <c r="BO39" i="25"/>
  <c r="BO45" i="25"/>
  <c r="BO41" i="25"/>
  <c r="F18" i="23"/>
  <c r="B19" i="23"/>
  <c r="BQ39" i="27" l="1"/>
  <c r="BQ35" i="27"/>
  <c r="BJ167" i="26"/>
  <c r="BQ46" i="27"/>
  <c r="BQ40" i="27"/>
  <c r="BQ44" i="27"/>
  <c r="BQ45" i="27"/>
  <c r="BQ41" i="27"/>
  <c r="BQ42" i="27"/>
  <c r="BQ43" i="27"/>
  <c r="BQ36" i="27"/>
  <c r="BJ168" i="26"/>
  <c r="BR10" i="27"/>
  <c r="BR40" i="27" s="1"/>
  <c r="BR8" i="27"/>
  <c r="BR38" i="27" s="1"/>
  <c r="BR6" i="27"/>
  <c r="BR36" i="27" s="1"/>
  <c r="BS2" i="27"/>
  <c r="BR14" i="27"/>
  <c r="BR44" i="27" s="1"/>
  <c r="BR13" i="27"/>
  <c r="BR43" i="27" s="1"/>
  <c r="BR15" i="27"/>
  <c r="BR45" i="27" s="1"/>
  <c r="BR11" i="27"/>
  <c r="BR41" i="27" s="1"/>
  <c r="BR5" i="27"/>
  <c r="BR35" i="27" s="1"/>
  <c r="BR16" i="27"/>
  <c r="BR46" i="27" s="1"/>
  <c r="BR9" i="27"/>
  <c r="BR39" i="27" s="1"/>
  <c r="BR12" i="27"/>
  <c r="BR42" i="27" s="1"/>
  <c r="BR7" i="27"/>
  <c r="BR37" i="27" s="1"/>
  <c r="BQ37" i="27"/>
  <c r="BJ169" i="26"/>
  <c r="BQ38" i="27"/>
  <c r="BP38" i="25"/>
  <c r="BP41" i="25"/>
  <c r="BP43" i="25"/>
  <c r="BP36" i="25"/>
  <c r="BC168" i="24"/>
  <c r="BP46" i="25"/>
  <c r="BP42" i="25"/>
  <c r="BP45" i="25"/>
  <c r="BP40" i="25"/>
  <c r="BQ16" i="25"/>
  <c r="BQ9" i="25"/>
  <c r="BR2" i="25"/>
  <c r="BQ14" i="25"/>
  <c r="BQ7" i="25"/>
  <c r="BQ8" i="25"/>
  <c r="BQ6" i="25"/>
  <c r="BQ12" i="25"/>
  <c r="BQ5" i="25"/>
  <c r="BQ11" i="25"/>
  <c r="BQ10" i="25"/>
  <c r="BQ13" i="25"/>
  <c r="BQ15" i="25"/>
  <c r="BP37" i="25"/>
  <c r="BC169" i="24"/>
  <c r="BP44" i="25"/>
  <c r="BP35" i="25"/>
  <c r="BC167" i="24"/>
  <c r="BP39" i="25"/>
  <c r="F17" i="23"/>
  <c r="B18" i="23"/>
  <c r="BT2" i="27" l="1"/>
  <c r="BS16" i="27"/>
  <c r="BS9" i="27"/>
  <c r="BS11" i="27"/>
  <c r="BS10" i="27"/>
  <c r="BS13" i="27"/>
  <c r="BS15" i="27"/>
  <c r="BS6" i="27"/>
  <c r="BS8" i="27"/>
  <c r="BS7" i="27"/>
  <c r="BS5" i="27"/>
  <c r="BS14" i="27"/>
  <c r="BS12" i="27"/>
  <c r="BQ35" i="25"/>
  <c r="BJ167" i="24"/>
  <c r="BQ46" i="25"/>
  <c r="BQ42" i="25"/>
  <c r="BQ36" i="25"/>
  <c r="BJ168" i="24"/>
  <c r="BQ38" i="25"/>
  <c r="BQ45" i="25"/>
  <c r="BQ37" i="25"/>
  <c r="BJ169" i="24"/>
  <c r="BQ44" i="25"/>
  <c r="BQ43" i="25"/>
  <c r="BQ40" i="25"/>
  <c r="BR9" i="25"/>
  <c r="BR39" i="25" s="1"/>
  <c r="BR14" i="25"/>
  <c r="BR44" i="25" s="1"/>
  <c r="BR7" i="25"/>
  <c r="BR37" i="25" s="1"/>
  <c r="BS2" i="25"/>
  <c r="BR13" i="25"/>
  <c r="BR43" i="25" s="1"/>
  <c r="BR15" i="25"/>
  <c r="BR45" i="25" s="1"/>
  <c r="BR12" i="25"/>
  <c r="BR42" i="25" s="1"/>
  <c r="BR5" i="25"/>
  <c r="BR35" i="25" s="1"/>
  <c r="BR11" i="25"/>
  <c r="BR41" i="25" s="1"/>
  <c r="BR8" i="25"/>
  <c r="BR38" i="25" s="1"/>
  <c r="BR10" i="25"/>
  <c r="BR40" i="25" s="1"/>
  <c r="BR16" i="25"/>
  <c r="BR46" i="25" s="1"/>
  <c r="BR6" i="25"/>
  <c r="BR36" i="25" s="1"/>
  <c r="BQ41" i="25"/>
  <c r="BQ39" i="25"/>
  <c r="F16" i="23"/>
  <c r="B17" i="23"/>
  <c r="BS36" i="27" l="1"/>
  <c r="G168" i="26"/>
  <c r="BS45" i="27"/>
  <c r="BS37" i="27"/>
  <c r="G169" i="26"/>
  <c r="BS43" i="27"/>
  <c r="BS42" i="27"/>
  <c r="BS40" i="27"/>
  <c r="BS44" i="27"/>
  <c r="BS41" i="27"/>
  <c r="BS35" i="27"/>
  <c r="G167" i="26"/>
  <c r="BS39" i="27"/>
  <c r="BS46" i="27"/>
  <c r="BS38" i="27"/>
  <c r="BT16" i="27"/>
  <c r="BT8" i="27"/>
  <c r="BT13" i="27"/>
  <c r="BT6" i="27"/>
  <c r="BU2" i="27"/>
  <c r="BT10" i="27"/>
  <c r="BT15" i="27"/>
  <c r="BT7" i="27"/>
  <c r="BT5" i="27"/>
  <c r="BT11" i="27"/>
  <c r="BT12" i="27"/>
  <c r="BT14" i="27"/>
  <c r="BT9" i="27"/>
  <c r="BT2" i="25"/>
  <c r="BS13" i="25"/>
  <c r="BS6" i="25"/>
  <c r="BS10" i="25"/>
  <c r="BS14" i="25"/>
  <c r="BS5" i="25"/>
  <c r="BS9" i="25"/>
  <c r="BS15" i="25"/>
  <c r="BS16" i="25"/>
  <c r="BS8" i="25"/>
  <c r="BS11" i="25"/>
  <c r="BS12" i="25"/>
  <c r="BS7" i="25"/>
  <c r="F15" i="23"/>
  <c r="B16" i="23"/>
  <c r="BT37" i="27" l="1"/>
  <c r="H169" i="26"/>
  <c r="BT45" i="27"/>
  <c r="BT40" i="27"/>
  <c r="BT38" i="27"/>
  <c r="BT39" i="27"/>
  <c r="BU15" i="27"/>
  <c r="BV2" i="27"/>
  <c r="BU7" i="27"/>
  <c r="BU10" i="27"/>
  <c r="BU5" i="27"/>
  <c r="BU11" i="27"/>
  <c r="BU9" i="27"/>
  <c r="BU14" i="27"/>
  <c r="BU16" i="27"/>
  <c r="BU6" i="27"/>
  <c r="BU8" i="27"/>
  <c r="BU13" i="27"/>
  <c r="BU12" i="27"/>
  <c r="BT44" i="27"/>
  <c r="BT36" i="27"/>
  <c r="H168" i="26"/>
  <c r="BT42" i="27"/>
  <c r="BT43" i="27"/>
  <c r="BT41" i="27"/>
  <c r="BT35" i="27"/>
  <c r="H167" i="26"/>
  <c r="BT46" i="27"/>
  <c r="BS45" i="25"/>
  <c r="BS39" i="25"/>
  <c r="BS35" i="25"/>
  <c r="G167" i="24"/>
  <c r="BS37" i="25"/>
  <c r="G169" i="24"/>
  <c r="BS44" i="25"/>
  <c r="BS42" i="25"/>
  <c r="BS40" i="25"/>
  <c r="BS41" i="25"/>
  <c r="BS36" i="25"/>
  <c r="G168" i="24"/>
  <c r="BS38" i="25"/>
  <c r="BS43" i="25"/>
  <c r="BS46" i="25"/>
  <c r="BT7" i="25"/>
  <c r="BT14" i="25"/>
  <c r="BT8" i="25"/>
  <c r="BT9" i="25"/>
  <c r="BU2" i="25"/>
  <c r="BT13" i="25"/>
  <c r="BT10" i="25"/>
  <c r="BT12" i="25"/>
  <c r="BT11" i="25"/>
  <c r="BT15" i="25"/>
  <c r="BT16" i="25"/>
  <c r="BT6" i="25"/>
  <c r="BT5" i="25"/>
  <c r="F14" i="23"/>
  <c r="B15" i="23"/>
  <c r="BU37" i="27" l="1"/>
  <c r="I169" i="26"/>
  <c r="BU46" i="27"/>
  <c r="BU45" i="27"/>
  <c r="BU44" i="27"/>
  <c r="BU39" i="27"/>
  <c r="BU41" i="27"/>
  <c r="BU42" i="27"/>
  <c r="BU35" i="27"/>
  <c r="I167" i="26"/>
  <c r="BU43" i="27"/>
  <c r="BU40" i="27"/>
  <c r="BU38" i="27"/>
  <c r="BU36" i="27"/>
  <c r="I168" i="26"/>
  <c r="BV6" i="27"/>
  <c r="BW2" i="27"/>
  <c r="BV10" i="27"/>
  <c r="BV8" i="27"/>
  <c r="BV11" i="27"/>
  <c r="BV14" i="27"/>
  <c r="BV16" i="27"/>
  <c r="BV5" i="27"/>
  <c r="BV7" i="27"/>
  <c r="BV9" i="27"/>
  <c r="BV13" i="27"/>
  <c r="BV15" i="27"/>
  <c r="BV12" i="27"/>
  <c r="BT42" i="25"/>
  <c r="BT40" i="25"/>
  <c r="BT43" i="25"/>
  <c r="BT35" i="25"/>
  <c r="H167" i="24"/>
  <c r="BU14" i="25"/>
  <c r="BU8" i="25"/>
  <c r="BU11" i="25"/>
  <c r="BU9" i="25"/>
  <c r="BV2" i="25"/>
  <c r="BU10" i="25"/>
  <c r="BU5" i="25"/>
  <c r="BU12" i="25"/>
  <c r="BU15" i="25"/>
  <c r="BU16" i="25"/>
  <c r="BU7" i="25"/>
  <c r="BU13" i="25"/>
  <c r="BU6" i="25"/>
  <c r="BT39" i="25"/>
  <c r="BT46" i="25"/>
  <c r="BT38" i="25"/>
  <c r="BT36" i="25"/>
  <c r="H168" i="24"/>
  <c r="BT44" i="25"/>
  <c r="BT45" i="25"/>
  <c r="BT41" i="25"/>
  <c r="BT37" i="25"/>
  <c r="H169" i="24"/>
  <c r="B14" i="23"/>
  <c r="F13" i="23"/>
  <c r="BV35" i="27" l="1"/>
  <c r="J167" i="26"/>
  <c r="BV39" i="27"/>
  <c r="BV46" i="27"/>
  <c r="BV44" i="27"/>
  <c r="BV42" i="27"/>
  <c r="BV41" i="27"/>
  <c r="BV45" i="27"/>
  <c r="BV38" i="27"/>
  <c r="BX2" i="27"/>
  <c r="BW14" i="27"/>
  <c r="BW10" i="27"/>
  <c r="BW5" i="27"/>
  <c r="BW12" i="27"/>
  <c r="BW16" i="27"/>
  <c r="BW6" i="27"/>
  <c r="BW13" i="27"/>
  <c r="BW8" i="27"/>
  <c r="BW7" i="27"/>
  <c r="BW11" i="27"/>
  <c r="BW9" i="27"/>
  <c r="BW15" i="27"/>
  <c r="BV43" i="27"/>
  <c r="BV40" i="27"/>
  <c r="BV37" i="27"/>
  <c r="J169" i="26"/>
  <c r="BV36" i="27"/>
  <c r="J168" i="26"/>
  <c r="BU40" i="25"/>
  <c r="BU36" i="25"/>
  <c r="I168" i="24"/>
  <c r="BV13" i="25"/>
  <c r="BV11" i="25"/>
  <c r="BV9" i="25"/>
  <c r="BW2" i="25"/>
  <c r="BV7" i="25"/>
  <c r="BV14" i="25"/>
  <c r="BV6" i="25"/>
  <c r="BV10" i="25"/>
  <c r="BV16" i="25"/>
  <c r="BV5" i="25"/>
  <c r="BV12" i="25"/>
  <c r="BV15" i="25"/>
  <c r="BV8" i="25"/>
  <c r="BU43" i="25"/>
  <c r="BU39" i="25"/>
  <c r="BU37" i="25"/>
  <c r="I169" i="24"/>
  <c r="BU41" i="25"/>
  <c r="BU46" i="25"/>
  <c r="BU38" i="25"/>
  <c r="BU45" i="25"/>
  <c r="BU44" i="25"/>
  <c r="BU42" i="25"/>
  <c r="BU35" i="25"/>
  <c r="I167" i="24"/>
  <c r="F12" i="23"/>
  <c r="B13" i="23"/>
  <c r="BW38" i="27" l="1"/>
  <c r="BX16" i="27"/>
  <c r="BY2" i="27"/>
  <c r="BX13" i="27"/>
  <c r="BX10" i="27"/>
  <c r="BX12" i="27"/>
  <c r="BX8" i="27"/>
  <c r="BX6" i="27"/>
  <c r="BX11" i="27"/>
  <c r="BX15" i="27"/>
  <c r="BX5" i="27"/>
  <c r="BX9" i="27"/>
  <c r="BX7" i="27"/>
  <c r="BX14" i="27"/>
  <c r="BW41" i="27"/>
  <c r="BW43" i="27"/>
  <c r="BW36" i="27"/>
  <c r="L168" i="26"/>
  <c r="BW46" i="27"/>
  <c r="BW45" i="27"/>
  <c r="BW42" i="27"/>
  <c r="BW40" i="27"/>
  <c r="BW39" i="27"/>
  <c r="BW35" i="27"/>
  <c r="L167" i="26"/>
  <c r="BW37" i="27"/>
  <c r="L169" i="26"/>
  <c r="BW44" i="27"/>
  <c r="BV45" i="25"/>
  <c r="BW8" i="25"/>
  <c r="BW9" i="25"/>
  <c r="BW14" i="25"/>
  <c r="BW6" i="25"/>
  <c r="BX2" i="25"/>
  <c r="BW5" i="25"/>
  <c r="BW15" i="25"/>
  <c r="BW11" i="25"/>
  <c r="BW13" i="25"/>
  <c r="BW12" i="25"/>
  <c r="BW16" i="25"/>
  <c r="BW10" i="25"/>
  <c r="BW7" i="25"/>
  <c r="BV42" i="25"/>
  <c r="BV39" i="25"/>
  <c r="BV35" i="25"/>
  <c r="J167" i="24"/>
  <c r="BV41" i="25"/>
  <c r="BV46" i="25"/>
  <c r="BV43" i="25"/>
  <c r="BV40" i="25"/>
  <c r="BV36" i="25"/>
  <c r="J168" i="24"/>
  <c r="BV44" i="25"/>
  <c r="BV38" i="25"/>
  <c r="BV37" i="25"/>
  <c r="J169" i="24"/>
  <c r="F11" i="23"/>
  <c r="B12" i="23"/>
  <c r="BX37" i="27" l="1"/>
  <c r="M169" i="26"/>
  <c r="BX40" i="27"/>
  <c r="BX38" i="27"/>
  <c r="BX39" i="27"/>
  <c r="BX43" i="27"/>
  <c r="BX35" i="27"/>
  <c r="M167" i="26"/>
  <c r="BY15" i="27"/>
  <c r="BY10" i="27"/>
  <c r="BY5" i="27"/>
  <c r="BY8" i="27"/>
  <c r="BY11" i="27"/>
  <c r="BZ2" i="27"/>
  <c r="BY6" i="27"/>
  <c r="BY14" i="27"/>
  <c r="BY12" i="27"/>
  <c r="BY16" i="27"/>
  <c r="BY9" i="27"/>
  <c r="BY7" i="27"/>
  <c r="BY13" i="27"/>
  <c r="BX45" i="27"/>
  <c r="BX46" i="27"/>
  <c r="BX41" i="27"/>
  <c r="BX36" i="27"/>
  <c r="M168" i="26"/>
  <c r="BX44" i="27"/>
  <c r="BX42" i="27"/>
  <c r="BW45" i="25"/>
  <c r="BW37" i="25"/>
  <c r="L169" i="24"/>
  <c r="BX11" i="25"/>
  <c r="BX9" i="25"/>
  <c r="BX14" i="25"/>
  <c r="BY2" i="25"/>
  <c r="BX10" i="25"/>
  <c r="BX12" i="25"/>
  <c r="BX16" i="25"/>
  <c r="BX5" i="25"/>
  <c r="BX6" i="25"/>
  <c r="BX13" i="25"/>
  <c r="BX8" i="25"/>
  <c r="BX7" i="25"/>
  <c r="BX15" i="25"/>
  <c r="BW35" i="25"/>
  <c r="L167" i="24"/>
  <c r="BW40" i="25"/>
  <c r="BW36" i="25"/>
  <c r="L168" i="24"/>
  <c r="BW41" i="25"/>
  <c r="BW46" i="25"/>
  <c r="BW44" i="25"/>
  <c r="BW42" i="25"/>
  <c r="BW39" i="25"/>
  <c r="BW43" i="25"/>
  <c r="BW38" i="25"/>
  <c r="F10" i="23"/>
  <c r="B11" i="23"/>
  <c r="BY46" i="27" l="1"/>
  <c r="BY40" i="27"/>
  <c r="BY42" i="27"/>
  <c r="BY45" i="27"/>
  <c r="BY44" i="27"/>
  <c r="BY36" i="27"/>
  <c r="R168" i="26"/>
  <c r="BZ10" i="27"/>
  <c r="BZ8" i="27"/>
  <c r="BZ6" i="27"/>
  <c r="CA2" i="27"/>
  <c r="BZ9" i="27"/>
  <c r="BZ7" i="27"/>
  <c r="BZ13" i="27"/>
  <c r="BZ15" i="27"/>
  <c r="BZ14" i="27"/>
  <c r="BZ11" i="27"/>
  <c r="BZ5" i="27"/>
  <c r="BZ16" i="27"/>
  <c r="BZ12" i="27"/>
  <c r="BY43" i="27"/>
  <c r="BY41" i="27"/>
  <c r="BY37" i="27"/>
  <c r="R169" i="26"/>
  <c r="BY38" i="27"/>
  <c r="BY39" i="27"/>
  <c r="BY35" i="27"/>
  <c r="R167" i="26"/>
  <c r="BX39" i="25"/>
  <c r="BX41" i="25"/>
  <c r="BX46" i="25"/>
  <c r="BX42" i="25"/>
  <c r="BX36" i="25"/>
  <c r="M168" i="24"/>
  <c r="BX45" i="25"/>
  <c r="BX40" i="25"/>
  <c r="BX35" i="25"/>
  <c r="M167" i="24"/>
  <c r="BX37" i="25"/>
  <c r="M169" i="24"/>
  <c r="BY9" i="25"/>
  <c r="BZ2" i="25"/>
  <c r="BY7" i="25"/>
  <c r="BY14" i="25"/>
  <c r="BY8" i="25"/>
  <c r="BY6" i="25"/>
  <c r="BY5" i="25"/>
  <c r="BY12" i="25"/>
  <c r="BY15" i="25"/>
  <c r="BY11" i="25"/>
  <c r="BY10" i="25"/>
  <c r="BY13" i="25"/>
  <c r="BY16" i="25"/>
  <c r="BX43" i="25"/>
  <c r="BX38" i="25"/>
  <c r="BX44" i="25"/>
  <c r="F9" i="23"/>
  <c r="B10" i="23"/>
  <c r="BZ46" i="27" l="1"/>
  <c r="CB2" i="27"/>
  <c r="CA16" i="27"/>
  <c r="CA12" i="27"/>
  <c r="CA9" i="27"/>
  <c r="CA11" i="27"/>
  <c r="CA10" i="27"/>
  <c r="CA13" i="27"/>
  <c r="CA15" i="27"/>
  <c r="CA6" i="27"/>
  <c r="CA8" i="27"/>
  <c r="CA7" i="27"/>
  <c r="CA5" i="27"/>
  <c r="CA14" i="27"/>
  <c r="BZ35" i="27"/>
  <c r="O167" i="26"/>
  <c r="BZ36" i="27"/>
  <c r="O168" i="26"/>
  <c r="BZ41" i="27"/>
  <c r="BZ38" i="27"/>
  <c r="BZ44" i="27"/>
  <c r="BZ40" i="27"/>
  <c r="BZ45" i="27"/>
  <c r="BZ37" i="27"/>
  <c r="O169" i="26"/>
  <c r="BZ43" i="27"/>
  <c r="BZ42" i="27"/>
  <c r="BZ39" i="27"/>
  <c r="BY39" i="25"/>
  <c r="BY36" i="25"/>
  <c r="R168" i="24"/>
  <c r="BY38" i="25"/>
  <c r="BY35" i="25"/>
  <c r="R167" i="24"/>
  <c r="BY46" i="25"/>
  <c r="BY43" i="25"/>
  <c r="BY44" i="25"/>
  <c r="BY45" i="25"/>
  <c r="BY42" i="25"/>
  <c r="BY37" i="25"/>
  <c r="R169" i="24"/>
  <c r="BY40" i="25"/>
  <c r="BY41" i="25"/>
  <c r="BZ9" i="25"/>
  <c r="BZ7" i="25"/>
  <c r="BZ14" i="25"/>
  <c r="CA2" i="25"/>
  <c r="BZ13" i="25"/>
  <c r="BZ5" i="25"/>
  <c r="BZ11" i="25"/>
  <c r="BZ8" i="25"/>
  <c r="BZ10" i="25"/>
  <c r="BZ15" i="25"/>
  <c r="BZ6" i="25"/>
  <c r="BZ12" i="25"/>
  <c r="BZ16" i="25"/>
  <c r="F8" i="23"/>
  <c r="B9" i="23"/>
  <c r="CA40" i="27" l="1"/>
  <c r="CA44" i="27"/>
  <c r="CA41" i="27"/>
  <c r="CA35" i="27"/>
  <c r="P167" i="26"/>
  <c r="CA39" i="27"/>
  <c r="CA37" i="27"/>
  <c r="P169" i="26"/>
  <c r="CA42" i="27"/>
  <c r="CA38" i="27"/>
  <c r="CA46" i="27"/>
  <c r="CA36" i="27"/>
  <c r="P168" i="26"/>
  <c r="CB13" i="27"/>
  <c r="CB8" i="27"/>
  <c r="CB6" i="27"/>
  <c r="CC2" i="27"/>
  <c r="CB10" i="27"/>
  <c r="CB9" i="27"/>
  <c r="CB15" i="27"/>
  <c r="CB7" i="27"/>
  <c r="CB12" i="27"/>
  <c r="CB5" i="27"/>
  <c r="CB11" i="27"/>
  <c r="CB14" i="27"/>
  <c r="CB16" i="27"/>
  <c r="CA45" i="27"/>
  <c r="CA43" i="27"/>
  <c r="BZ45" i="25"/>
  <c r="BZ39" i="25"/>
  <c r="BZ38" i="25"/>
  <c r="BZ40" i="25"/>
  <c r="BZ41" i="25"/>
  <c r="BZ35" i="25"/>
  <c r="O167" i="24"/>
  <c r="BZ44" i="25"/>
  <c r="BZ37" i="25"/>
  <c r="O169" i="24"/>
  <c r="BZ46" i="25"/>
  <c r="BZ36" i="25"/>
  <c r="O168" i="24"/>
  <c r="BZ43" i="25"/>
  <c r="BZ42" i="25"/>
  <c r="CB2" i="25"/>
  <c r="CA7" i="25"/>
  <c r="CA15" i="25"/>
  <c r="CA5" i="25"/>
  <c r="CA13" i="25"/>
  <c r="CA6" i="25"/>
  <c r="CA10" i="25"/>
  <c r="CA14" i="25"/>
  <c r="CA9" i="25"/>
  <c r="CA16" i="25"/>
  <c r="CA8" i="25"/>
  <c r="CA11" i="25"/>
  <c r="CA12" i="25"/>
  <c r="F7" i="23"/>
  <c r="B8" i="23"/>
  <c r="CB37" i="27" l="1"/>
  <c r="Q169" i="26"/>
  <c r="CB45" i="27"/>
  <c r="CB39" i="27"/>
  <c r="CB46" i="27"/>
  <c r="CB40" i="27"/>
  <c r="CB38" i="27"/>
  <c r="CB44" i="27"/>
  <c r="CC15" i="27"/>
  <c r="CD2" i="27"/>
  <c r="CC7" i="27"/>
  <c r="CC10" i="27"/>
  <c r="CC5" i="27"/>
  <c r="CC11" i="27"/>
  <c r="CC12" i="27"/>
  <c r="CC9" i="27"/>
  <c r="CC14" i="27"/>
  <c r="CC16" i="27"/>
  <c r="CC6" i="27"/>
  <c r="CC8" i="27"/>
  <c r="CC13" i="27"/>
  <c r="CB35" i="27"/>
  <c r="Q167" i="26"/>
  <c r="CB41" i="27"/>
  <c r="CB36" i="27"/>
  <c r="Q168" i="26"/>
  <c r="CB42" i="27"/>
  <c r="CB43" i="27"/>
  <c r="CA42" i="25"/>
  <c r="CA43" i="25"/>
  <c r="CA40" i="25"/>
  <c r="CA41" i="25"/>
  <c r="CA44" i="25"/>
  <c r="CA38" i="25"/>
  <c r="CA45" i="25"/>
  <c r="CA46" i="25"/>
  <c r="CA36" i="25"/>
  <c r="P168" i="24"/>
  <c r="CA35" i="25"/>
  <c r="P167" i="24"/>
  <c r="CA37" i="25"/>
  <c r="P169" i="24"/>
  <c r="CA39" i="25"/>
  <c r="CB7" i="25"/>
  <c r="CB14" i="25"/>
  <c r="CB8" i="25"/>
  <c r="CB9" i="25"/>
  <c r="CC2" i="25"/>
  <c r="CB5" i="25"/>
  <c r="CB13" i="25"/>
  <c r="CB16" i="25"/>
  <c r="CB10" i="25"/>
  <c r="CB12" i="25"/>
  <c r="CB11" i="25"/>
  <c r="CB15" i="25"/>
  <c r="CB6" i="25"/>
  <c r="F6" i="23"/>
  <c r="B7" i="23"/>
  <c r="CC39" i="27" l="1"/>
  <c r="CC42" i="27"/>
  <c r="CC46" i="27"/>
  <c r="CC41" i="27"/>
  <c r="CC43" i="27"/>
  <c r="CC35" i="27"/>
  <c r="S167" i="26"/>
  <c r="CC38" i="27"/>
  <c r="CC40" i="27"/>
  <c r="CD6" i="27"/>
  <c r="CE2" i="27"/>
  <c r="CD10" i="27"/>
  <c r="CD8" i="27"/>
  <c r="CD11" i="27"/>
  <c r="CD14" i="27"/>
  <c r="CD16" i="27"/>
  <c r="CD5" i="27"/>
  <c r="CD7" i="27"/>
  <c r="CD12" i="27"/>
  <c r="CD9" i="27"/>
  <c r="CD13" i="27"/>
  <c r="CD15" i="27"/>
  <c r="CC36" i="27"/>
  <c r="S168" i="26"/>
  <c r="CC37" i="27"/>
  <c r="S169" i="26"/>
  <c r="CC44" i="27"/>
  <c r="CC45" i="27"/>
  <c r="CB46" i="25"/>
  <c r="CB36" i="25"/>
  <c r="Q168" i="24"/>
  <c r="CC14" i="25"/>
  <c r="CC8" i="25"/>
  <c r="CC11" i="25"/>
  <c r="CC9" i="25"/>
  <c r="CD2" i="25"/>
  <c r="CC6" i="25"/>
  <c r="CC10" i="25"/>
  <c r="CC5" i="25"/>
  <c r="CC15" i="25"/>
  <c r="CC12" i="25"/>
  <c r="CC16" i="25"/>
  <c r="CC7" i="25"/>
  <c r="CC13" i="25"/>
  <c r="CB35" i="25"/>
  <c r="Q167" i="24"/>
  <c r="CB39" i="25"/>
  <c r="CB41" i="25"/>
  <c r="CB38" i="25"/>
  <c r="CB45" i="25"/>
  <c r="CB44" i="25"/>
  <c r="CB43" i="25"/>
  <c r="CB42" i="25"/>
  <c r="CB40" i="25"/>
  <c r="CB37" i="25"/>
  <c r="Q169" i="24"/>
  <c r="F5" i="23"/>
  <c r="B5" i="23" s="1"/>
  <c r="B6" i="23"/>
  <c r="CD35" i="27" l="1"/>
  <c r="T167" i="26"/>
  <c r="CD42" i="27"/>
  <c r="CD46" i="27"/>
  <c r="CD44" i="27"/>
  <c r="CF2" i="27"/>
  <c r="CE14" i="27"/>
  <c r="CE10" i="27"/>
  <c r="CE5" i="27"/>
  <c r="CE8" i="27"/>
  <c r="CE9" i="27"/>
  <c r="CE15" i="27"/>
  <c r="CE6" i="27"/>
  <c r="CE13" i="27"/>
  <c r="CE7" i="27"/>
  <c r="CE11" i="27"/>
  <c r="CE16" i="27"/>
  <c r="CE12" i="27"/>
  <c r="CD45" i="27"/>
  <c r="CD41" i="27"/>
  <c r="CD43" i="27"/>
  <c r="CD38" i="27"/>
  <c r="CD39" i="27"/>
  <c r="CD40" i="27"/>
  <c r="CD37" i="27"/>
  <c r="T169" i="26"/>
  <c r="CD36" i="27"/>
  <c r="T168" i="26"/>
  <c r="CC37" i="25"/>
  <c r="S169" i="24"/>
  <c r="CC41" i="25"/>
  <c r="CC42" i="25"/>
  <c r="CC45" i="25"/>
  <c r="CC44" i="25"/>
  <c r="CC35" i="25"/>
  <c r="S167" i="24"/>
  <c r="CC39" i="25"/>
  <c r="CC38" i="25"/>
  <c r="CC40" i="25"/>
  <c r="CC46" i="25"/>
  <c r="CC36" i="25"/>
  <c r="S168" i="24"/>
  <c r="CC43" i="25"/>
  <c r="CD14" i="25"/>
  <c r="CD13" i="25"/>
  <c r="CD11" i="25"/>
  <c r="CE2" i="25"/>
  <c r="CD7" i="25"/>
  <c r="CD15" i="25"/>
  <c r="CD6" i="25"/>
  <c r="CD5" i="25"/>
  <c r="CD10" i="25"/>
  <c r="CD9" i="25"/>
  <c r="CD16" i="25"/>
  <c r="CD12" i="25"/>
  <c r="CD8" i="25"/>
  <c r="CE44" i="27" l="1"/>
  <c r="CE36" i="27"/>
  <c r="U168" i="26"/>
  <c r="CE45" i="27"/>
  <c r="CE37" i="27"/>
  <c r="U169" i="26"/>
  <c r="CE39" i="27"/>
  <c r="CE42" i="27"/>
  <c r="CE38" i="27"/>
  <c r="CE46" i="27"/>
  <c r="CE35" i="27"/>
  <c r="U167" i="26"/>
  <c r="CE41" i="27"/>
  <c r="CE40" i="27"/>
  <c r="CE43" i="27"/>
  <c r="CF16" i="27"/>
  <c r="CF13" i="27"/>
  <c r="CG2" i="27"/>
  <c r="CF10" i="27"/>
  <c r="CF8" i="27"/>
  <c r="CF6" i="27"/>
  <c r="CF15" i="27"/>
  <c r="CF11" i="27"/>
  <c r="CF12" i="27"/>
  <c r="CF5" i="27"/>
  <c r="CF9" i="27"/>
  <c r="CF7" i="27"/>
  <c r="CF14" i="27"/>
  <c r="CD38" i="25"/>
  <c r="CD37" i="25"/>
  <c r="T169" i="24"/>
  <c r="CD36" i="25"/>
  <c r="T168" i="24"/>
  <c r="CD42" i="25"/>
  <c r="CE8" i="25"/>
  <c r="CE9" i="25"/>
  <c r="CE14" i="25"/>
  <c r="CF2" i="25"/>
  <c r="CE6" i="25"/>
  <c r="CE11" i="25"/>
  <c r="CE15" i="25"/>
  <c r="CE13" i="25"/>
  <c r="CE12" i="25"/>
  <c r="CE16" i="25"/>
  <c r="CE10" i="25"/>
  <c r="CE7" i="25"/>
  <c r="CE5" i="25"/>
  <c r="CD45" i="25"/>
  <c r="CD46" i="25"/>
  <c r="CD41" i="25"/>
  <c r="CD35" i="25"/>
  <c r="T167" i="24"/>
  <c r="CD39" i="25"/>
  <c r="CD43" i="25"/>
  <c r="CD40" i="25"/>
  <c r="CD44" i="25"/>
  <c r="CF43" i="27" l="1"/>
  <c r="CF41" i="27"/>
  <c r="CF45" i="27"/>
  <c r="CF36" i="27"/>
  <c r="X168" i="26"/>
  <c r="CF35" i="27"/>
  <c r="X167" i="26"/>
  <c r="CF44" i="27"/>
  <c r="CF38" i="27"/>
  <c r="CF37" i="27"/>
  <c r="X169" i="26"/>
  <c r="CF40" i="27"/>
  <c r="CF39" i="27"/>
  <c r="CG15" i="27"/>
  <c r="CG10" i="27"/>
  <c r="CG5" i="27"/>
  <c r="CG8" i="27"/>
  <c r="CG11" i="27"/>
  <c r="CH2" i="27"/>
  <c r="CG12" i="27"/>
  <c r="CG6" i="27"/>
  <c r="CG14" i="27"/>
  <c r="CG16" i="27"/>
  <c r="CG9" i="27"/>
  <c r="CG7" i="27"/>
  <c r="CG13" i="27"/>
  <c r="CF42" i="27"/>
  <c r="CF46" i="27"/>
  <c r="CE41" i="25"/>
  <c r="CE35" i="25"/>
  <c r="U167" i="24"/>
  <c r="CE36" i="25"/>
  <c r="U168" i="24"/>
  <c r="CE45" i="25"/>
  <c r="CE37" i="25"/>
  <c r="U169" i="24"/>
  <c r="CF11" i="25"/>
  <c r="CF9" i="25"/>
  <c r="CF14" i="25"/>
  <c r="CG2" i="25"/>
  <c r="CF7" i="25"/>
  <c r="CF10" i="25"/>
  <c r="CF12" i="25"/>
  <c r="CF16" i="25"/>
  <c r="CF6" i="25"/>
  <c r="CF13" i="25"/>
  <c r="CF15" i="25"/>
  <c r="CF5" i="25"/>
  <c r="CF8" i="25"/>
  <c r="CE40" i="25"/>
  <c r="CE44" i="25"/>
  <c r="CE46" i="25"/>
  <c r="CE39" i="25"/>
  <c r="CE43" i="25"/>
  <c r="CE42" i="25"/>
  <c r="CE38" i="25"/>
  <c r="CG37" i="27" l="1"/>
  <c r="BD169" i="26"/>
  <c r="CG38" i="27"/>
  <c r="CG39" i="27"/>
  <c r="CG35" i="27"/>
  <c r="BD167" i="26"/>
  <c r="CG40" i="27"/>
  <c r="CH10" i="27"/>
  <c r="CH8" i="27"/>
  <c r="CH6" i="27"/>
  <c r="CI2" i="27"/>
  <c r="CH12" i="27"/>
  <c r="CH11" i="27"/>
  <c r="CH5" i="27"/>
  <c r="CH16" i="27"/>
  <c r="CH14" i="27"/>
  <c r="CH7" i="27"/>
  <c r="CH13" i="27"/>
  <c r="CH15" i="27"/>
  <c r="CH9" i="27"/>
  <c r="CG46" i="27"/>
  <c r="CG44" i="27"/>
  <c r="CG45" i="27"/>
  <c r="CG36" i="27"/>
  <c r="BD168" i="26"/>
  <c r="CG42" i="27"/>
  <c r="CG43" i="27"/>
  <c r="CG41" i="27"/>
  <c r="CF45" i="25"/>
  <c r="CF44" i="25"/>
  <c r="CF37" i="25"/>
  <c r="X169" i="24"/>
  <c r="CF43" i="25"/>
  <c r="CF39" i="25"/>
  <c r="CF38" i="25"/>
  <c r="CF36" i="25"/>
  <c r="X168" i="24"/>
  <c r="CF41" i="25"/>
  <c r="CF35" i="25"/>
  <c r="X167" i="24"/>
  <c r="CH2" i="25"/>
  <c r="CG7" i="25"/>
  <c r="CG14" i="25"/>
  <c r="CG8" i="25"/>
  <c r="CG6" i="25"/>
  <c r="CG5" i="25"/>
  <c r="CG16" i="25"/>
  <c r="CG12" i="25"/>
  <c r="CG11" i="25"/>
  <c r="CG10" i="25"/>
  <c r="CG15" i="25"/>
  <c r="CG9" i="25"/>
  <c r="CG13" i="25"/>
  <c r="CF40" i="25"/>
  <c r="CF46" i="25"/>
  <c r="CF42" i="25"/>
  <c r="CH41" i="27" l="1"/>
  <c r="CH39" i="27"/>
  <c r="CH42" i="27"/>
  <c r="CH45" i="27"/>
  <c r="CJ2" i="27"/>
  <c r="CI5" i="27"/>
  <c r="CI14" i="27"/>
  <c r="CI12" i="27"/>
  <c r="CI16" i="27"/>
  <c r="CI9" i="27"/>
  <c r="CI11" i="27"/>
  <c r="CI10" i="27"/>
  <c r="CI13" i="27"/>
  <c r="CI15" i="27"/>
  <c r="CI6" i="27"/>
  <c r="CI8" i="27"/>
  <c r="CI7" i="27"/>
  <c r="CH43" i="27"/>
  <c r="CH36" i="27"/>
  <c r="W168" i="26"/>
  <c r="CH46" i="27"/>
  <c r="CH37" i="27"/>
  <c r="W169" i="26"/>
  <c r="CH38" i="27"/>
  <c r="CH44" i="27"/>
  <c r="CH40" i="27"/>
  <c r="CH35" i="27"/>
  <c r="W167" i="26"/>
  <c r="CG36" i="25"/>
  <c r="BD168" i="24"/>
  <c r="CG45" i="25"/>
  <c r="CG44" i="25"/>
  <c r="CG35" i="25"/>
  <c r="BD167" i="24"/>
  <c r="CG43" i="25"/>
  <c r="CG38" i="25"/>
  <c r="CG39" i="25"/>
  <c r="CG40" i="25"/>
  <c r="CG37" i="25"/>
  <c r="BD169" i="24"/>
  <c r="CG41" i="25"/>
  <c r="CH9" i="25"/>
  <c r="CH7" i="25"/>
  <c r="CH14" i="25"/>
  <c r="CI2" i="25"/>
  <c r="CH5" i="25"/>
  <c r="CH13" i="25"/>
  <c r="CH11" i="25"/>
  <c r="CH8" i="25"/>
  <c r="CH10" i="25"/>
  <c r="CH15" i="25"/>
  <c r="CH12" i="25"/>
  <c r="CH6" i="25"/>
  <c r="CH16" i="25"/>
  <c r="CG42" i="25"/>
  <c r="CG46" i="25"/>
  <c r="CI40" i="27" l="1"/>
  <c r="CI41" i="27"/>
  <c r="CI35" i="27"/>
  <c r="V167" i="26"/>
  <c r="CI39" i="27"/>
  <c r="CI37" i="27"/>
  <c r="V169" i="26"/>
  <c r="CI46" i="27"/>
  <c r="CI38" i="27"/>
  <c r="CI42" i="27"/>
  <c r="CI36" i="27"/>
  <c r="V168" i="26"/>
  <c r="CI44" i="27"/>
  <c r="CI45" i="27"/>
  <c r="CI43" i="27"/>
  <c r="CJ8" i="27"/>
  <c r="CJ6" i="27"/>
  <c r="CK2" i="27"/>
  <c r="CJ13" i="27"/>
  <c r="CJ10" i="27"/>
  <c r="CJ16" i="27"/>
  <c r="CJ15" i="27"/>
  <c r="CJ12" i="27"/>
  <c r="CJ7" i="27"/>
  <c r="CJ9" i="27"/>
  <c r="CJ5" i="27"/>
  <c r="CJ11" i="27"/>
  <c r="CJ14" i="27"/>
  <c r="CH45" i="25"/>
  <c r="CH40" i="25"/>
  <c r="CH39" i="25"/>
  <c r="CJ2" i="25"/>
  <c r="CI11" i="25"/>
  <c r="CI12" i="25"/>
  <c r="CI7" i="25"/>
  <c r="CI15" i="25"/>
  <c r="CI13" i="25"/>
  <c r="CI5" i="25"/>
  <c r="CI6" i="25"/>
  <c r="CI10" i="25"/>
  <c r="CI14" i="25"/>
  <c r="CI9" i="25"/>
  <c r="CI16" i="25"/>
  <c r="CI8" i="25"/>
  <c r="CH42" i="25"/>
  <c r="CH38" i="25"/>
  <c r="CH37" i="25"/>
  <c r="W169" i="24"/>
  <c r="CH41" i="25"/>
  <c r="CH36" i="25"/>
  <c r="W168" i="24"/>
  <c r="CH44" i="25"/>
  <c r="CH43" i="25"/>
  <c r="CH46" i="25"/>
  <c r="CH35" i="25"/>
  <c r="W167" i="24"/>
  <c r="CJ36" i="27" l="1"/>
  <c r="Y168" i="26"/>
  <c r="CJ42" i="27"/>
  <c r="CJ45" i="27"/>
  <c r="CJ39" i="27"/>
  <c r="CJ44" i="27"/>
  <c r="CJ40" i="27"/>
  <c r="CJ43" i="27"/>
  <c r="CJ46" i="27"/>
  <c r="CJ41" i="27"/>
  <c r="CJ35" i="27"/>
  <c r="Y167" i="26"/>
  <c r="CK15" i="27"/>
  <c r="CL2" i="27"/>
  <c r="CK7" i="27"/>
  <c r="CK10" i="27"/>
  <c r="CK5" i="27"/>
  <c r="CK6" i="27"/>
  <c r="CK8" i="27"/>
  <c r="CK12" i="27"/>
  <c r="CK13" i="27"/>
  <c r="CK11" i="27"/>
  <c r="CK9" i="27"/>
  <c r="CK14" i="27"/>
  <c r="CK16" i="27"/>
  <c r="CJ37" i="27"/>
  <c r="Y169" i="26"/>
  <c r="CJ38" i="27"/>
  <c r="CI36" i="25"/>
  <c r="V168" i="24"/>
  <c r="CI35" i="25"/>
  <c r="V167" i="24"/>
  <c r="CI41" i="25"/>
  <c r="CI43" i="25"/>
  <c r="CI44" i="25"/>
  <c r="CI40" i="25"/>
  <c r="CI38" i="25"/>
  <c r="CI45" i="25"/>
  <c r="CI46" i="25"/>
  <c r="CI37" i="25"/>
  <c r="V169" i="24"/>
  <c r="CJ7" i="25"/>
  <c r="CJ14" i="25"/>
  <c r="CJ8" i="25"/>
  <c r="CJ9" i="25"/>
  <c r="CK2" i="25"/>
  <c r="CJ5" i="25"/>
  <c r="CJ13" i="25"/>
  <c r="CJ15" i="25"/>
  <c r="CJ10" i="25"/>
  <c r="CJ12" i="25"/>
  <c r="CJ11" i="25"/>
  <c r="CJ16" i="25"/>
  <c r="CJ6" i="25"/>
  <c r="CI39" i="25"/>
  <c r="CI42" i="25"/>
  <c r="CK36" i="27" l="1"/>
  <c r="Z168" i="26"/>
  <c r="CK44" i="27"/>
  <c r="CK40" i="27"/>
  <c r="CK39" i="27"/>
  <c r="CK37" i="27"/>
  <c r="Z169" i="26"/>
  <c r="CK41" i="27"/>
  <c r="CL6" i="27"/>
  <c r="CM2" i="27"/>
  <c r="CL10" i="27"/>
  <c r="CL8" i="27"/>
  <c r="CL11" i="27"/>
  <c r="CL14" i="27"/>
  <c r="CL16" i="27"/>
  <c r="CL5" i="27"/>
  <c r="CL7" i="27"/>
  <c r="CL12" i="27"/>
  <c r="CL9" i="27"/>
  <c r="CL13" i="27"/>
  <c r="CL15" i="27"/>
  <c r="CK43" i="27"/>
  <c r="CK45" i="27"/>
  <c r="CK42" i="27"/>
  <c r="CK38" i="27"/>
  <c r="CK46" i="27"/>
  <c r="CK35" i="27"/>
  <c r="Z167" i="26"/>
  <c r="CJ38" i="25"/>
  <c r="CJ40" i="25"/>
  <c r="CJ37" i="25"/>
  <c r="Y169" i="24"/>
  <c r="CJ46" i="25"/>
  <c r="CJ41" i="25"/>
  <c r="CJ44" i="25"/>
  <c r="CJ43" i="25"/>
  <c r="CJ39" i="25"/>
  <c r="CJ42" i="25"/>
  <c r="CJ45" i="25"/>
  <c r="CJ35" i="25"/>
  <c r="Y167" i="24"/>
  <c r="CJ36" i="25"/>
  <c r="Y168" i="24"/>
  <c r="CK14" i="25"/>
  <c r="CK8" i="25"/>
  <c r="CL2" i="25"/>
  <c r="CK5" i="25"/>
  <c r="CK6" i="25"/>
  <c r="CK9" i="25"/>
  <c r="CK11" i="25"/>
  <c r="CK15" i="25"/>
  <c r="CK10" i="25"/>
  <c r="CK12" i="25"/>
  <c r="CK16" i="25"/>
  <c r="CK7" i="25"/>
  <c r="CK13" i="25"/>
  <c r="CL43" i="27" l="1"/>
  <c r="CL38" i="27"/>
  <c r="CL44" i="27"/>
  <c r="CL39" i="27"/>
  <c r="CL40" i="27"/>
  <c r="CL42" i="27"/>
  <c r="CM14" i="27"/>
  <c r="CN2" i="27"/>
  <c r="CM10" i="27"/>
  <c r="CM5" i="27"/>
  <c r="CM16" i="27"/>
  <c r="CM8" i="27"/>
  <c r="CM9" i="27"/>
  <c r="CM15" i="27"/>
  <c r="CM6" i="27"/>
  <c r="CM13" i="27"/>
  <c r="CM7" i="27"/>
  <c r="CM12" i="27"/>
  <c r="CM11" i="27"/>
  <c r="CL37" i="27"/>
  <c r="AB169" i="26"/>
  <c r="CL36" i="27"/>
  <c r="AB168" i="26"/>
  <c r="CL35" i="27"/>
  <c r="AB167" i="26"/>
  <c r="CL46" i="27"/>
  <c r="CL45" i="27"/>
  <c r="CL41" i="27"/>
  <c r="CK39" i="25"/>
  <c r="CK43" i="25"/>
  <c r="CK36" i="25"/>
  <c r="Z168" i="24"/>
  <c r="CK35" i="25"/>
  <c r="Z167" i="24"/>
  <c r="CK37" i="25"/>
  <c r="Z169" i="24"/>
  <c r="CK46" i="25"/>
  <c r="CL13" i="25"/>
  <c r="CL14" i="25"/>
  <c r="CL11" i="25"/>
  <c r="CM2" i="25"/>
  <c r="CL7" i="25"/>
  <c r="CL12" i="25"/>
  <c r="CL8" i="25"/>
  <c r="CL6" i="25"/>
  <c r="CL10" i="25"/>
  <c r="CL9" i="25"/>
  <c r="CL5" i="25"/>
  <c r="CL16" i="25"/>
  <c r="CL15" i="25"/>
  <c r="CK45" i="25"/>
  <c r="CK41" i="25"/>
  <c r="CK42" i="25"/>
  <c r="CK38" i="25"/>
  <c r="CK40" i="25"/>
  <c r="CK44" i="25"/>
  <c r="CM42" i="27" l="1"/>
  <c r="CM35" i="27"/>
  <c r="AA167" i="26"/>
  <c r="CM37" i="27"/>
  <c r="AA169" i="26"/>
  <c r="CM40" i="27"/>
  <c r="CM43" i="27"/>
  <c r="CN16" i="27"/>
  <c r="CO2" i="27"/>
  <c r="CN10" i="27"/>
  <c r="CN8" i="27"/>
  <c r="CN13" i="27"/>
  <c r="CN6" i="27"/>
  <c r="CN7" i="27"/>
  <c r="CN14" i="27"/>
  <c r="CN11" i="27"/>
  <c r="CN15" i="27"/>
  <c r="CN12" i="27"/>
  <c r="CN5" i="27"/>
  <c r="CN9" i="27"/>
  <c r="CM36" i="27"/>
  <c r="AA168" i="26"/>
  <c r="CM44" i="27"/>
  <c r="CM45" i="27"/>
  <c r="CM39" i="27"/>
  <c r="CM38" i="27"/>
  <c r="CM41" i="27"/>
  <c r="CM46" i="27"/>
  <c r="CL41" i="25"/>
  <c r="CL40" i="25"/>
  <c r="CL43" i="25"/>
  <c r="CL46" i="25"/>
  <c r="CM14" i="25"/>
  <c r="CM8" i="25"/>
  <c r="CM9" i="25"/>
  <c r="CM6" i="25"/>
  <c r="CN2" i="25"/>
  <c r="CM11" i="25"/>
  <c r="CM15" i="25"/>
  <c r="CM13" i="25"/>
  <c r="CM12" i="25"/>
  <c r="CM5" i="25"/>
  <c r="CM16" i="25"/>
  <c r="CM7" i="25"/>
  <c r="CM10" i="25"/>
  <c r="CL35" i="25"/>
  <c r="AB167" i="24"/>
  <c r="CL36" i="25"/>
  <c r="AB168" i="24"/>
  <c r="CL44" i="25"/>
  <c r="CL38" i="25"/>
  <c r="CL39" i="25"/>
  <c r="CL42" i="25"/>
  <c r="CL45" i="25"/>
  <c r="CL37" i="25"/>
  <c r="AB169" i="24"/>
  <c r="CN42" i="27" l="1"/>
  <c r="CN36" i="27"/>
  <c r="AC168" i="26"/>
  <c r="CN39" i="27"/>
  <c r="CN43" i="27"/>
  <c r="CN35" i="27"/>
  <c r="AC167" i="26"/>
  <c r="CN38" i="27"/>
  <c r="CN40" i="27"/>
  <c r="CN45" i="27"/>
  <c r="CO15" i="27"/>
  <c r="CO10" i="27"/>
  <c r="CO5" i="27"/>
  <c r="CO11" i="27"/>
  <c r="CP2" i="27"/>
  <c r="CO9" i="27"/>
  <c r="CO12" i="27"/>
  <c r="CO7" i="27"/>
  <c r="CO13" i="27"/>
  <c r="CO8" i="27"/>
  <c r="CO6" i="27"/>
  <c r="CO14" i="27"/>
  <c r="CO16" i="27"/>
  <c r="CN41" i="27"/>
  <c r="CN46" i="27"/>
  <c r="CN44" i="27"/>
  <c r="CN37" i="27"/>
  <c r="AC169" i="26"/>
  <c r="CM40" i="25"/>
  <c r="CN11" i="25"/>
  <c r="CN9" i="25"/>
  <c r="CN14" i="25"/>
  <c r="CO2" i="25"/>
  <c r="CN15" i="25"/>
  <c r="CN7" i="25"/>
  <c r="CN10" i="25"/>
  <c r="CN12" i="25"/>
  <c r="CN5" i="25"/>
  <c r="CN16" i="25"/>
  <c r="CN6" i="25"/>
  <c r="CN13" i="25"/>
  <c r="CN8" i="25"/>
  <c r="CM37" i="25"/>
  <c r="AA169" i="24"/>
  <c r="CM36" i="25"/>
  <c r="AA168" i="24"/>
  <c r="CM43" i="25"/>
  <c r="CM45" i="25"/>
  <c r="CM46" i="25"/>
  <c r="CM39" i="25"/>
  <c r="CM35" i="25"/>
  <c r="AA167" i="24"/>
  <c r="CM38" i="25"/>
  <c r="CM41" i="25"/>
  <c r="CM42" i="25"/>
  <c r="CM44" i="25"/>
  <c r="CO40" i="27" l="1"/>
  <c r="CO37" i="27"/>
  <c r="BE169" i="26"/>
  <c r="CO42" i="27"/>
  <c r="CO38" i="27"/>
  <c r="CO39" i="27"/>
  <c r="CO46" i="27"/>
  <c r="CP10" i="27"/>
  <c r="CP8" i="27"/>
  <c r="CP6" i="27"/>
  <c r="CQ2" i="27"/>
  <c r="CP5" i="27"/>
  <c r="CP9" i="27"/>
  <c r="CP7" i="27"/>
  <c r="CP14" i="27"/>
  <c r="CP16" i="27"/>
  <c r="CP13" i="27"/>
  <c r="CP12" i="27"/>
  <c r="CP15" i="27"/>
  <c r="CP11" i="27"/>
  <c r="CO44" i="27"/>
  <c r="CO41" i="27"/>
  <c r="CO36" i="27"/>
  <c r="BE168" i="26"/>
  <c r="CO35" i="27"/>
  <c r="BE167" i="26"/>
  <c r="CO43" i="27"/>
  <c r="CO45" i="27"/>
  <c r="CN36" i="25"/>
  <c r="AC168" i="24"/>
  <c r="CN44" i="25"/>
  <c r="CN37" i="25"/>
  <c r="AC169" i="24"/>
  <c r="CN43" i="25"/>
  <c r="CN46" i="25"/>
  <c r="CN39" i="25"/>
  <c r="CN38" i="25"/>
  <c r="CN35" i="25"/>
  <c r="AC167" i="24"/>
  <c r="CN41" i="25"/>
  <c r="CN42" i="25"/>
  <c r="CN45" i="25"/>
  <c r="CP2" i="25"/>
  <c r="CO7" i="25"/>
  <c r="CO14" i="25"/>
  <c r="CO8" i="25"/>
  <c r="CO6" i="25"/>
  <c r="CO13" i="25"/>
  <c r="CO16" i="25"/>
  <c r="CO15" i="25"/>
  <c r="CO12" i="25"/>
  <c r="CO9" i="25"/>
  <c r="CO11" i="25"/>
  <c r="CO10" i="25"/>
  <c r="CO5" i="25"/>
  <c r="CN40" i="25"/>
  <c r="CP45" i="27" l="1"/>
  <c r="CR2" i="27"/>
  <c r="CQ7" i="27"/>
  <c r="CQ37" i="27" s="1"/>
  <c r="CQ5" i="27"/>
  <c r="CQ35" i="27" s="1"/>
  <c r="CQ12" i="27"/>
  <c r="CQ42" i="27" s="1"/>
  <c r="CQ16" i="27"/>
  <c r="CQ46" i="27" s="1"/>
  <c r="CQ9" i="27"/>
  <c r="CQ39" i="27" s="1"/>
  <c r="CQ11" i="27"/>
  <c r="CQ41" i="27" s="1"/>
  <c r="CQ10" i="27"/>
  <c r="CQ40" i="27" s="1"/>
  <c r="CQ13" i="27"/>
  <c r="CQ43" i="27" s="1"/>
  <c r="CQ15" i="27"/>
  <c r="CQ45" i="27" s="1"/>
  <c r="CQ14" i="27"/>
  <c r="CQ44" i="27" s="1"/>
  <c r="CQ6" i="27"/>
  <c r="CQ36" i="27" s="1"/>
  <c r="CQ8" i="27"/>
  <c r="CQ38" i="27" s="1"/>
  <c r="CP39" i="27"/>
  <c r="CP42" i="27"/>
  <c r="CP36" i="27"/>
  <c r="AJ168" i="26"/>
  <c r="CP43" i="27"/>
  <c r="CP38" i="27"/>
  <c r="CP46" i="27"/>
  <c r="CP40" i="27"/>
  <c r="CP44" i="27"/>
  <c r="CP37" i="27"/>
  <c r="AJ169" i="26"/>
  <c r="CP41" i="27"/>
  <c r="CP35" i="27"/>
  <c r="AJ167" i="26"/>
  <c r="CO39" i="25"/>
  <c r="CO42" i="25"/>
  <c r="CP9" i="25"/>
  <c r="CP7" i="25"/>
  <c r="CP14" i="25"/>
  <c r="CQ2" i="25"/>
  <c r="CP5" i="25"/>
  <c r="CP6" i="25"/>
  <c r="CP12" i="25"/>
  <c r="CP16" i="25"/>
  <c r="CP13" i="25"/>
  <c r="CP11" i="25"/>
  <c r="CP8" i="25"/>
  <c r="CP10" i="25"/>
  <c r="CP15" i="25"/>
  <c r="CO46" i="25"/>
  <c r="CO37" i="25"/>
  <c r="BE169" i="24"/>
  <c r="CO43" i="25"/>
  <c r="CO35" i="25"/>
  <c r="BE167" i="24"/>
  <c r="CO36" i="25"/>
  <c r="BE168" i="24"/>
  <c r="CO45" i="25"/>
  <c r="CO40" i="25"/>
  <c r="CO38" i="25"/>
  <c r="CO41" i="25"/>
  <c r="CO44" i="25"/>
  <c r="CR6" i="27" l="1"/>
  <c r="CS2" i="27"/>
  <c r="CR13" i="27"/>
  <c r="CR10" i="27"/>
  <c r="CR14" i="27"/>
  <c r="CR12" i="27"/>
  <c r="CR9" i="27"/>
  <c r="CR15" i="27"/>
  <c r="CR8" i="27"/>
  <c r="CR7" i="27"/>
  <c r="CR16" i="27"/>
  <c r="CR5" i="27"/>
  <c r="CR11" i="27"/>
  <c r="CP43" i="25"/>
  <c r="CP39" i="25"/>
  <c r="CP44" i="25"/>
  <c r="CP46" i="25"/>
  <c r="CP37" i="25"/>
  <c r="AJ169" i="24"/>
  <c r="CP42" i="25"/>
  <c r="CP38" i="25"/>
  <c r="CP36" i="25"/>
  <c r="AJ168" i="24"/>
  <c r="CP40" i="25"/>
  <c r="CR2" i="25"/>
  <c r="CQ8" i="25"/>
  <c r="CQ38" i="25" s="1"/>
  <c r="CQ11" i="25"/>
  <c r="CQ41" i="25" s="1"/>
  <c r="CQ15" i="25"/>
  <c r="CQ45" i="25" s="1"/>
  <c r="CQ12" i="25"/>
  <c r="CQ42" i="25" s="1"/>
  <c r="CQ14" i="25"/>
  <c r="CQ44" i="25" s="1"/>
  <c r="CQ7" i="25"/>
  <c r="CQ37" i="25" s="1"/>
  <c r="CQ5" i="25"/>
  <c r="CQ35" i="25" s="1"/>
  <c r="CQ13" i="25"/>
  <c r="CQ43" i="25" s="1"/>
  <c r="CQ6" i="25"/>
  <c r="CQ36" i="25" s="1"/>
  <c r="CQ10" i="25"/>
  <c r="CQ40" i="25" s="1"/>
  <c r="CQ9" i="25"/>
  <c r="CQ39" i="25" s="1"/>
  <c r="CQ16" i="25"/>
  <c r="CQ46" i="25" s="1"/>
  <c r="CP41" i="25"/>
  <c r="CP45" i="25"/>
  <c r="CP35" i="25"/>
  <c r="AJ167" i="24"/>
  <c r="CR45" i="27" l="1"/>
  <c r="CR44" i="27"/>
  <c r="CR39" i="27"/>
  <c r="CR42" i="27"/>
  <c r="CR35" i="27"/>
  <c r="AD167" i="26"/>
  <c r="CR40" i="27"/>
  <c r="CR46" i="27"/>
  <c r="CR43" i="27"/>
  <c r="CR37" i="27"/>
  <c r="AD169" i="26"/>
  <c r="CS15" i="27"/>
  <c r="CT2" i="27"/>
  <c r="CS7" i="27"/>
  <c r="CS10" i="27"/>
  <c r="CS12" i="27"/>
  <c r="CS8" i="27"/>
  <c r="CS11" i="27"/>
  <c r="CS5" i="27"/>
  <c r="CS9" i="27"/>
  <c r="CS14" i="27"/>
  <c r="CS13" i="27"/>
  <c r="CS16" i="27"/>
  <c r="CS6" i="27"/>
  <c r="CR41" i="27"/>
  <c r="CR38" i="27"/>
  <c r="CR36" i="27"/>
  <c r="AD168" i="26"/>
  <c r="CR7" i="25"/>
  <c r="CR14" i="25"/>
  <c r="CR9" i="25"/>
  <c r="CS2" i="25"/>
  <c r="CR6" i="25"/>
  <c r="CR5" i="25"/>
  <c r="CR15" i="25"/>
  <c r="CR13" i="25"/>
  <c r="CR10" i="25"/>
  <c r="CR12" i="25"/>
  <c r="CR11" i="25"/>
  <c r="CR8" i="25"/>
  <c r="CR16" i="25"/>
  <c r="CS35" i="27" l="1"/>
  <c r="AF167" i="26"/>
  <c r="CS38" i="27"/>
  <c r="CS36" i="27"/>
  <c r="AF168" i="26"/>
  <c r="CS42" i="27"/>
  <c r="CS46" i="27"/>
  <c r="CS43" i="27"/>
  <c r="CS37" i="27"/>
  <c r="AF169" i="26"/>
  <c r="CS40" i="27"/>
  <c r="CS44" i="27"/>
  <c r="CT6" i="27"/>
  <c r="CU2" i="27"/>
  <c r="CT10" i="27"/>
  <c r="CT8" i="27"/>
  <c r="CT15" i="27"/>
  <c r="CT11" i="27"/>
  <c r="CT12" i="27"/>
  <c r="CT14" i="27"/>
  <c r="CT16" i="27"/>
  <c r="CT5" i="27"/>
  <c r="CT7" i="27"/>
  <c r="CT9" i="27"/>
  <c r="CT13" i="27"/>
  <c r="CS39" i="27"/>
  <c r="CS45" i="27"/>
  <c r="CS41" i="27"/>
  <c r="CR46" i="25"/>
  <c r="CR36" i="25"/>
  <c r="AD168" i="24"/>
  <c r="CR43" i="25"/>
  <c r="CR38" i="25"/>
  <c r="CS8" i="25"/>
  <c r="CS14" i="25"/>
  <c r="CT2" i="25"/>
  <c r="CS5" i="25"/>
  <c r="CS7" i="25"/>
  <c r="CS13" i="25"/>
  <c r="CS15" i="25"/>
  <c r="CS6" i="25"/>
  <c r="CS9" i="25"/>
  <c r="CS11" i="25"/>
  <c r="CS10" i="25"/>
  <c r="CS12" i="25"/>
  <c r="CS16" i="25"/>
  <c r="CR35" i="25"/>
  <c r="AD167" i="24"/>
  <c r="CR39" i="25"/>
  <c r="CR42" i="25"/>
  <c r="CR44" i="25"/>
  <c r="CR45" i="25"/>
  <c r="CR41" i="25"/>
  <c r="CR40" i="25"/>
  <c r="CR37" i="25"/>
  <c r="AD169" i="24"/>
  <c r="CT41" i="27" l="1"/>
  <c r="CT43" i="27"/>
  <c r="CT45" i="27"/>
  <c r="CT38" i="27"/>
  <c r="CT44" i="27"/>
  <c r="CT37" i="27"/>
  <c r="AG169" i="26"/>
  <c r="CT40" i="27"/>
  <c r="CT35" i="27"/>
  <c r="AG167" i="26"/>
  <c r="CT39" i="27"/>
  <c r="CU14" i="27"/>
  <c r="CV2" i="27"/>
  <c r="CU10" i="27"/>
  <c r="CU5" i="27"/>
  <c r="CU11" i="27"/>
  <c r="CU16" i="27"/>
  <c r="CU8" i="27"/>
  <c r="CU9" i="27"/>
  <c r="CU15" i="27"/>
  <c r="CU12" i="27"/>
  <c r="CU6" i="27"/>
  <c r="CU13" i="27"/>
  <c r="CU7" i="27"/>
  <c r="CT46" i="27"/>
  <c r="CT36" i="27"/>
  <c r="AG168" i="26"/>
  <c r="CT42" i="27"/>
  <c r="CS46" i="25"/>
  <c r="CS37" i="25"/>
  <c r="AF169" i="24"/>
  <c r="CS43" i="25"/>
  <c r="CS35" i="25"/>
  <c r="AF167" i="24"/>
  <c r="CS40" i="25"/>
  <c r="CT13" i="25"/>
  <c r="CT14" i="25"/>
  <c r="CT11" i="25"/>
  <c r="CU2" i="25"/>
  <c r="CT7" i="25"/>
  <c r="CT12" i="25"/>
  <c r="CT8" i="25"/>
  <c r="CT5" i="25"/>
  <c r="CT6" i="25"/>
  <c r="CT10" i="25"/>
  <c r="CT9" i="25"/>
  <c r="CT15" i="25"/>
  <c r="CT16" i="25"/>
  <c r="CS42" i="25"/>
  <c r="CS41" i="25"/>
  <c r="CS44" i="25"/>
  <c r="CS36" i="25"/>
  <c r="AF168" i="24"/>
  <c r="CS45" i="25"/>
  <c r="CS39" i="25"/>
  <c r="CS38" i="25"/>
  <c r="CU46" i="27" l="1"/>
  <c r="CU37" i="27"/>
  <c r="AH169" i="26"/>
  <c r="CU41" i="27"/>
  <c r="CU43" i="27"/>
  <c r="CU35" i="27"/>
  <c r="AH167" i="26"/>
  <c r="CU39" i="27"/>
  <c r="CU36" i="27"/>
  <c r="AH168" i="26"/>
  <c r="CU40" i="27"/>
  <c r="CU42" i="27"/>
  <c r="CV16" i="27"/>
  <c r="CW2" i="27"/>
  <c r="CV10" i="27"/>
  <c r="CV13" i="27"/>
  <c r="CV8" i="27"/>
  <c r="CV6" i="27"/>
  <c r="CV5" i="27"/>
  <c r="CV9" i="27"/>
  <c r="CV14" i="27"/>
  <c r="CV11" i="27"/>
  <c r="CV12" i="27"/>
  <c r="CV15" i="27"/>
  <c r="CV7" i="27"/>
  <c r="CU45" i="27"/>
  <c r="CU44" i="27"/>
  <c r="CU38" i="27"/>
  <c r="CT39" i="25"/>
  <c r="CT41" i="25"/>
  <c r="CT37" i="25"/>
  <c r="AG169" i="24"/>
  <c r="CU8" i="25"/>
  <c r="CU14" i="25"/>
  <c r="CU9" i="25"/>
  <c r="CV2" i="25"/>
  <c r="CU6" i="25"/>
  <c r="CU10" i="25"/>
  <c r="CU7" i="25"/>
  <c r="CU11" i="25"/>
  <c r="CU5" i="25"/>
  <c r="CU13" i="25"/>
  <c r="CU12" i="25"/>
  <c r="CU15" i="25"/>
  <c r="CU16" i="25"/>
  <c r="CT40" i="25"/>
  <c r="CT44" i="25"/>
  <c r="CT36" i="25"/>
  <c r="AG168" i="24"/>
  <c r="CT43" i="25"/>
  <c r="CT46" i="25"/>
  <c r="CT45" i="25"/>
  <c r="CT35" i="25"/>
  <c r="AG167" i="24"/>
  <c r="CT42" i="25"/>
  <c r="CT38" i="25"/>
  <c r="CV39" i="27" l="1"/>
  <c r="CV36" i="27"/>
  <c r="BF168" i="26"/>
  <c r="CV37" i="27"/>
  <c r="BF169" i="26"/>
  <c r="CV38" i="27"/>
  <c r="CV45" i="27"/>
  <c r="CV43" i="27"/>
  <c r="CV42" i="27"/>
  <c r="CV40" i="27"/>
  <c r="CV41" i="27"/>
  <c r="CW15" i="27"/>
  <c r="CW10" i="27"/>
  <c r="CW12" i="27"/>
  <c r="CW11" i="27"/>
  <c r="CX2" i="27"/>
  <c r="CW16" i="27"/>
  <c r="CW13" i="27"/>
  <c r="CW8" i="27"/>
  <c r="CW9" i="27"/>
  <c r="CW6" i="27"/>
  <c r="CW7" i="27"/>
  <c r="CW5" i="27"/>
  <c r="CW14" i="27"/>
  <c r="CV44" i="27"/>
  <c r="CV46" i="27"/>
  <c r="CV35" i="27"/>
  <c r="BF167" i="26"/>
  <c r="CU37" i="25"/>
  <c r="AH169" i="24"/>
  <c r="CU40" i="25"/>
  <c r="CU44" i="25"/>
  <c r="CU38" i="25"/>
  <c r="CU46" i="25"/>
  <c r="CU36" i="25"/>
  <c r="AH168" i="24"/>
  <c r="CU43" i="25"/>
  <c r="CU35" i="25"/>
  <c r="AH167" i="24"/>
  <c r="CU41" i="25"/>
  <c r="CU45" i="25"/>
  <c r="CV14" i="25"/>
  <c r="CV11" i="25"/>
  <c r="CV9" i="25"/>
  <c r="CW2" i="25"/>
  <c r="CV8" i="25"/>
  <c r="CV13" i="25"/>
  <c r="CV15" i="25"/>
  <c r="CV7" i="25"/>
  <c r="CV10" i="25"/>
  <c r="CV12" i="25"/>
  <c r="CV16" i="25"/>
  <c r="CV6" i="25"/>
  <c r="CV5" i="25"/>
  <c r="CU42" i="25"/>
  <c r="CU39" i="25"/>
  <c r="CW46" i="27" l="1"/>
  <c r="CW44" i="27"/>
  <c r="CX10" i="27"/>
  <c r="CX8" i="27"/>
  <c r="CX6" i="27"/>
  <c r="CY2" i="27"/>
  <c r="CX15" i="27"/>
  <c r="CX11" i="27"/>
  <c r="CX5" i="27"/>
  <c r="CX16" i="27"/>
  <c r="CX9" i="27"/>
  <c r="CX7" i="27"/>
  <c r="CX14" i="27"/>
  <c r="CX12" i="27"/>
  <c r="CX13" i="27"/>
  <c r="CW35" i="27"/>
  <c r="AE167" i="26"/>
  <c r="CW41" i="27"/>
  <c r="CW37" i="27"/>
  <c r="AE169" i="26"/>
  <c r="CW42" i="27"/>
  <c r="CW36" i="27"/>
  <c r="AE168" i="26"/>
  <c r="CW40" i="27"/>
  <c r="CW39" i="27"/>
  <c r="CW45" i="27"/>
  <c r="CW38" i="27"/>
  <c r="CW43" i="27"/>
  <c r="CV40" i="25"/>
  <c r="CV44" i="25"/>
  <c r="CV46" i="25"/>
  <c r="CV37" i="25"/>
  <c r="BF169" i="24"/>
  <c r="CV42" i="25"/>
  <c r="CV45" i="25"/>
  <c r="CV36" i="25"/>
  <c r="BF168" i="24"/>
  <c r="CX2" i="25"/>
  <c r="CW7" i="25"/>
  <c r="CW8" i="25"/>
  <c r="CW14" i="25"/>
  <c r="CW6" i="25"/>
  <c r="CW12" i="25"/>
  <c r="CW15" i="25"/>
  <c r="CW16" i="25"/>
  <c r="CW5" i="25"/>
  <c r="CW11" i="25"/>
  <c r="CW13" i="25"/>
  <c r="CW10" i="25"/>
  <c r="CW9" i="25"/>
  <c r="CV39" i="25"/>
  <c r="CV41" i="25"/>
  <c r="CV43" i="25"/>
  <c r="CV35" i="25"/>
  <c r="BF167" i="24"/>
  <c r="CV38" i="25"/>
  <c r="CX42" i="27" l="1"/>
  <c r="CZ2" i="27"/>
  <c r="CY12" i="27"/>
  <c r="CY8" i="27"/>
  <c r="CY5" i="27"/>
  <c r="CY14" i="27"/>
  <c r="CY7" i="27"/>
  <c r="CY16" i="27"/>
  <c r="CY9" i="27"/>
  <c r="CY11" i="27"/>
  <c r="CY10" i="27"/>
  <c r="CY13" i="27"/>
  <c r="CY15" i="27"/>
  <c r="CY6" i="27"/>
  <c r="CX44" i="27"/>
  <c r="CX36" i="27"/>
  <c r="AI168" i="26"/>
  <c r="CX37" i="27"/>
  <c r="AI169" i="26"/>
  <c r="CX38" i="27"/>
  <c r="CX39" i="27"/>
  <c r="CX40" i="27"/>
  <c r="CX46" i="27"/>
  <c r="CX35" i="27"/>
  <c r="AI167" i="26"/>
  <c r="CX41" i="27"/>
  <c r="CX43" i="27"/>
  <c r="CX45" i="27"/>
  <c r="CW37" i="25"/>
  <c r="AE169" i="24"/>
  <c r="CW45" i="25"/>
  <c r="CW41" i="25"/>
  <c r="CW35" i="25"/>
  <c r="AE167" i="24"/>
  <c r="CX9" i="25"/>
  <c r="CX7" i="25"/>
  <c r="CX14" i="25"/>
  <c r="CY2" i="25"/>
  <c r="CX15" i="25"/>
  <c r="CX6" i="25"/>
  <c r="CX13" i="25"/>
  <c r="CX12" i="25"/>
  <c r="CX16" i="25"/>
  <c r="CX11" i="25"/>
  <c r="CX8" i="25"/>
  <c r="CX10" i="25"/>
  <c r="CX5" i="25"/>
  <c r="CW42" i="25"/>
  <c r="CW46" i="25"/>
  <c r="CW39" i="25"/>
  <c r="CW36" i="25"/>
  <c r="AE168" i="24"/>
  <c r="CW40" i="25"/>
  <c r="CW44" i="25"/>
  <c r="CW43" i="25"/>
  <c r="CW38" i="25"/>
  <c r="CY37" i="27" l="1"/>
  <c r="AL169" i="26"/>
  <c r="CY36" i="27"/>
  <c r="AL168" i="26"/>
  <c r="CY44" i="27"/>
  <c r="CY45" i="27"/>
  <c r="CY35" i="27"/>
  <c r="AL167" i="26"/>
  <c r="CY43" i="27"/>
  <c r="CY38" i="27"/>
  <c r="CY40" i="27"/>
  <c r="CY42" i="27"/>
  <c r="CY41" i="27"/>
  <c r="CZ13" i="27"/>
  <c r="CZ6" i="27"/>
  <c r="DA2" i="27"/>
  <c r="CZ10" i="27"/>
  <c r="CZ11" i="27"/>
  <c r="CZ16" i="27"/>
  <c r="CZ9" i="27"/>
  <c r="CZ12" i="27"/>
  <c r="CZ15" i="27"/>
  <c r="CZ8" i="27"/>
  <c r="CZ7" i="27"/>
  <c r="CZ14" i="27"/>
  <c r="CZ5" i="27"/>
  <c r="CY39" i="27"/>
  <c r="CY46" i="27"/>
  <c r="CX36" i="25"/>
  <c r="AI168" i="24"/>
  <c r="CX35" i="25"/>
  <c r="AI167" i="24"/>
  <c r="CX45" i="25"/>
  <c r="CX42" i="25"/>
  <c r="CX40" i="25"/>
  <c r="CZ2" i="25"/>
  <c r="CY15" i="25"/>
  <c r="CY16" i="25"/>
  <c r="CY8" i="25"/>
  <c r="CY11" i="25"/>
  <c r="CY12" i="25"/>
  <c r="CY7" i="25"/>
  <c r="CY13" i="25"/>
  <c r="CY5" i="25"/>
  <c r="CY6" i="25"/>
  <c r="CY10" i="25"/>
  <c r="CY14" i="25"/>
  <c r="CY9" i="25"/>
  <c r="CX38" i="25"/>
  <c r="CX44" i="25"/>
  <c r="CX43" i="25"/>
  <c r="CX41" i="25"/>
  <c r="CX37" i="25"/>
  <c r="AI169" i="24"/>
  <c r="CX46" i="25"/>
  <c r="CX39" i="25"/>
  <c r="CZ44" i="27" l="1"/>
  <c r="CZ40" i="27"/>
  <c r="CZ37" i="27"/>
  <c r="AM169" i="26"/>
  <c r="DA15" i="27"/>
  <c r="DB2" i="27"/>
  <c r="DA7" i="27"/>
  <c r="DA10" i="27"/>
  <c r="DA16" i="27"/>
  <c r="DA5" i="27"/>
  <c r="DA6" i="27"/>
  <c r="DA8" i="27"/>
  <c r="DA13" i="27"/>
  <c r="DA11" i="27"/>
  <c r="DA12" i="27"/>
  <c r="DA9" i="27"/>
  <c r="DA14" i="27"/>
  <c r="CZ38" i="27"/>
  <c r="CZ36" i="27"/>
  <c r="AM168" i="26"/>
  <c r="CZ45" i="27"/>
  <c r="CZ43" i="27"/>
  <c r="CZ42" i="27"/>
  <c r="CZ39" i="27"/>
  <c r="CZ46" i="27"/>
  <c r="CZ35" i="27"/>
  <c r="AM167" i="26"/>
  <c r="CZ41" i="27"/>
  <c r="CY39" i="25"/>
  <c r="CY40" i="25"/>
  <c r="CY46" i="25"/>
  <c r="CY38" i="25"/>
  <c r="CY36" i="25"/>
  <c r="AL168" i="24"/>
  <c r="CY45" i="25"/>
  <c r="CY42" i="25"/>
  <c r="CY35" i="25"/>
  <c r="AL167" i="24"/>
  <c r="CZ7" i="25"/>
  <c r="CZ14" i="25"/>
  <c r="DA2" i="25"/>
  <c r="CZ8" i="25"/>
  <c r="CZ15" i="25"/>
  <c r="CZ16" i="25"/>
  <c r="CZ5" i="25"/>
  <c r="CZ9" i="25"/>
  <c r="CZ6" i="25"/>
  <c r="CZ13" i="25"/>
  <c r="CZ10" i="25"/>
  <c r="CZ12" i="25"/>
  <c r="CZ11" i="25"/>
  <c r="CY41" i="25"/>
  <c r="CY43" i="25"/>
  <c r="CY44" i="25"/>
  <c r="CY37" i="25"/>
  <c r="AL169" i="24"/>
  <c r="DA41" i="27" l="1"/>
  <c r="DB6" i="27"/>
  <c r="DC2" i="27"/>
  <c r="DB10" i="27"/>
  <c r="DB8" i="27"/>
  <c r="DB9" i="27"/>
  <c r="DB13" i="27"/>
  <c r="DB12" i="27"/>
  <c r="DB11" i="27"/>
  <c r="DB15" i="27"/>
  <c r="DB14" i="27"/>
  <c r="DB16" i="27"/>
  <c r="DB5" i="27"/>
  <c r="DB7" i="27"/>
  <c r="DA43" i="27"/>
  <c r="DA45" i="27"/>
  <c r="DA38" i="27"/>
  <c r="DA36" i="27"/>
  <c r="BG168" i="26"/>
  <c r="DA35" i="27"/>
  <c r="BG167" i="26"/>
  <c r="DA44" i="27"/>
  <c r="DA46" i="27"/>
  <c r="DA39" i="27"/>
  <c r="DA40" i="27"/>
  <c r="DA42" i="27"/>
  <c r="DA37" i="27"/>
  <c r="BG169" i="26"/>
  <c r="CZ41" i="25"/>
  <c r="CZ45" i="25"/>
  <c r="CZ39" i="25"/>
  <c r="CZ35" i="25"/>
  <c r="AM167" i="24"/>
  <c r="CZ42" i="25"/>
  <c r="CZ38" i="25"/>
  <c r="CZ40" i="25"/>
  <c r="DA8" i="25"/>
  <c r="DA14" i="25"/>
  <c r="DB2" i="25"/>
  <c r="DA15" i="25"/>
  <c r="DA16" i="25"/>
  <c r="DA7" i="25"/>
  <c r="DA6" i="25"/>
  <c r="DA10" i="25"/>
  <c r="DA9" i="25"/>
  <c r="DA11" i="25"/>
  <c r="DA13" i="25"/>
  <c r="DA12" i="25"/>
  <c r="DA5" i="25"/>
  <c r="CZ46" i="25"/>
  <c r="CZ43" i="25"/>
  <c r="CZ44" i="25"/>
  <c r="CZ36" i="25"/>
  <c r="AM168" i="24"/>
  <c r="CZ37" i="25"/>
  <c r="AM169" i="24"/>
  <c r="DB43" i="27" l="1"/>
  <c r="DB37" i="27"/>
  <c r="AN169" i="26"/>
  <c r="DB39" i="27"/>
  <c r="DB35" i="27"/>
  <c r="AN167" i="26"/>
  <c r="DB38" i="27"/>
  <c r="DB46" i="27"/>
  <c r="DB40" i="27"/>
  <c r="DB44" i="27"/>
  <c r="DD2" i="27"/>
  <c r="DC10" i="27"/>
  <c r="DC5" i="27"/>
  <c r="DC14" i="27"/>
  <c r="DC11" i="27"/>
  <c r="DC12" i="27"/>
  <c r="DC16" i="27"/>
  <c r="DC8" i="27"/>
  <c r="DC9" i="27"/>
  <c r="DC15" i="27"/>
  <c r="DC6" i="27"/>
  <c r="DC13" i="27"/>
  <c r="DC7" i="27"/>
  <c r="DB45" i="27"/>
  <c r="DB36" i="27"/>
  <c r="AN168" i="26"/>
  <c r="DB41" i="27"/>
  <c r="DB42" i="27"/>
  <c r="DA41" i="25"/>
  <c r="DA39" i="25"/>
  <c r="DA36" i="25"/>
  <c r="BG168" i="24"/>
  <c r="DA40" i="25"/>
  <c r="DA38" i="25"/>
  <c r="DA35" i="25"/>
  <c r="BG167" i="24"/>
  <c r="DA46" i="25"/>
  <c r="DA44" i="25"/>
  <c r="DA42" i="25"/>
  <c r="DA45" i="25"/>
  <c r="DA37" i="25"/>
  <c r="BG169" i="24"/>
  <c r="DA43" i="25"/>
  <c r="DB11" i="25"/>
  <c r="DB14" i="25"/>
  <c r="DC2" i="25"/>
  <c r="DB7" i="25"/>
  <c r="DB16" i="25"/>
  <c r="DB13" i="25"/>
  <c r="DB12" i="25"/>
  <c r="DB8" i="25"/>
  <c r="DB6" i="25"/>
  <c r="DB15" i="25"/>
  <c r="DB9" i="25"/>
  <c r="DB5" i="25"/>
  <c r="DB10" i="25"/>
  <c r="DC45" i="27" l="1"/>
  <c r="DC38" i="27"/>
  <c r="DC46" i="27"/>
  <c r="DC42" i="27"/>
  <c r="DC37" i="27"/>
  <c r="AO169" i="26"/>
  <c r="DC41" i="27"/>
  <c r="DC44" i="27"/>
  <c r="DC40" i="27"/>
  <c r="DC43" i="27"/>
  <c r="DC36" i="27"/>
  <c r="AO168" i="26"/>
  <c r="DC35" i="27"/>
  <c r="AO167" i="26"/>
  <c r="DC39" i="27"/>
  <c r="DD16" i="27"/>
  <c r="DD46" i="27" s="1"/>
  <c r="DE2" i="27"/>
  <c r="DD13" i="27"/>
  <c r="DD43" i="27" s="1"/>
  <c r="DD10" i="27"/>
  <c r="DD40" i="27" s="1"/>
  <c r="DD8" i="27"/>
  <c r="DD38" i="27" s="1"/>
  <c r="DD6" i="27"/>
  <c r="DD36" i="27" s="1"/>
  <c r="DD7" i="27"/>
  <c r="DD37" i="27" s="1"/>
  <c r="DD14" i="27"/>
  <c r="DD44" i="27" s="1"/>
  <c r="DD12" i="27"/>
  <c r="DD42" i="27" s="1"/>
  <c r="DD11" i="27"/>
  <c r="DD41" i="27" s="1"/>
  <c r="DD5" i="27"/>
  <c r="DD35" i="27" s="1"/>
  <c r="DD9" i="27"/>
  <c r="DD39" i="27" s="1"/>
  <c r="DD15" i="27"/>
  <c r="DD45" i="27" s="1"/>
  <c r="DB40" i="25"/>
  <c r="DB46" i="25"/>
  <c r="DB43" i="25"/>
  <c r="DB37" i="25"/>
  <c r="AN169" i="24"/>
  <c r="DB39" i="25"/>
  <c r="DC13" i="25"/>
  <c r="DC8" i="25"/>
  <c r="DC14" i="25"/>
  <c r="DC9" i="25"/>
  <c r="DC6" i="25"/>
  <c r="DD2" i="25"/>
  <c r="DC16" i="25"/>
  <c r="DC10" i="25"/>
  <c r="DC7" i="25"/>
  <c r="DC15" i="25"/>
  <c r="DC5" i="25"/>
  <c r="DC11" i="25"/>
  <c r="DC12" i="25"/>
  <c r="DB38" i="25"/>
  <c r="DB42" i="25"/>
  <c r="DB35" i="25"/>
  <c r="AN167" i="24"/>
  <c r="DB44" i="25"/>
  <c r="DB45" i="25"/>
  <c r="DB36" i="25"/>
  <c r="AN168" i="24"/>
  <c r="DB41" i="25"/>
  <c r="DE15" i="27" l="1"/>
  <c r="DE10" i="27"/>
  <c r="DE11" i="27"/>
  <c r="DF2" i="27"/>
  <c r="DE5" i="27"/>
  <c r="DE14" i="27"/>
  <c r="DE9" i="27"/>
  <c r="DE7" i="27"/>
  <c r="DE13" i="27"/>
  <c r="DE16" i="27"/>
  <c r="DE12" i="27"/>
  <c r="DE8" i="27"/>
  <c r="DE6" i="27"/>
  <c r="DC35" i="25"/>
  <c r="AO167" i="24"/>
  <c r="DC44" i="25"/>
  <c r="DD11" i="25"/>
  <c r="DD41" i="25" s="1"/>
  <c r="DD14" i="25"/>
  <c r="DD44" i="25" s="1"/>
  <c r="DD9" i="25"/>
  <c r="DD39" i="25" s="1"/>
  <c r="DE2" i="25"/>
  <c r="DD15" i="25"/>
  <c r="DD45" i="25" s="1"/>
  <c r="DD8" i="25"/>
  <c r="DD38" i="25" s="1"/>
  <c r="DD7" i="25"/>
  <c r="DD37" i="25" s="1"/>
  <c r="DD5" i="25"/>
  <c r="DD35" i="25" s="1"/>
  <c r="DD10" i="25"/>
  <c r="DD40" i="25" s="1"/>
  <c r="DD12" i="25"/>
  <c r="DD42" i="25" s="1"/>
  <c r="DD16" i="25"/>
  <c r="DD46" i="25" s="1"/>
  <c r="DD6" i="25"/>
  <c r="DD36" i="25" s="1"/>
  <c r="DD13" i="25"/>
  <c r="DD43" i="25" s="1"/>
  <c r="DC45" i="25"/>
  <c r="DC38" i="25"/>
  <c r="DC36" i="25"/>
  <c r="AO168" i="24"/>
  <c r="DC37" i="25"/>
  <c r="AO169" i="24"/>
  <c r="DC43" i="25"/>
  <c r="DC41" i="25"/>
  <c r="DC40" i="25"/>
  <c r="DC42" i="25"/>
  <c r="DC39" i="25"/>
  <c r="DC46" i="25"/>
  <c r="DE37" i="27" l="1"/>
  <c r="AP169" i="26"/>
  <c r="DE39" i="27"/>
  <c r="DE44" i="27"/>
  <c r="DE36" i="27"/>
  <c r="AP168" i="26"/>
  <c r="DE35" i="27"/>
  <c r="AP167" i="26"/>
  <c r="DE46" i="27"/>
  <c r="DE38" i="27"/>
  <c r="DF10" i="27"/>
  <c r="DF8" i="27"/>
  <c r="DF6" i="27"/>
  <c r="DG2" i="27"/>
  <c r="DF13" i="27"/>
  <c r="DF15" i="27"/>
  <c r="DF11" i="27"/>
  <c r="DF5" i="27"/>
  <c r="DF16" i="27"/>
  <c r="DF9" i="27"/>
  <c r="DF7" i="27"/>
  <c r="DF12" i="27"/>
  <c r="DF14" i="27"/>
  <c r="DE42" i="27"/>
  <c r="DE41" i="27"/>
  <c r="DE40" i="27"/>
  <c r="DE43" i="27"/>
  <c r="DE45" i="27"/>
  <c r="DE14" i="25"/>
  <c r="DF2" i="25"/>
  <c r="DE7" i="25"/>
  <c r="DE8" i="25"/>
  <c r="DE6" i="25"/>
  <c r="DE15" i="25"/>
  <c r="DE16" i="25"/>
  <c r="DE5" i="25"/>
  <c r="DE13" i="25"/>
  <c r="DE12" i="25"/>
  <c r="DE10" i="25"/>
  <c r="DE9" i="25"/>
  <c r="DE11" i="25"/>
  <c r="DF38" i="27" l="1"/>
  <c r="DF39" i="27"/>
  <c r="DF46" i="27"/>
  <c r="DF40" i="27"/>
  <c r="DF35" i="27"/>
  <c r="AQ167" i="26"/>
  <c r="DF41" i="27"/>
  <c r="DF42" i="27"/>
  <c r="DH2" i="27"/>
  <c r="DG6" i="27"/>
  <c r="DG8" i="27"/>
  <c r="DG7" i="27"/>
  <c r="DG5" i="27"/>
  <c r="DG14" i="27"/>
  <c r="DG16" i="27"/>
  <c r="DG12" i="27"/>
  <c r="DG9" i="27"/>
  <c r="DG11" i="27"/>
  <c r="DG10" i="27"/>
  <c r="DG13" i="27"/>
  <c r="DG15" i="27"/>
  <c r="DF45" i="27"/>
  <c r="DF44" i="27"/>
  <c r="DF43" i="27"/>
  <c r="DF37" i="27"/>
  <c r="AQ169" i="26"/>
  <c r="DF36" i="27"/>
  <c r="AQ168" i="26"/>
  <c r="DE41" i="25"/>
  <c r="DE36" i="25"/>
  <c r="AP168" i="24"/>
  <c r="DE46" i="25"/>
  <c r="DE38" i="25"/>
  <c r="DE39" i="25"/>
  <c r="DE37" i="25"/>
  <c r="AP169" i="24"/>
  <c r="DE45" i="25"/>
  <c r="DE42" i="25"/>
  <c r="DF9" i="25"/>
  <c r="DF7" i="25"/>
  <c r="DF14" i="25"/>
  <c r="DG2" i="25"/>
  <c r="DF11" i="25"/>
  <c r="DF8" i="25"/>
  <c r="DF10" i="25"/>
  <c r="DF6" i="25"/>
  <c r="DF12" i="25"/>
  <c r="DF16" i="25"/>
  <c r="DF15" i="25"/>
  <c r="DF5" i="25"/>
  <c r="DF13" i="25"/>
  <c r="DE35" i="25"/>
  <c r="AP167" i="24"/>
  <c r="DE40" i="25"/>
  <c r="DE43" i="25"/>
  <c r="DE44" i="25"/>
  <c r="DG37" i="27" l="1"/>
  <c r="AR169" i="26"/>
  <c r="DG41" i="27"/>
  <c r="DG36" i="27"/>
  <c r="AR168" i="26"/>
  <c r="DG39" i="27"/>
  <c r="DH13" i="27"/>
  <c r="DH6" i="27"/>
  <c r="DI2" i="27"/>
  <c r="DH10" i="27"/>
  <c r="DH12" i="27"/>
  <c r="DH5" i="27"/>
  <c r="DH14" i="27"/>
  <c r="DH16" i="27"/>
  <c r="DH9" i="27"/>
  <c r="DH15" i="27"/>
  <c r="DH11" i="27"/>
  <c r="DH8" i="27"/>
  <c r="DH7" i="27"/>
  <c r="DG43" i="27"/>
  <c r="DG42" i="27"/>
  <c r="DG46" i="27"/>
  <c r="DG44" i="27"/>
  <c r="DG45" i="27"/>
  <c r="DG35" i="27"/>
  <c r="AR167" i="26"/>
  <c r="DG40" i="27"/>
  <c r="DG38" i="27"/>
  <c r="DF43" i="25"/>
  <c r="DF41" i="25"/>
  <c r="DF36" i="25"/>
  <c r="AQ168" i="24"/>
  <c r="DF35" i="25"/>
  <c r="AQ167" i="24"/>
  <c r="DH2" i="25"/>
  <c r="DG9" i="25"/>
  <c r="DG16" i="25"/>
  <c r="DG13" i="25"/>
  <c r="DG8" i="25"/>
  <c r="DG11" i="25"/>
  <c r="DG12" i="25"/>
  <c r="DG5" i="25"/>
  <c r="DG7" i="25"/>
  <c r="DG10" i="25"/>
  <c r="DG15" i="25"/>
  <c r="DG6" i="25"/>
  <c r="DG14" i="25"/>
  <c r="DF45" i="25"/>
  <c r="DF44" i="25"/>
  <c r="DF40" i="25"/>
  <c r="DF38" i="25"/>
  <c r="DF46" i="25"/>
  <c r="DF37" i="25"/>
  <c r="AQ169" i="24"/>
  <c r="DF42" i="25"/>
  <c r="DF39" i="25"/>
  <c r="DH46" i="27" l="1"/>
  <c r="DH35" i="27"/>
  <c r="BI167" i="26"/>
  <c r="DH37" i="27"/>
  <c r="BI169" i="26"/>
  <c r="DH42" i="27"/>
  <c r="DH38" i="27"/>
  <c r="DH40" i="27"/>
  <c r="DH36" i="27"/>
  <c r="BI168" i="26"/>
  <c r="DH44" i="27"/>
  <c r="DH41" i="27"/>
  <c r="DI15" i="27"/>
  <c r="DJ2" i="27"/>
  <c r="DI7" i="27"/>
  <c r="DI10" i="27"/>
  <c r="DI5" i="27"/>
  <c r="DI6" i="27"/>
  <c r="DI8" i="27"/>
  <c r="DI13" i="27"/>
  <c r="DI12" i="27"/>
  <c r="DI11" i="27"/>
  <c r="DI16" i="27"/>
  <c r="DI9" i="27"/>
  <c r="DI14" i="27"/>
  <c r="DH45" i="27"/>
  <c r="DH39" i="27"/>
  <c r="DH43" i="27"/>
  <c r="DG44" i="25"/>
  <c r="DG38" i="25"/>
  <c r="DG41" i="25"/>
  <c r="DG36" i="25"/>
  <c r="AR168" i="24"/>
  <c r="DG43" i="25"/>
  <c r="DG35" i="25"/>
  <c r="AR167" i="24"/>
  <c r="DG45" i="25"/>
  <c r="DG46" i="25"/>
  <c r="DG40" i="25"/>
  <c r="DG39" i="25"/>
  <c r="DG42" i="25"/>
  <c r="DG37" i="25"/>
  <c r="AR169" i="24"/>
  <c r="DH7" i="25"/>
  <c r="DH14" i="25"/>
  <c r="DI2" i="25"/>
  <c r="DH8" i="25"/>
  <c r="DH16" i="25"/>
  <c r="DH5" i="25"/>
  <c r="DH9" i="25"/>
  <c r="DH6" i="25"/>
  <c r="DH13" i="25"/>
  <c r="DH10" i="25"/>
  <c r="DH11" i="25"/>
  <c r="DH12" i="25"/>
  <c r="DH15" i="25"/>
  <c r="DI37" i="27" l="1"/>
  <c r="AS169" i="26"/>
  <c r="DI36" i="27"/>
  <c r="AS168" i="26"/>
  <c r="DI44" i="27"/>
  <c r="DI35" i="27"/>
  <c r="AS167" i="26"/>
  <c r="DI46" i="27"/>
  <c r="DI39" i="27"/>
  <c r="DI41" i="27"/>
  <c r="DJ6" i="27"/>
  <c r="DK2" i="27"/>
  <c r="DJ10" i="27"/>
  <c r="DJ8" i="27"/>
  <c r="DJ5" i="27"/>
  <c r="DJ7" i="27"/>
  <c r="DJ15" i="27"/>
  <c r="DJ12" i="27"/>
  <c r="DJ11" i="27"/>
  <c r="DJ13" i="27"/>
  <c r="DJ14" i="27"/>
  <c r="DJ16" i="27"/>
  <c r="DJ9" i="27"/>
  <c r="DI42" i="27"/>
  <c r="DI45" i="27"/>
  <c r="DI40" i="27"/>
  <c r="DI43" i="27"/>
  <c r="DI38" i="27"/>
  <c r="DH39" i="25"/>
  <c r="DH45" i="25"/>
  <c r="DH46" i="25"/>
  <c r="DH36" i="25"/>
  <c r="BI168" i="24"/>
  <c r="DH41" i="25"/>
  <c r="DI8" i="25"/>
  <c r="DI14" i="25"/>
  <c r="DJ2" i="25"/>
  <c r="DI12" i="25"/>
  <c r="DI16" i="25"/>
  <c r="DI7" i="25"/>
  <c r="DI6" i="25"/>
  <c r="DI9" i="25"/>
  <c r="DI11" i="25"/>
  <c r="DI10" i="25"/>
  <c r="DI5" i="25"/>
  <c r="DI13" i="25"/>
  <c r="DI15" i="25"/>
  <c r="DH38" i="25"/>
  <c r="DH35" i="25"/>
  <c r="BI167" i="24"/>
  <c r="DH42" i="25"/>
  <c r="DH40" i="25"/>
  <c r="DH44" i="25"/>
  <c r="DH43" i="25"/>
  <c r="DH37" i="25"/>
  <c r="BI169" i="24"/>
  <c r="DJ43" i="27" l="1"/>
  <c r="DL2" i="27"/>
  <c r="DK10" i="27"/>
  <c r="DK40" i="27" s="1"/>
  <c r="DK5" i="27"/>
  <c r="DK35" i="27" s="1"/>
  <c r="DK14" i="27"/>
  <c r="DK44" i="27" s="1"/>
  <c r="DK6" i="27"/>
  <c r="DK36" i="27" s="1"/>
  <c r="DK7" i="27"/>
  <c r="DK37" i="27" s="1"/>
  <c r="DK11" i="27"/>
  <c r="DK41" i="27" s="1"/>
  <c r="DK12" i="27"/>
  <c r="DK42" i="27" s="1"/>
  <c r="DK15" i="27"/>
  <c r="DK45" i="27" s="1"/>
  <c r="DK16" i="27"/>
  <c r="DK46" i="27" s="1"/>
  <c r="DK8" i="27"/>
  <c r="DK38" i="27" s="1"/>
  <c r="DK9" i="27"/>
  <c r="DK39" i="27" s="1"/>
  <c r="DK13" i="27"/>
  <c r="DK43" i="27" s="1"/>
  <c r="DJ46" i="27"/>
  <c r="DJ41" i="27"/>
  <c r="DJ36" i="27"/>
  <c r="AT168" i="26"/>
  <c r="DJ45" i="27"/>
  <c r="DJ42" i="27"/>
  <c r="DJ37" i="27"/>
  <c r="AT169" i="26"/>
  <c r="DJ39" i="27"/>
  <c r="DJ35" i="27"/>
  <c r="AT167" i="26"/>
  <c r="DJ38" i="27"/>
  <c r="DJ44" i="27"/>
  <c r="DJ40" i="27"/>
  <c r="DI43" i="25"/>
  <c r="DI35" i="25"/>
  <c r="AS167" i="24"/>
  <c r="DJ11" i="25"/>
  <c r="DJ14" i="25"/>
  <c r="DK2" i="25"/>
  <c r="DJ7" i="25"/>
  <c r="DJ10" i="25"/>
  <c r="DJ9" i="25"/>
  <c r="DJ16" i="25"/>
  <c r="DJ12" i="25"/>
  <c r="DJ8" i="25"/>
  <c r="DJ5" i="25"/>
  <c r="DJ13" i="25"/>
  <c r="DJ6" i="25"/>
  <c r="DJ15" i="25"/>
  <c r="DI37" i="25"/>
  <c r="AS169" i="24"/>
  <c r="DI40" i="25"/>
  <c r="DI44" i="25"/>
  <c r="DI41" i="25"/>
  <c r="DI38" i="25"/>
  <c r="DI45" i="25"/>
  <c r="DI39" i="25"/>
  <c r="DI46" i="25"/>
  <c r="DI42" i="25"/>
  <c r="DI36" i="25"/>
  <c r="AS168" i="24"/>
  <c r="DL13" i="27" l="1"/>
  <c r="DM2" i="27"/>
  <c r="DL10" i="27"/>
  <c r="DL8" i="27"/>
  <c r="DL6" i="27"/>
  <c r="DL9" i="27"/>
  <c r="DL12" i="27"/>
  <c r="DL5" i="27"/>
  <c r="DL7" i="27"/>
  <c r="DL14" i="27"/>
  <c r="DL11" i="27"/>
  <c r="DL16" i="27"/>
  <c r="DL15" i="27"/>
  <c r="DJ35" i="25"/>
  <c r="AT167" i="24"/>
  <c r="DJ38" i="25"/>
  <c r="DJ41" i="25"/>
  <c r="DJ42" i="25"/>
  <c r="DK8" i="25"/>
  <c r="DK38" i="25" s="1"/>
  <c r="DK14" i="25"/>
  <c r="DK44" i="25" s="1"/>
  <c r="DK9" i="25"/>
  <c r="DK39" i="25" s="1"/>
  <c r="DL2" i="25"/>
  <c r="DK6" i="25"/>
  <c r="DK36" i="25" s="1"/>
  <c r="DK16" i="25"/>
  <c r="DK46" i="25" s="1"/>
  <c r="DK11" i="25"/>
  <c r="DK41" i="25" s="1"/>
  <c r="DK10" i="25"/>
  <c r="DK40" i="25" s="1"/>
  <c r="DK7" i="25"/>
  <c r="DK37" i="25" s="1"/>
  <c r="DK15" i="25"/>
  <c r="DK45" i="25" s="1"/>
  <c r="DK13" i="25"/>
  <c r="DK43" i="25" s="1"/>
  <c r="DK5" i="25"/>
  <c r="DK35" i="25" s="1"/>
  <c r="DK12" i="25"/>
  <c r="DK42" i="25" s="1"/>
  <c r="DJ46" i="25"/>
  <c r="DJ37" i="25"/>
  <c r="AT169" i="24"/>
  <c r="DJ39" i="25"/>
  <c r="DJ36" i="25"/>
  <c r="AT168" i="24"/>
  <c r="DJ43" i="25"/>
  <c r="DJ44" i="25"/>
  <c r="DJ45" i="25"/>
  <c r="DJ40" i="25"/>
  <c r="DL35" i="27" l="1"/>
  <c r="AU167" i="26"/>
  <c r="DL42" i="27"/>
  <c r="DL39" i="27"/>
  <c r="DL46" i="27"/>
  <c r="DL38" i="27"/>
  <c r="DL45" i="27"/>
  <c r="DL41" i="27"/>
  <c r="DL40" i="27"/>
  <c r="DL36" i="27"/>
  <c r="AU168" i="26"/>
  <c r="DL44" i="27"/>
  <c r="DM15" i="27"/>
  <c r="DM10" i="27"/>
  <c r="DM11" i="27"/>
  <c r="DN2" i="27"/>
  <c r="DM6" i="27"/>
  <c r="DM5" i="27"/>
  <c r="DM16" i="27"/>
  <c r="DM14" i="27"/>
  <c r="DM9" i="27"/>
  <c r="DM7" i="27"/>
  <c r="DM13" i="27"/>
  <c r="DM8" i="27"/>
  <c r="DM12" i="27"/>
  <c r="DL37" i="27"/>
  <c r="AU169" i="26"/>
  <c r="DL43" i="27"/>
  <c r="DL11" i="25"/>
  <c r="DL14" i="25"/>
  <c r="DL9" i="25"/>
  <c r="DM2" i="25"/>
  <c r="DL5" i="25"/>
  <c r="DL8" i="25"/>
  <c r="DL16" i="25"/>
  <c r="DL7" i="25"/>
  <c r="DL6" i="25"/>
  <c r="DL10" i="25"/>
  <c r="DL12" i="25"/>
  <c r="DL13" i="25"/>
  <c r="DL15" i="25"/>
  <c r="DM45" i="27" l="1"/>
  <c r="DM35" i="27"/>
  <c r="AW167" i="26"/>
  <c r="DM38" i="27"/>
  <c r="DN10" i="27"/>
  <c r="DN40" i="27" s="1"/>
  <c r="DN8" i="27"/>
  <c r="DN38" i="27" s="1"/>
  <c r="DN6" i="27"/>
  <c r="DN36" i="27" s="1"/>
  <c r="DO2" i="27"/>
  <c r="DN16" i="27"/>
  <c r="DN46" i="27" s="1"/>
  <c r="DN13" i="27"/>
  <c r="DN43" i="27" s="1"/>
  <c r="DN15" i="27"/>
  <c r="DN45" i="27" s="1"/>
  <c r="DN7" i="27"/>
  <c r="DN37" i="27" s="1"/>
  <c r="DN12" i="27"/>
  <c r="DN42" i="27" s="1"/>
  <c r="DN5" i="27"/>
  <c r="DN35" i="27" s="1"/>
  <c r="DN9" i="27"/>
  <c r="DN39" i="27" s="1"/>
  <c r="DN14" i="27"/>
  <c r="DN44" i="27" s="1"/>
  <c r="DN11" i="27"/>
  <c r="DN41" i="27" s="1"/>
  <c r="DM37" i="27"/>
  <c r="AW169" i="26"/>
  <c r="DM44" i="27"/>
  <c r="DM43" i="27"/>
  <c r="DM41" i="27"/>
  <c r="DM40" i="27"/>
  <c r="DM39" i="27"/>
  <c r="DM46" i="27"/>
  <c r="DM42" i="27"/>
  <c r="DM36" i="27"/>
  <c r="AW168" i="26"/>
  <c r="DL37" i="25"/>
  <c r="AU169" i="24"/>
  <c r="DL45" i="25"/>
  <c r="DL35" i="25"/>
  <c r="AU167" i="24"/>
  <c r="DL46" i="25"/>
  <c r="DL43" i="25"/>
  <c r="DM13" i="25"/>
  <c r="DM14" i="25"/>
  <c r="DN2" i="25"/>
  <c r="DM7" i="25"/>
  <c r="DM8" i="25"/>
  <c r="DM6" i="25"/>
  <c r="DM11" i="25"/>
  <c r="DM10" i="25"/>
  <c r="DM15" i="25"/>
  <c r="DM16" i="25"/>
  <c r="DM9" i="25"/>
  <c r="DM5" i="25"/>
  <c r="DM12" i="25"/>
  <c r="DL42" i="25"/>
  <c r="DL39" i="25"/>
  <c r="DL40" i="25"/>
  <c r="DL44" i="25"/>
  <c r="DL38" i="25"/>
  <c r="DL36" i="25"/>
  <c r="AU168" i="24"/>
  <c r="DL41" i="25"/>
  <c r="DP2" i="27" l="1"/>
  <c r="DO9" i="27"/>
  <c r="DO11" i="27"/>
  <c r="DO13" i="27"/>
  <c r="DO15" i="27"/>
  <c r="DO8" i="27"/>
  <c r="DO7" i="27"/>
  <c r="DO10" i="27"/>
  <c r="DO5" i="27"/>
  <c r="DO14" i="27"/>
  <c r="DO12" i="27"/>
  <c r="DO16" i="27"/>
  <c r="DO6" i="27"/>
  <c r="DM38" i="25"/>
  <c r="DM37" i="25"/>
  <c r="AW169" i="24"/>
  <c r="DM39" i="25"/>
  <c r="DN14" i="25"/>
  <c r="DN44" i="25" s="1"/>
  <c r="DN9" i="25"/>
  <c r="DN39" i="25" s="1"/>
  <c r="DN7" i="25"/>
  <c r="DN37" i="25" s="1"/>
  <c r="DO2" i="25"/>
  <c r="DN11" i="25"/>
  <c r="DN41" i="25" s="1"/>
  <c r="DN8" i="25"/>
  <c r="DN38" i="25" s="1"/>
  <c r="DN10" i="25"/>
  <c r="DN40" i="25" s="1"/>
  <c r="DN6" i="25"/>
  <c r="DN36" i="25" s="1"/>
  <c r="DN15" i="25"/>
  <c r="DN45" i="25" s="1"/>
  <c r="DN12" i="25"/>
  <c r="DN42" i="25" s="1"/>
  <c r="DN16" i="25"/>
  <c r="DN46" i="25" s="1"/>
  <c r="DN5" i="25"/>
  <c r="DN35" i="25" s="1"/>
  <c r="DN13" i="25"/>
  <c r="DN43" i="25" s="1"/>
  <c r="DM46" i="25"/>
  <c r="DM44" i="25"/>
  <c r="DM45" i="25"/>
  <c r="DM43" i="25"/>
  <c r="DM36" i="25"/>
  <c r="AW168" i="24"/>
  <c r="DM35" i="25"/>
  <c r="AW167" i="24"/>
  <c r="DM42" i="25"/>
  <c r="DM40" i="25"/>
  <c r="DM41" i="25"/>
  <c r="DO40" i="27" l="1"/>
  <c r="DO37" i="27"/>
  <c r="AX169" i="26"/>
  <c r="DO38" i="27"/>
  <c r="DO46" i="27"/>
  <c r="DO43" i="27"/>
  <c r="DO36" i="27"/>
  <c r="AX168" i="26"/>
  <c r="DO41" i="27"/>
  <c r="DO45" i="27"/>
  <c r="DO44" i="27"/>
  <c r="DO39" i="27"/>
  <c r="DO42" i="27"/>
  <c r="DO35" i="27"/>
  <c r="AX167" i="26"/>
  <c r="DP6" i="27"/>
  <c r="DQ2" i="27"/>
  <c r="DP13" i="27"/>
  <c r="DP10" i="27"/>
  <c r="DP7" i="27"/>
  <c r="DP14" i="27"/>
  <c r="DP16" i="27"/>
  <c r="DP5" i="27"/>
  <c r="DP9" i="27"/>
  <c r="DP11" i="27"/>
  <c r="DP15" i="27"/>
  <c r="DP12" i="27"/>
  <c r="DP8" i="27"/>
  <c r="DP2" i="25"/>
  <c r="DO6" i="25"/>
  <c r="DO13" i="25"/>
  <c r="DO10" i="25"/>
  <c r="DO9" i="25"/>
  <c r="DO16" i="25"/>
  <c r="DO12" i="25"/>
  <c r="DO8" i="25"/>
  <c r="DO14" i="25"/>
  <c r="DO11" i="25"/>
  <c r="DO7" i="25"/>
  <c r="DO5" i="25"/>
  <c r="DO15" i="25"/>
  <c r="DP38" i="27" l="1"/>
  <c r="DP35" i="27"/>
  <c r="AZ167" i="26"/>
  <c r="DP46" i="27"/>
  <c r="DP44" i="27"/>
  <c r="DP45" i="27"/>
  <c r="DP43" i="27"/>
  <c r="DP37" i="27"/>
  <c r="AZ169" i="26"/>
  <c r="DP41" i="27"/>
  <c r="DQ15" i="27"/>
  <c r="DR2" i="27"/>
  <c r="DT14" i="27"/>
  <c r="DQ7" i="27"/>
  <c r="DQ10" i="27"/>
  <c r="DQ9" i="27"/>
  <c r="DQ11" i="27"/>
  <c r="DQ16" i="27"/>
  <c r="DQ14" i="27"/>
  <c r="DQ5" i="27"/>
  <c r="DQ6" i="27"/>
  <c r="DQ13" i="27"/>
  <c r="DQ8" i="27"/>
  <c r="DQ12" i="27"/>
  <c r="DP42" i="27"/>
  <c r="DP40" i="27"/>
  <c r="DP39" i="27"/>
  <c r="DP36" i="27"/>
  <c r="AZ168" i="26"/>
  <c r="DO45" i="25"/>
  <c r="DO39" i="25"/>
  <c r="DO42" i="25"/>
  <c r="DO40" i="25"/>
  <c r="DO38" i="25"/>
  <c r="DO37" i="25"/>
  <c r="AX169" i="24"/>
  <c r="DO43" i="25"/>
  <c r="DO46" i="25"/>
  <c r="DO36" i="25"/>
  <c r="AX168" i="24"/>
  <c r="DO35" i="25"/>
  <c r="AX167" i="24"/>
  <c r="DO41" i="25"/>
  <c r="DO44" i="25"/>
  <c r="DP7" i="25"/>
  <c r="DP14" i="25"/>
  <c r="DQ2" i="25"/>
  <c r="DP12" i="25"/>
  <c r="DP11" i="25"/>
  <c r="DP5" i="25"/>
  <c r="DP8" i="25"/>
  <c r="DP16" i="25"/>
  <c r="DP9" i="25"/>
  <c r="DP6" i="25"/>
  <c r="DP13" i="25"/>
  <c r="DP15" i="25"/>
  <c r="DP10" i="25"/>
  <c r="DQ38" i="27" l="1"/>
  <c r="DQ46" i="27"/>
  <c r="DQ41" i="27"/>
  <c r="DQ39" i="27"/>
  <c r="B169" i="26"/>
  <c r="DQ43" i="27"/>
  <c r="DQ42" i="27"/>
  <c r="DQ37" i="27"/>
  <c r="AY169" i="26"/>
  <c r="DQ36" i="27"/>
  <c r="AY168" i="26"/>
  <c r="DQ35" i="27"/>
  <c r="AY167" i="26"/>
  <c r="DR6" i="27"/>
  <c r="DR36" i="27" s="1"/>
  <c r="DR10" i="27"/>
  <c r="DR40" i="27" s="1"/>
  <c r="DR8" i="27"/>
  <c r="DR38" i="27" s="1"/>
  <c r="DR14" i="27"/>
  <c r="DR44" i="27" s="1"/>
  <c r="DR16" i="27"/>
  <c r="DR46" i="27" s="1"/>
  <c r="DR7" i="27"/>
  <c r="DR37" i="27" s="1"/>
  <c r="DR12" i="27"/>
  <c r="DR42" i="27" s="1"/>
  <c r="DR9" i="27"/>
  <c r="DR39" i="27" s="1"/>
  <c r="DR13" i="27"/>
  <c r="DR43" i="27" s="1"/>
  <c r="DR15" i="27"/>
  <c r="DR45" i="27" s="1"/>
  <c r="DR5" i="27"/>
  <c r="DR35" i="27" s="1"/>
  <c r="DR11" i="27"/>
  <c r="DR41" i="27" s="1"/>
  <c r="DQ40" i="27"/>
  <c r="DQ44" i="27"/>
  <c r="DQ45" i="27"/>
  <c r="DP35" i="25"/>
  <c r="AZ167" i="24"/>
  <c r="DP40" i="25"/>
  <c r="DP41" i="25"/>
  <c r="DP46" i="25"/>
  <c r="DP42" i="25"/>
  <c r="DP43" i="25"/>
  <c r="DQ8" i="25"/>
  <c r="DT14" i="25"/>
  <c r="DR2" i="25"/>
  <c r="DQ14" i="25"/>
  <c r="DQ12" i="25"/>
  <c r="DQ16" i="25"/>
  <c r="DQ10" i="25"/>
  <c r="DQ7" i="25"/>
  <c r="DQ13" i="25"/>
  <c r="DQ5" i="25"/>
  <c r="DQ6" i="25"/>
  <c r="DQ9" i="25"/>
  <c r="DQ11" i="25"/>
  <c r="DQ15" i="25"/>
  <c r="DP38" i="25"/>
  <c r="DP36" i="25"/>
  <c r="AZ168" i="24"/>
  <c r="DP45" i="25"/>
  <c r="DP44" i="25"/>
  <c r="DP39" i="25"/>
  <c r="DP37" i="25"/>
  <c r="AZ169" i="24"/>
  <c r="BL169" i="26" l="1"/>
  <c r="BM169" i="26" s="1"/>
  <c r="BL167" i="26"/>
  <c r="B168" i="26"/>
  <c r="B167" i="26"/>
  <c r="BL168" i="26"/>
  <c r="DQ35" i="25"/>
  <c r="AY167" i="24"/>
  <c r="DQ43" i="25"/>
  <c r="DQ38" i="25"/>
  <c r="DQ39" i="25"/>
  <c r="DQ37" i="25"/>
  <c r="AY169" i="24"/>
  <c r="DQ40" i="25"/>
  <c r="DQ44" i="25"/>
  <c r="DR11" i="25"/>
  <c r="DR41" i="25" s="1"/>
  <c r="DR14" i="25"/>
  <c r="DR44" i="25" s="1"/>
  <c r="DR7" i="25"/>
  <c r="DR37" i="25" s="1"/>
  <c r="DR5" i="25"/>
  <c r="DR35" i="25" s="1"/>
  <c r="DR8" i="25"/>
  <c r="DR38" i="25" s="1"/>
  <c r="DR10" i="25"/>
  <c r="DR40" i="25" s="1"/>
  <c r="DR9" i="25"/>
  <c r="DR39" i="25" s="1"/>
  <c r="DR16" i="25"/>
  <c r="DR46" i="25" s="1"/>
  <c r="DR12" i="25"/>
  <c r="DR42" i="25" s="1"/>
  <c r="DR15" i="25"/>
  <c r="DR45" i="25" s="1"/>
  <c r="DR6" i="25"/>
  <c r="DR36" i="25" s="1"/>
  <c r="DR13" i="25"/>
  <c r="DR43" i="25" s="1"/>
  <c r="DQ46" i="25"/>
  <c r="BL167" i="24"/>
  <c r="DQ36" i="25"/>
  <c r="AY168" i="24"/>
  <c r="DQ45" i="25"/>
  <c r="DQ41" i="25"/>
  <c r="DQ42" i="25"/>
  <c r="B167" i="24" l="1"/>
  <c r="BM167" i="24" s="1"/>
  <c r="BO168" i="26"/>
  <c r="BP168" i="26" s="1"/>
  <c r="BN168" i="26"/>
  <c r="BM168" i="26"/>
  <c r="BM167" i="26"/>
  <c r="BO167" i="26"/>
  <c r="BP167" i="26" s="1"/>
  <c r="BN167" i="26"/>
  <c r="BL169" i="24"/>
  <c r="BL168" i="24"/>
  <c r="B169" i="24"/>
  <c r="B168" i="24"/>
  <c r="BO167" i="24"/>
  <c r="BP167" i="24" s="1"/>
  <c r="BN167" i="24"/>
  <c r="BM169" i="24" l="1"/>
  <c r="BO168" i="24"/>
  <c r="BP168" i="24" s="1"/>
  <c r="BN168" i="24"/>
  <c r="BM168" i="24"/>
  <c r="DD28" i="1" l="1"/>
  <c r="DD58" i="1" s="1"/>
  <c r="DD23" i="1"/>
  <c r="DD53" i="1" s="1"/>
  <c r="DD24" i="1"/>
  <c r="DD54" i="1" s="1"/>
  <c r="DD25" i="1"/>
  <c r="DD55" i="1" s="1"/>
  <c r="DD26" i="1"/>
  <c r="DD56" i="1" s="1"/>
  <c r="DD27" i="1"/>
  <c r="DD57" i="1" s="1"/>
  <c r="DD30" i="1"/>
  <c r="DD60" i="1" s="1"/>
  <c r="DD31" i="1"/>
  <c r="DD61" i="1" s="1"/>
  <c r="DD32" i="1"/>
  <c r="DD62" i="1" s="1"/>
  <c r="DD33" i="1"/>
  <c r="AT34" i="1"/>
  <c r="DD19" i="1"/>
  <c r="DD49" i="1" s="1"/>
  <c r="DD17" i="1"/>
  <c r="DD47" i="1" s="1"/>
  <c r="BM2" i="1"/>
  <c r="BN2" i="1"/>
  <c r="BJ5" i="1"/>
  <c r="BK5" i="1"/>
  <c r="BJ6" i="1"/>
  <c r="BK6" i="1"/>
  <c r="BL6" i="1" s="1"/>
  <c r="BL36" i="1" s="1"/>
  <c r="BJ7" i="1"/>
  <c r="BK7" i="1"/>
  <c r="BJ8" i="1"/>
  <c r="BK8" i="1"/>
  <c r="BJ9" i="1"/>
  <c r="BK9" i="1"/>
  <c r="BJ10" i="1"/>
  <c r="BK10" i="1"/>
  <c r="BL10" i="1" s="1"/>
  <c r="BL40" i="1" s="1"/>
  <c r="BJ11" i="1"/>
  <c r="BK11" i="1"/>
  <c r="BL11" i="1" s="1"/>
  <c r="BL41" i="1" s="1"/>
  <c r="BJ12" i="1"/>
  <c r="BK12" i="1"/>
  <c r="BJ13" i="1"/>
  <c r="BK13" i="1"/>
  <c r="BJ14" i="1"/>
  <c r="BK14" i="1"/>
  <c r="BL14" i="1" s="1"/>
  <c r="BL44" i="1" s="1"/>
  <c r="BJ15" i="1"/>
  <c r="BK15" i="1"/>
  <c r="BJ16" i="1"/>
  <c r="BK16" i="1"/>
  <c r="BJ17" i="1"/>
  <c r="BK17" i="1"/>
  <c r="BL17" i="1"/>
  <c r="BP17" i="1"/>
  <c r="BQ17" i="1"/>
  <c r="CG17" i="1"/>
  <c r="CG47" i="1" s="1"/>
  <c r="CO17" i="1"/>
  <c r="CO47" i="1" s="1"/>
  <c r="CV17" i="1"/>
  <c r="DA17" i="1"/>
  <c r="DA47" i="1" s="1"/>
  <c r="DH17" i="1"/>
  <c r="BJ18" i="1"/>
  <c r="BK18" i="1"/>
  <c r="BL18" i="1"/>
  <c r="BP18" i="1"/>
  <c r="BP48" i="1" s="1"/>
  <c r="BQ18" i="1"/>
  <c r="CG18" i="1"/>
  <c r="CO18" i="1"/>
  <c r="CV18" i="1"/>
  <c r="CV48" i="1" s="1"/>
  <c r="DA18" i="1"/>
  <c r="DD18" i="1"/>
  <c r="DD48" i="1" s="1"/>
  <c r="DH18" i="1"/>
  <c r="BJ19" i="1"/>
  <c r="BK19" i="1"/>
  <c r="BL19" i="1"/>
  <c r="BP19" i="1"/>
  <c r="BP49" i="1" s="1"/>
  <c r="BQ19" i="1"/>
  <c r="CG19" i="1"/>
  <c r="CO19" i="1"/>
  <c r="CV19" i="1"/>
  <c r="CV49" i="1" s="1"/>
  <c r="DA19" i="1"/>
  <c r="DA49" i="1" s="1"/>
  <c r="DH19" i="1"/>
  <c r="BJ20" i="1"/>
  <c r="BK20" i="1"/>
  <c r="BL20" i="1"/>
  <c r="BL50" i="1" s="1"/>
  <c r="BP20" i="1"/>
  <c r="BP50" i="1" s="1"/>
  <c r="BQ20" i="1"/>
  <c r="BQ50" i="1" s="1"/>
  <c r="CG20" i="1"/>
  <c r="CG50" i="1" s="1"/>
  <c r="CO20" i="1"/>
  <c r="CO50" i="1" s="1"/>
  <c r="CV20" i="1"/>
  <c r="DA20" i="1"/>
  <c r="DD20" i="1"/>
  <c r="DD50" i="1" s="1"/>
  <c r="DH20" i="1"/>
  <c r="DH50" i="1" s="1"/>
  <c r="BJ21" i="1"/>
  <c r="BK21" i="1"/>
  <c r="BL21" i="1"/>
  <c r="BL51" i="1" s="1"/>
  <c r="BP21" i="1"/>
  <c r="BP51" i="1" s="1"/>
  <c r="BQ21" i="1"/>
  <c r="BQ51" i="1" s="1"/>
  <c r="CG21" i="1"/>
  <c r="CG51" i="1" s="1"/>
  <c r="CO21" i="1"/>
  <c r="CO51" i="1" s="1"/>
  <c r="CV21" i="1"/>
  <c r="CV51" i="1" s="1"/>
  <c r="DA21" i="1"/>
  <c r="DA51" i="1" s="1"/>
  <c r="DH21" i="1"/>
  <c r="BJ22" i="1"/>
  <c r="BK22" i="1"/>
  <c r="BL22" i="1"/>
  <c r="BL52" i="1" s="1"/>
  <c r="BP22" i="1"/>
  <c r="BP52" i="1" s="1"/>
  <c r="BQ22" i="1"/>
  <c r="BQ52" i="1" s="1"/>
  <c r="CG22" i="1"/>
  <c r="CO22" i="1"/>
  <c r="CO52" i="1" s="1"/>
  <c r="CV22" i="1"/>
  <c r="CV52" i="1" s="1"/>
  <c r="DA22" i="1"/>
  <c r="DA52" i="1" s="1"/>
  <c r="DH22" i="1"/>
  <c r="DH52" i="1" s="1"/>
  <c r="BJ23" i="1"/>
  <c r="BK23" i="1"/>
  <c r="BL23" i="1"/>
  <c r="BL53" i="1" s="1"/>
  <c r="BP23" i="1"/>
  <c r="BQ23" i="1"/>
  <c r="CG23" i="1"/>
  <c r="CO23" i="1"/>
  <c r="CV23" i="1"/>
  <c r="DA23" i="1"/>
  <c r="DA53" i="1" s="1"/>
  <c r="DH23" i="1"/>
  <c r="BJ24" i="1"/>
  <c r="BK24" i="1"/>
  <c r="BL24" i="1"/>
  <c r="BP24" i="1"/>
  <c r="BP54" i="1" s="1"/>
  <c r="BQ24" i="1"/>
  <c r="BQ54" i="1" s="1"/>
  <c r="CG24" i="1"/>
  <c r="CG54" i="1" s="1"/>
  <c r="CO24" i="1"/>
  <c r="CO54" i="1" s="1"/>
  <c r="CV24" i="1"/>
  <c r="CV54" i="1" s="1"/>
  <c r="DA24" i="1"/>
  <c r="DH24" i="1"/>
  <c r="DH54" i="1" s="1"/>
  <c r="BJ25" i="1"/>
  <c r="BK25" i="1"/>
  <c r="BL25" i="1"/>
  <c r="BL55" i="1" s="1"/>
  <c r="BP25" i="1"/>
  <c r="BQ25" i="1"/>
  <c r="CG25" i="1"/>
  <c r="CO25" i="1"/>
  <c r="CV25" i="1"/>
  <c r="DA25" i="1"/>
  <c r="DA55" i="1" s="1"/>
  <c r="DH25" i="1"/>
  <c r="DH55" i="1" s="1"/>
  <c r="BJ26" i="1"/>
  <c r="BK26" i="1"/>
  <c r="BL26" i="1"/>
  <c r="BP26" i="1"/>
  <c r="BP56" i="1" s="1"/>
  <c r="BQ26" i="1"/>
  <c r="BQ56" i="1" s="1"/>
  <c r="CG26" i="1"/>
  <c r="CG56" i="1" s="1"/>
  <c r="CO26" i="1"/>
  <c r="CO56" i="1" s="1"/>
  <c r="CV26" i="1"/>
  <c r="CV56" i="1" s="1"/>
  <c r="DA26" i="1"/>
  <c r="DH26" i="1"/>
  <c r="DH56" i="1" s="1"/>
  <c r="BJ27" i="1"/>
  <c r="BK27" i="1"/>
  <c r="BL27" i="1"/>
  <c r="BL57" i="1" s="1"/>
  <c r="BP27" i="1"/>
  <c r="BQ27" i="1"/>
  <c r="BQ57" i="1" s="1"/>
  <c r="CG27" i="1"/>
  <c r="CG57" i="1" s="1"/>
  <c r="CO27" i="1"/>
  <c r="CO57" i="1" s="1"/>
  <c r="CV27" i="1"/>
  <c r="DA27" i="1"/>
  <c r="DA57" i="1" s="1"/>
  <c r="DH27" i="1"/>
  <c r="BJ28" i="1"/>
  <c r="BK28" i="1"/>
  <c r="BL28" i="1"/>
  <c r="BL58" i="1" s="1"/>
  <c r="BP28" i="1"/>
  <c r="BP58" i="1" s="1"/>
  <c r="BQ28" i="1"/>
  <c r="BQ58" i="1" s="1"/>
  <c r="CG28" i="1"/>
  <c r="CG58" i="1" s="1"/>
  <c r="CO28" i="1"/>
  <c r="CO58" i="1" s="1"/>
  <c r="CV28" i="1"/>
  <c r="DA28" i="1"/>
  <c r="DH28" i="1"/>
  <c r="DH58" i="1" s="1"/>
  <c r="BJ29" i="1"/>
  <c r="BK29" i="1"/>
  <c r="BL29" i="1"/>
  <c r="BL59" i="1" s="1"/>
  <c r="BP29" i="1"/>
  <c r="BP59" i="1" s="1"/>
  <c r="BQ29" i="1"/>
  <c r="BQ59" i="1" s="1"/>
  <c r="CG29" i="1"/>
  <c r="CG59" i="1" s="1"/>
  <c r="CO29" i="1"/>
  <c r="CO59" i="1" s="1"/>
  <c r="CV29" i="1"/>
  <c r="CV59" i="1" s="1"/>
  <c r="DA29" i="1"/>
  <c r="DA59" i="1" s="1"/>
  <c r="DH29" i="1"/>
  <c r="BJ30" i="1"/>
  <c r="BK30" i="1"/>
  <c r="BL30" i="1"/>
  <c r="BL60" i="1" s="1"/>
  <c r="BP30" i="1"/>
  <c r="BP60" i="1" s="1"/>
  <c r="BQ30" i="1"/>
  <c r="BQ60" i="1" s="1"/>
  <c r="CG30" i="1"/>
  <c r="CG60" i="1" s="1"/>
  <c r="CO30" i="1"/>
  <c r="CO60" i="1" s="1"/>
  <c r="CV30" i="1"/>
  <c r="CV60" i="1" s="1"/>
  <c r="DA30" i="1"/>
  <c r="DA60" i="1" s="1"/>
  <c r="DH30" i="1"/>
  <c r="DH60" i="1" s="1"/>
  <c r="BJ31" i="1"/>
  <c r="BK31" i="1"/>
  <c r="BL31" i="1"/>
  <c r="BL61" i="1" s="1"/>
  <c r="BP31" i="1"/>
  <c r="BQ31" i="1"/>
  <c r="CG31" i="1"/>
  <c r="CO31" i="1"/>
  <c r="CV31" i="1"/>
  <c r="DA31" i="1"/>
  <c r="DA61" i="1" s="1"/>
  <c r="DH31" i="1"/>
  <c r="DH61" i="1" s="1"/>
  <c r="BJ32" i="1"/>
  <c r="BK32" i="1"/>
  <c r="BL32" i="1"/>
  <c r="BP32" i="1"/>
  <c r="BP62" i="1" s="1"/>
  <c r="BQ32" i="1"/>
  <c r="BQ62" i="1" s="1"/>
  <c r="CG32" i="1"/>
  <c r="CG62" i="1" s="1"/>
  <c r="CO32" i="1"/>
  <c r="CO62" i="1" s="1"/>
  <c r="CV32" i="1"/>
  <c r="CV62" i="1" s="1"/>
  <c r="DA32" i="1"/>
  <c r="DH32" i="1"/>
  <c r="BJ33" i="1"/>
  <c r="BK33" i="1"/>
  <c r="BL33" i="1"/>
  <c r="BP33" i="1"/>
  <c r="BQ33" i="1"/>
  <c r="CG33" i="1"/>
  <c r="CO33" i="1"/>
  <c r="CV33" i="1"/>
  <c r="DA33" i="1"/>
  <c r="DH33" i="1"/>
  <c r="BL47" i="1"/>
  <c r="BP47" i="1"/>
  <c r="BQ47" i="1"/>
  <c r="CV47" i="1"/>
  <c r="DH47" i="1"/>
  <c r="BL48" i="1"/>
  <c r="BQ48" i="1"/>
  <c r="CG48" i="1"/>
  <c r="CO48" i="1"/>
  <c r="DA48" i="1"/>
  <c r="DH48" i="1"/>
  <c r="BL49" i="1"/>
  <c r="BQ49" i="1"/>
  <c r="CG49" i="1"/>
  <c r="CO49" i="1"/>
  <c r="DH49" i="1"/>
  <c r="CV50" i="1"/>
  <c r="DA50" i="1"/>
  <c r="DH51" i="1"/>
  <c r="CG52" i="1"/>
  <c r="BP53" i="1"/>
  <c r="BQ53" i="1"/>
  <c r="CG53" i="1"/>
  <c r="CO53" i="1"/>
  <c r="CV53" i="1"/>
  <c r="DH53" i="1"/>
  <c r="BL54" i="1"/>
  <c r="DA54" i="1"/>
  <c r="BP55" i="1"/>
  <c r="BQ55" i="1"/>
  <c r="CG55" i="1"/>
  <c r="CO55" i="1"/>
  <c r="CV55" i="1"/>
  <c r="BL56" i="1"/>
  <c r="DA56" i="1"/>
  <c r="BP57" i="1"/>
  <c r="CV57" i="1"/>
  <c r="DH57" i="1"/>
  <c r="CV58" i="1"/>
  <c r="DA58" i="1"/>
  <c r="DH59" i="1"/>
  <c r="BP61" i="1"/>
  <c r="BQ61" i="1"/>
  <c r="CG61" i="1"/>
  <c r="CO61" i="1"/>
  <c r="CV61" i="1"/>
  <c r="BL62" i="1"/>
  <c r="DA62" i="1"/>
  <c r="DH62" i="1"/>
  <c r="AT103" i="2"/>
  <c r="AT102" i="2"/>
  <c r="AT101" i="2"/>
  <c r="AT100" i="2"/>
  <c r="AT99" i="2"/>
  <c r="AT98" i="2"/>
  <c r="AT97" i="2"/>
  <c r="AT96" i="2"/>
  <c r="AT95" i="2"/>
  <c r="AT94" i="2"/>
  <c r="AT93" i="2"/>
  <c r="AT92" i="2"/>
  <c r="DD22" i="1" l="1"/>
  <c r="DD52" i="1" s="1"/>
  <c r="DD29" i="1"/>
  <c r="DD59" i="1" s="1"/>
  <c r="DD21" i="1"/>
  <c r="DD51" i="1" s="1"/>
  <c r="BL15" i="1"/>
  <c r="BL45" i="1" s="1"/>
  <c r="BL12" i="1"/>
  <c r="BL42" i="1" s="1"/>
  <c r="BO2" i="1"/>
  <c r="BL16" i="1"/>
  <c r="BL46" i="1" s="1"/>
  <c r="BL9" i="1"/>
  <c r="BL39" i="1" s="1"/>
  <c r="BL7" i="1"/>
  <c r="BL37" i="1" s="1"/>
  <c r="BL13" i="1"/>
  <c r="BL43" i="1" s="1"/>
  <c r="BL5" i="1"/>
  <c r="BL35" i="1" s="1"/>
  <c r="BL8" i="1"/>
  <c r="BL38" i="1" s="1"/>
  <c r="BP2" i="1" l="1"/>
  <c r="BP7" i="1" l="1"/>
  <c r="BP37" i="1" s="1"/>
  <c r="BP12" i="1"/>
  <c r="BP42" i="1" s="1"/>
  <c r="BQ2" i="1"/>
  <c r="BP15" i="1"/>
  <c r="BP45" i="1" s="1"/>
  <c r="BP10" i="1"/>
  <c r="BP40" i="1" s="1"/>
  <c r="BP8" i="1"/>
  <c r="BP38" i="1" s="1"/>
  <c r="BP13" i="1"/>
  <c r="BP43" i="1" s="1"/>
  <c r="BP9" i="1"/>
  <c r="BP39" i="1" s="1"/>
  <c r="BP14" i="1"/>
  <c r="BP44" i="1" s="1"/>
  <c r="BP11" i="1"/>
  <c r="BP41" i="1" s="1"/>
  <c r="BP6" i="1"/>
  <c r="BP36" i="1" s="1"/>
  <c r="BP16" i="1"/>
  <c r="BP46" i="1" s="1"/>
  <c r="BP5" i="1"/>
  <c r="BP35" i="1" s="1"/>
  <c r="BQ10" i="1" l="1"/>
  <c r="BQ40" i="1" s="1"/>
  <c r="BQ7" i="1"/>
  <c r="BQ37" i="1" s="1"/>
  <c r="BR2" i="1"/>
  <c r="BQ5" i="1"/>
  <c r="BQ35" i="1" s="1"/>
  <c r="BQ13" i="1"/>
  <c r="BQ43" i="1" s="1"/>
  <c r="BQ15" i="1"/>
  <c r="BQ45" i="1" s="1"/>
  <c r="BQ11" i="1"/>
  <c r="BQ41" i="1" s="1"/>
  <c r="BQ12" i="1"/>
  <c r="BQ42" i="1" s="1"/>
  <c r="BQ16" i="1"/>
  <c r="BQ46" i="1" s="1"/>
  <c r="BQ14" i="1"/>
  <c r="BQ44" i="1" s="1"/>
  <c r="BQ8" i="1"/>
  <c r="BQ38" i="1" s="1"/>
  <c r="BQ6" i="1"/>
  <c r="BQ36" i="1" s="1"/>
  <c r="BQ9" i="1"/>
  <c r="BQ39" i="1" s="1"/>
  <c r="BS2" i="1" l="1"/>
  <c r="BT2" i="1" l="1"/>
  <c r="BU2" i="1" l="1"/>
  <c r="BV2" i="1" l="1"/>
  <c r="BW2" i="1" l="1"/>
  <c r="BX2" i="1" l="1"/>
  <c r="BY2" i="1" l="1"/>
  <c r="BZ2" i="1" l="1"/>
  <c r="CA2" i="1" l="1"/>
  <c r="CB2" i="1" l="1"/>
  <c r="CC2" i="1" l="1"/>
  <c r="CD2" i="1" l="1"/>
  <c r="CE2" i="1" l="1"/>
  <c r="CF2" i="1" l="1"/>
  <c r="CG2" i="1" l="1"/>
  <c r="CG10" i="1" l="1"/>
  <c r="CG40" i="1" s="1"/>
  <c r="CG7" i="1"/>
  <c r="CG37" i="1" s="1"/>
  <c r="CG12" i="1"/>
  <c r="CG42" i="1" s="1"/>
  <c r="CG15" i="1"/>
  <c r="CG45" i="1" s="1"/>
  <c r="CH2" i="1"/>
  <c r="CG14" i="1"/>
  <c r="CG44" i="1" s="1"/>
  <c r="CG11" i="1"/>
  <c r="CG41" i="1" s="1"/>
  <c r="CG13" i="1"/>
  <c r="CG43" i="1" s="1"/>
  <c r="CG5" i="1"/>
  <c r="CG35" i="1" s="1"/>
  <c r="CG8" i="1"/>
  <c r="CG38" i="1" s="1"/>
  <c r="CG9" i="1"/>
  <c r="CG39" i="1" s="1"/>
  <c r="CG16" i="1"/>
  <c r="CG46" i="1" s="1"/>
  <c r="CG6" i="1"/>
  <c r="CG36" i="1" s="1"/>
  <c r="CI2" i="1" l="1"/>
  <c r="CJ2" i="1" l="1"/>
  <c r="CK2" i="1" l="1"/>
  <c r="CL2" i="1" l="1"/>
  <c r="CM2" i="1" l="1"/>
  <c r="CN2" i="1" l="1"/>
  <c r="CO2" i="1" l="1"/>
  <c r="CO7" i="1" l="1"/>
  <c r="CO37" i="1" s="1"/>
  <c r="CO12" i="1"/>
  <c r="CO42" i="1" s="1"/>
  <c r="CP2" i="1"/>
  <c r="CO14" i="1"/>
  <c r="CO44" i="1" s="1"/>
  <c r="CO15" i="1"/>
  <c r="CO45" i="1" s="1"/>
  <c r="CO10" i="1"/>
  <c r="CO40" i="1" s="1"/>
  <c r="CO5" i="1"/>
  <c r="CO35" i="1" s="1"/>
  <c r="CO13" i="1"/>
  <c r="CO43" i="1" s="1"/>
  <c r="CO11" i="1"/>
  <c r="CO41" i="1" s="1"/>
  <c r="CO16" i="1"/>
  <c r="CO46" i="1" s="1"/>
  <c r="CO6" i="1"/>
  <c r="CO36" i="1" s="1"/>
  <c r="CO9" i="1"/>
  <c r="CO39" i="1" s="1"/>
  <c r="CO8" i="1"/>
  <c r="CO38" i="1" s="1"/>
  <c r="CQ2" i="1" l="1"/>
  <c r="CR2" i="1" l="1"/>
  <c r="CS2" i="1" l="1"/>
  <c r="CT2" i="1" l="1"/>
  <c r="CU2" i="1" l="1"/>
  <c r="CV2" i="1" l="1"/>
  <c r="CV7" i="1" l="1"/>
  <c r="CV37" i="1" s="1"/>
  <c r="CV12" i="1"/>
  <c r="CV42" i="1" s="1"/>
  <c r="CW2" i="1"/>
  <c r="CV14" i="1"/>
  <c r="CV44" i="1" s="1"/>
  <c r="CV10" i="1"/>
  <c r="CV40" i="1" s="1"/>
  <c r="CV15" i="1"/>
  <c r="CV45" i="1" s="1"/>
  <c r="CV8" i="1"/>
  <c r="CV38" i="1" s="1"/>
  <c r="CV11" i="1"/>
  <c r="CV41" i="1" s="1"/>
  <c r="CV13" i="1"/>
  <c r="CV43" i="1" s="1"/>
  <c r="CV16" i="1"/>
  <c r="CV46" i="1" s="1"/>
  <c r="CV6" i="1"/>
  <c r="CV36" i="1" s="1"/>
  <c r="CV5" i="1"/>
  <c r="CV35" i="1" s="1"/>
  <c r="CV9" i="1"/>
  <c r="CV39" i="1" s="1"/>
  <c r="CX2" i="1" l="1"/>
  <c r="CY2" i="1" l="1"/>
  <c r="CZ2" i="1" l="1"/>
  <c r="DA2" i="1" l="1"/>
  <c r="DA12" i="1" l="1"/>
  <c r="DA42" i="1" s="1"/>
  <c r="DA6" i="1"/>
  <c r="DA36" i="1" s="1"/>
  <c r="DA10" i="1"/>
  <c r="DA40" i="1" s="1"/>
  <c r="DB2" i="1"/>
  <c r="DA14" i="1"/>
  <c r="DA44" i="1" s="1"/>
  <c r="DA9" i="1"/>
  <c r="DA39" i="1" s="1"/>
  <c r="DA7" i="1"/>
  <c r="DA37" i="1" s="1"/>
  <c r="DA15" i="1"/>
  <c r="DA45" i="1" s="1"/>
  <c r="DA11" i="1"/>
  <c r="DA41" i="1" s="1"/>
  <c r="DA16" i="1"/>
  <c r="DA46" i="1" s="1"/>
  <c r="DA5" i="1"/>
  <c r="DA35" i="1" s="1"/>
  <c r="DA13" i="1"/>
  <c r="DA43" i="1" s="1"/>
  <c r="DA8" i="1"/>
  <c r="DA38" i="1" s="1"/>
  <c r="DC2" i="1" l="1"/>
  <c r="DD2" i="1" l="1"/>
  <c r="DD7" i="1" l="1"/>
  <c r="DD37" i="1" s="1"/>
  <c r="DD12" i="1"/>
  <c r="DD42" i="1" s="1"/>
  <c r="DE2" i="1"/>
  <c r="DD14" i="1"/>
  <c r="DD44" i="1" s="1"/>
  <c r="DD10" i="1"/>
  <c r="DD40" i="1" s="1"/>
  <c r="DD15" i="1"/>
  <c r="DD45" i="1" s="1"/>
  <c r="DD8" i="1"/>
  <c r="DD38" i="1" s="1"/>
  <c r="DD16" i="1"/>
  <c r="DD46" i="1" s="1"/>
  <c r="DD5" i="1"/>
  <c r="DD35" i="1" s="1"/>
  <c r="DD6" i="1"/>
  <c r="DD36" i="1" s="1"/>
  <c r="DD9" i="1"/>
  <c r="DD39" i="1" s="1"/>
  <c r="DD13" i="1"/>
  <c r="DD43" i="1" s="1"/>
  <c r="DD11" i="1"/>
  <c r="DD41" i="1" s="1"/>
  <c r="DF2" i="1" l="1"/>
  <c r="DG2" i="1" l="1"/>
  <c r="DH2" i="1" l="1"/>
  <c r="DI2" i="1" l="1"/>
  <c r="DH10" i="1"/>
  <c r="DH40" i="1" s="1"/>
  <c r="DH14" i="1"/>
  <c r="DH44" i="1" s="1"/>
  <c r="DH11" i="1"/>
  <c r="DH41" i="1" s="1"/>
  <c r="DH6" i="1"/>
  <c r="DH36" i="1" s="1"/>
  <c r="DH12" i="1"/>
  <c r="DH42" i="1" s="1"/>
  <c r="DH15" i="1"/>
  <c r="DH45" i="1" s="1"/>
  <c r="DH9" i="1"/>
  <c r="DH39" i="1" s="1"/>
  <c r="DH7" i="1"/>
  <c r="DH37" i="1" s="1"/>
  <c r="DH13" i="1"/>
  <c r="DH43" i="1" s="1"/>
  <c r="DH8" i="1"/>
  <c r="DH38" i="1" s="1"/>
  <c r="DH5" i="1"/>
  <c r="DH35" i="1" s="1"/>
  <c r="DH16" i="1"/>
  <c r="DH46" i="1" s="1"/>
  <c r="DJ2" i="1" l="1"/>
  <c r="DK2" i="1" l="1"/>
  <c r="DL2" i="1" l="1"/>
  <c r="DM2" i="1" l="1"/>
  <c r="DN2" i="1" l="1"/>
  <c r="DO2" i="1" l="1"/>
  <c r="DP2" i="1" l="1"/>
  <c r="DQ2" i="1" l="1"/>
  <c r="DT14" i="1" l="1"/>
  <c r="DR2" i="1"/>
  <c r="E333" i="13" l="1"/>
  <c r="E334" i="13"/>
  <c r="E335" i="13"/>
  <c r="E336" i="13"/>
  <c r="E337" i="13"/>
  <c r="E338" i="13"/>
  <c r="E339" i="13"/>
  <c r="E340" i="13"/>
  <c r="E341" i="13"/>
  <c r="E342" i="13"/>
  <c r="E343" i="13"/>
  <c r="E332" i="13"/>
  <c r="E319" i="13"/>
  <c r="E320" i="13"/>
  <c r="E321" i="13"/>
  <c r="E322" i="13"/>
  <c r="E323" i="13"/>
  <c r="E324" i="13"/>
  <c r="E325" i="13"/>
  <c r="E326" i="13"/>
  <c r="E327" i="13"/>
  <c r="E328" i="13"/>
  <c r="E329" i="13"/>
  <c r="E318" i="13"/>
  <c r="W93" i="2"/>
  <c r="W94" i="2"/>
  <c r="W95" i="2"/>
  <c r="W96" i="2"/>
  <c r="W97" i="2"/>
  <c r="W98" i="2"/>
  <c r="W99" i="2"/>
  <c r="W100" i="2"/>
  <c r="W101" i="2"/>
  <c r="W102" i="2"/>
  <c r="W103" i="2"/>
  <c r="W92" i="2"/>
  <c r="G343" i="13" l="1"/>
  <c r="D343" i="13"/>
  <c r="C343" i="13"/>
  <c r="H342" i="13"/>
  <c r="D342" i="13"/>
  <c r="I341" i="13"/>
  <c r="F341" i="13"/>
  <c r="J340" i="13"/>
  <c r="G340" i="13"/>
  <c r="F340" i="13"/>
  <c r="B340" i="13"/>
  <c r="H339" i="13"/>
  <c r="G339" i="13"/>
  <c r="C339" i="13"/>
  <c r="I338" i="13"/>
  <c r="H338" i="13"/>
  <c r="D338" i="13"/>
  <c r="J337" i="13"/>
  <c r="I337" i="13"/>
  <c r="B337" i="13"/>
  <c r="J336" i="13"/>
  <c r="F336" i="13"/>
  <c r="C336" i="13"/>
  <c r="B336" i="13"/>
  <c r="G335" i="13"/>
  <c r="D335" i="13"/>
  <c r="C335" i="13"/>
  <c r="H334" i="13"/>
  <c r="D334" i="13"/>
  <c r="I333" i="13"/>
  <c r="F333" i="13"/>
  <c r="J332" i="13"/>
  <c r="G332" i="13"/>
  <c r="F332" i="13"/>
  <c r="B332" i="13"/>
  <c r="H329" i="13"/>
  <c r="G329" i="13"/>
  <c r="C329" i="13"/>
  <c r="I328" i="13"/>
  <c r="H328" i="13"/>
  <c r="D328" i="13"/>
  <c r="J327" i="13"/>
  <c r="I327" i="13"/>
  <c r="D327" i="13"/>
  <c r="B327" i="13"/>
  <c r="J326" i="13"/>
  <c r="F326" i="13"/>
  <c r="C326" i="13"/>
  <c r="B326" i="13"/>
  <c r="G325" i="13"/>
  <c r="D325" i="13"/>
  <c r="C325" i="13"/>
  <c r="H324" i="13"/>
  <c r="D324" i="13"/>
  <c r="I323" i="13"/>
  <c r="F323" i="13"/>
  <c r="J322" i="13"/>
  <c r="G322" i="13"/>
  <c r="F322" i="13"/>
  <c r="B322" i="13"/>
  <c r="H321" i="13"/>
  <c r="G321" i="13"/>
  <c r="C321" i="13"/>
  <c r="I320" i="13"/>
  <c r="H320" i="13"/>
  <c r="D320" i="13"/>
  <c r="J319" i="13"/>
  <c r="I319" i="13"/>
  <c r="D319" i="13"/>
  <c r="B319" i="13"/>
  <c r="J318" i="13"/>
  <c r="F318" i="13"/>
  <c r="C318" i="13"/>
  <c r="B318" i="13"/>
  <c r="J315" i="13"/>
  <c r="I315" i="13"/>
  <c r="H315" i="13"/>
  <c r="G315" i="13"/>
  <c r="F315" i="13"/>
  <c r="E315" i="13"/>
  <c r="D315" i="13"/>
  <c r="C315" i="13"/>
  <c r="B315" i="13"/>
  <c r="J314" i="13"/>
  <c r="I314" i="13"/>
  <c r="H314" i="13"/>
  <c r="G314" i="13"/>
  <c r="F314" i="13"/>
  <c r="E314" i="13"/>
  <c r="D314" i="13"/>
  <c r="C314" i="13"/>
  <c r="B314" i="13"/>
  <c r="J313" i="13"/>
  <c r="I313" i="13"/>
  <c r="H313" i="13"/>
  <c r="G313" i="13"/>
  <c r="F313" i="13"/>
  <c r="E313" i="13"/>
  <c r="D313" i="13"/>
  <c r="C313" i="13"/>
  <c r="B313" i="13"/>
  <c r="J312" i="13"/>
  <c r="I312" i="13"/>
  <c r="H312" i="13"/>
  <c r="G312" i="13"/>
  <c r="F312" i="13"/>
  <c r="E312" i="13"/>
  <c r="D312" i="13"/>
  <c r="C312" i="13"/>
  <c r="B312" i="13"/>
  <c r="J311" i="13"/>
  <c r="I311" i="13"/>
  <c r="H311" i="13"/>
  <c r="G311" i="13"/>
  <c r="F311" i="13"/>
  <c r="E311" i="13"/>
  <c r="D311" i="13"/>
  <c r="C311" i="13"/>
  <c r="B311" i="13"/>
  <c r="J310" i="13"/>
  <c r="I310" i="13"/>
  <c r="H310" i="13"/>
  <c r="G310" i="13"/>
  <c r="F310" i="13"/>
  <c r="E310" i="13"/>
  <c r="D310" i="13"/>
  <c r="C310" i="13"/>
  <c r="B310" i="13"/>
  <c r="J309" i="13"/>
  <c r="I309" i="13"/>
  <c r="H309" i="13"/>
  <c r="G309" i="13"/>
  <c r="F309" i="13"/>
  <c r="E309" i="13"/>
  <c r="D309" i="13"/>
  <c r="C309" i="13"/>
  <c r="B309" i="13"/>
  <c r="J308" i="13"/>
  <c r="I308" i="13"/>
  <c r="H308" i="13"/>
  <c r="G308" i="13"/>
  <c r="F308" i="13"/>
  <c r="E308" i="13"/>
  <c r="D308" i="13"/>
  <c r="C308" i="13"/>
  <c r="B308" i="13"/>
  <c r="J307" i="13"/>
  <c r="I307" i="13"/>
  <c r="H307" i="13"/>
  <c r="G307" i="13"/>
  <c r="F307" i="13"/>
  <c r="E307" i="13"/>
  <c r="D307" i="13"/>
  <c r="C307" i="13"/>
  <c r="B307" i="13"/>
  <c r="J306" i="13"/>
  <c r="I306" i="13"/>
  <c r="H306" i="13"/>
  <c r="G306" i="13"/>
  <c r="F306" i="13"/>
  <c r="E306" i="13"/>
  <c r="D306" i="13"/>
  <c r="C306" i="13"/>
  <c r="B306" i="13"/>
  <c r="J305" i="13"/>
  <c r="I305" i="13"/>
  <c r="H305" i="13"/>
  <c r="G305" i="13"/>
  <c r="F305" i="13"/>
  <c r="E305" i="13"/>
  <c r="D305" i="13"/>
  <c r="C305" i="13"/>
  <c r="B305" i="13"/>
  <c r="J304" i="13"/>
  <c r="I304" i="13"/>
  <c r="H304" i="13"/>
  <c r="G304" i="13"/>
  <c r="F304" i="13"/>
  <c r="E304" i="13"/>
  <c r="D304" i="13"/>
  <c r="C304" i="13"/>
  <c r="B304" i="13"/>
  <c r="J303" i="13"/>
  <c r="I303" i="13"/>
  <c r="H303" i="13"/>
  <c r="G303" i="13"/>
  <c r="F303" i="13"/>
  <c r="E303" i="13"/>
  <c r="D303" i="13"/>
  <c r="C303" i="13"/>
  <c r="B303" i="13"/>
  <c r="J302" i="13"/>
  <c r="I302" i="13"/>
  <c r="H302" i="13"/>
  <c r="G302" i="13"/>
  <c r="F302" i="13"/>
  <c r="E302" i="13"/>
  <c r="D302" i="13"/>
  <c r="C302" i="13"/>
  <c r="B302" i="13"/>
  <c r="J301" i="13"/>
  <c r="I301" i="13"/>
  <c r="H301" i="13"/>
  <c r="G301" i="13"/>
  <c r="F301" i="13"/>
  <c r="E301" i="13"/>
  <c r="D301" i="13"/>
  <c r="C301" i="13"/>
  <c r="B301" i="13"/>
  <c r="J300" i="13"/>
  <c r="I300" i="13"/>
  <c r="H300" i="13"/>
  <c r="G300" i="13"/>
  <c r="F300" i="13"/>
  <c r="E300" i="13"/>
  <c r="D300" i="13"/>
  <c r="C300" i="13"/>
  <c r="B300" i="13"/>
  <c r="J299" i="13"/>
  <c r="I299" i="13"/>
  <c r="H299" i="13"/>
  <c r="G299" i="13"/>
  <c r="F299" i="13"/>
  <c r="E299" i="13"/>
  <c r="D299" i="13"/>
  <c r="C299" i="13"/>
  <c r="B299" i="13"/>
  <c r="J298" i="13"/>
  <c r="I298" i="13"/>
  <c r="H298" i="13"/>
  <c r="G298" i="13"/>
  <c r="F298" i="13"/>
  <c r="E298" i="13"/>
  <c r="D298" i="13"/>
  <c r="C298" i="13"/>
  <c r="B298" i="13"/>
  <c r="J297" i="13"/>
  <c r="I297" i="13"/>
  <c r="H297" i="13"/>
  <c r="G297" i="13"/>
  <c r="F297" i="13"/>
  <c r="E297" i="13"/>
  <c r="D297" i="13"/>
  <c r="C297" i="13"/>
  <c r="B297" i="13"/>
  <c r="J296" i="13"/>
  <c r="I296" i="13"/>
  <c r="H296" i="13"/>
  <c r="G296" i="13"/>
  <c r="F296" i="13"/>
  <c r="E296" i="13"/>
  <c r="D296" i="13"/>
  <c r="C296" i="13"/>
  <c r="B296" i="13"/>
  <c r="J295" i="13"/>
  <c r="I295" i="13"/>
  <c r="H295" i="13"/>
  <c r="G295" i="13"/>
  <c r="F295" i="13"/>
  <c r="E295" i="13"/>
  <c r="D295" i="13"/>
  <c r="C295" i="13"/>
  <c r="B295" i="13"/>
  <c r="J294" i="13"/>
  <c r="I294" i="13"/>
  <c r="H294" i="13"/>
  <c r="G294" i="13"/>
  <c r="F294" i="13"/>
  <c r="E294" i="13"/>
  <c r="D294" i="13"/>
  <c r="C294" i="13"/>
  <c r="B294" i="13"/>
  <c r="J293" i="13"/>
  <c r="I293" i="13"/>
  <c r="H293" i="13"/>
  <c r="G293" i="13"/>
  <c r="F293" i="13"/>
  <c r="E293" i="13"/>
  <c r="D293" i="13"/>
  <c r="C293" i="13"/>
  <c r="B293" i="13"/>
  <c r="J292" i="13"/>
  <c r="I292" i="13"/>
  <c r="H292" i="13"/>
  <c r="G292" i="13"/>
  <c r="F292" i="13"/>
  <c r="E292" i="13"/>
  <c r="D292" i="13"/>
  <c r="C292" i="13"/>
  <c r="B292" i="13"/>
  <c r="J291" i="13"/>
  <c r="I291" i="13"/>
  <c r="H291" i="13"/>
  <c r="G291" i="13"/>
  <c r="F291" i="13"/>
  <c r="E291" i="13"/>
  <c r="D291" i="13"/>
  <c r="C291" i="13"/>
  <c r="B291" i="13"/>
  <c r="J290" i="13"/>
  <c r="I290" i="13"/>
  <c r="H290" i="13"/>
  <c r="G290" i="13"/>
  <c r="F290" i="13"/>
  <c r="E290" i="13"/>
  <c r="D290" i="13"/>
  <c r="C290" i="13"/>
  <c r="B290" i="13"/>
  <c r="J289" i="13"/>
  <c r="I289" i="13"/>
  <c r="H289" i="13"/>
  <c r="G289" i="13"/>
  <c r="F289" i="13"/>
  <c r="E289" i="13"/>
  <c r="D289" i="13"/>
  <c r="C289" i="13"/>
  <c r="B289" i="13"/>
  <c r="J288" i="13"/>
  <c r="I288" i="13"/>
  <c r="H288" i="13"/>
  <c r="G288" i="13"/>
  <c r="F288" i="13"/>
  <c r="E288" i="13"/>
  <c r="D288" i="13"/>
  <c r="C288" i="13"/>
  <c r="B288" i="13"/>
  <c r="J287" i="13"/>
  <c r="I287" i="13"/>
  <c r="H287" i="13"/>
  <c r="G287" i="13"/>
  <c r="F287" i="13"/>
  <c r="E287" i="13"/>
  <c r="D287" i="13"/>
  <c r="C287" i="13"/>
  <c r="B287" i="13"/>
  <c r="J286" i="13"/>
  <c r="I286" i="13"/>
  <c r="H286" i="13"/>
  <c r="G286" i="13"/>
  <c r="F286" i="13"/>
  <c r="E286" i="13"/>
  <c r="D286" i="13"/>
  <c r="C286" i="13"/>
  <c r="B286" i="13"/>
  <c r="J285" i="13"/>
  <c r="I285" i="13"/>
  <c r="H285" i="13"/>
  <c r="G285" i="13"/>
  <c r="F285" i="13"/>
  <c r="E285" i="13"/>
  <c r="D285" i="13"/>
  <c r="C285" i="13"/>
  <c r="B285" i="13"/>
  <c r="J284" i="13"/>
  <c r="I284" i="13"/>
  <c r="H284" i="13"/>
  <c r="G284" i="13"/>
  <c r="F284" i="13"/>
  <c r="E284" i="13"/>
  <c r="D284" i="13"/>
  <c r="C284" i="13"/>
  <c r="B284" i="13"/>
  <c r="J283" i="13"/>
  <c r="I283" i="13"/>
  <c r="H283" i="13"/>
  <c r="G283" i="13"/>
  <c r="F283" i="13"/>
  <c r="E283" i="13"/>
  <c r="D283" i="13"/>
  <c r="C283" i="13"/>
  <c r="B283" i="13"/>
  <c r="J282" i="13"/>
  <c r="I282" i="13"/>
  <c r="H282" i="13"/>
  <c r="G282" i="13"/>
  <c r="F282" i="13"/>
  <c r="E282" i="13"/>
  <c r="D282" i="13"/>
  <c r="C282" i="13"/>
  <c r="B282" i="13"/>
  <c r="J281" i="13"/>
  <c r="I281" i="13"/>
  <c r="H281" i="13"/>
  <c r="G281" i="13"/>
  <c r="F281" i="13"/>
  <c r="E281" i="13"/>
  <c r="D281" i="13"/>
  <c r="C281" i="13"/>
  <c r="B281" i="13"/>
  <c r="J280" i="13"/>
  <c r="I280" i="13"/>
  <c r="H280" i="13"/>
  <c r="G280" i="13"/>
  <c r="F280" i="13"/>
  <c r="E280" i="13"/>
  <c r="D280" i="13"/>
  <c r="C280" i="13"/>
  <c r="B280" i="13"/>
  <c r="J279" i="13"/>
  <c r="I279" i="13"/>
  <c r="H279" i="13"/>
  <c r="G279" i="13"/>
  <c r="F279" i="13"/>
  <c r="E279" i="13"/>
  <c r="D279" i="13"/>
  <c r="C279" i="13"/>
  <c r="B279" i="13"/>
  <c r="J278" i="13"/>
  <c r="I278" i="13"/>
  <c r="H278" i="13"/>
  <c r="G278" i="13"/>
  <c r="F278" i="13"/>
  <c r="E278" i="13"/>
  <c r="D278" i="13"/>
  <c r="C278" i="13"/>
  <c r="B278" i="13"/>
  <c r="J277" i="13"/>
  <c r="I277" i="13"/>
  <c r="H277" i="13"/>
  <c r="G277" i="13"/>
  <c r="F277" i="13"/>
  <c r="E277" i="13"/>
  <c r="D277" i="13"/>
  <c r="C277" i="13"/>
  <c r="B277" i="13"/>
  <c r="J276" i="13"/>
  <c r="I276" i="13"/>
  <c r="H276" i="13"/>
  <c r="G276" i="13"/>
  <c r="F276" i="13"/>
  <c r="E276" i="13"/>
  <c r="D276" i="13"/>
  <c r="C276" i="13"/>
  <c r="B276" i="13"/>
  <c r="J275" i="13"/>
  <c r="I275" i="13"/>
  <c r="H275" i="13"/>
  <c r="G275" i="13"/>
  <c r="F275" i="13"/>
  <c r="E275" i="13"/>
  <c r="D275" i="13"/>
  <c r="C275" i="13"/>
  <c r="B275" i="13"/>
  <c r="J274" i="13"/>
  <c r="I274" i="13"/>
  <c r="H274" i="13"/>
  <c r="G274" i="13"/>
  <c r="F274" i="13"/>
  <c r="E274" i="13"/>
  <c r="D274" i="13"/>
  <c r="C274" i="13"/>
  <c r="B274" i="13"/>
  <c r="J273" i="13"/>
  <c r="I273" i="13"/>
  <c r="H273" i="13"/>
  <c r="G273" i="13"/>
  <c r="F273" i="13"/>
  <c r="E273" i="13"/>
  <c r="D273" i="13"/>
  <c r="C273" i="13"/>
  <c r="B273" i="13"/>
  <c r="J272" i="13"/>
  <c r="I272" i="13"/>
  <c r="H272" i="13"/>
  <c r="G272" i="13"/>
  <c r="F272" i="13"/>
  <c r="E272" i="13"/>
  <c r="D272" i="13"/>
  <c r="C272" i="13"/>
  <c r="B272" i="13"/>
  <c r="J271" i="13"/>
  <c r="I271" i="13"/>
  <c r="H271" i="13"/>
  <c r="G271" i="13"/>
  <c r="F271" i="13"/>
  <c r="E271" i="13"/>
  <c r="D271" i="13"/>
  <c r="C271" i="13"/>
  <c r="B271" i="13"/>
  <c r="J270" i="13"/>
  <c r="I270" i="13"/>
  <c r="H270" i="13"/>
  <c r="G270" i="13"/>
  <c r="F270" i="13"/>
  <c r="E270" i="13"/>
  <c r="D270" i="13"/>
  <c r="C270" i="13"/>
  <c r="B270" i="13"/>
  <c r="J269" i="13"/>
  <c r="I269" i="13"/>
  <c r="H269" i="13"/>
  <c r="G269" i="13"/>
  <c r="F269" i="13"/>
  <c r="E269" i="13"/>
  <c r="D269" i="13"/>
  <c r="C269" i="13"/>
  <c r="B269" i="13"/>
  <c r="J268" i="13"/>
  <c r="I268" i="13"/>
  <c r="H268" i="13"/>
  <c r="G268" i="13"/>
  <c r="F268" i="13"/>
  <c r="E268" i="13"/>
  <c r="D268" i="13"/>
  <c r="C268" i="13"/>
  <c r="B268" i="13"/>
  <c r="J267" i="13"/>
  <c r="I267" i="13"/>
  <c r="H267" i="13"/>
  <c r="G267" i="13"/>
  <c r="F267" i="13"/>
  <c r="E267" i="13"/>
  <c r="D267" i="13"/>
  <c r="C267" i="13"/>
  <c r="B267" i="13"/>
  <c r="J266" i="13"/>
  <c r="I266" i="13"/>
  <c r="H266" i="13"/>
  <c r="G266" i="13"/>
  <c r="F266" i="13"/>
  <c r="E266" i="13"/>
  <c r="D266" i="13"/>
  <c r="C266" i="13"/>
  <c r="B266" i="13"/>
  <c r="J265" i="13"/>
  <c r="I265" i="13"/>
  <c r="H265" i="13"/>
  <c r="G265" i="13"/>
  <c r="F265" i="13"/>
  <c r="E265" i="13"/>
  <c r="D265" i="13"/>
  <c r="C265" i="13"/>
  <c r="B265" i="13"/>
  <c r="J264" i="13"/>
  <c r="I264" i="13"/>
  <c r="H264" i="13"/>
  <c r="G264" i="13"/>
  <c r="F264" i="13"/>
  <c r="E264" i="13"/>
  <c r="D264" i="13"/>
  <c r="C264" i="13"/>
  <c r="B264" i="13"/>
  <c r="J263" i="13"/>
  <c r="I263" i="13"/>
  <c r="H263" i="13"/>
  <c r="G263" i="13"/>
  <c r="F263" i="13"/>
  <c r="E263" i="13"/>
  <c r="D263" i="13"/>
  <c r="C263" i="13"/>
  <c r="B263" i="13"/>
  <c r="J262" i="13"/>
  <c r="I262" i="13"/>
  <c r="H262" i="13"/>
  <c r="G262" i="13"/>
  <c r="F262" i="13"/>
  <c r="E262" i="13"/>
  <c r="D262" i="13"/>
  <c r="C262" i="13"/>
  <c r="B262" i="13"/>
  <c r="J261" i="13"/>
  <c r="I261" i="13"/>
  <c r="H261" i="13"/>
  <c r="G261" i="13"/>
  <c r="F261" i="13"/>
  <c r="E261" i="13"/>
  <c r="D261" i="13"/>
  <c r="C261" i="13"/>
  <c r="B261" i="13"/>
  <c r="J260" i="13"/>
  <c r="I260" i="13"/>
  <c r="H260" i="13"/>
  <c r="G260" i="13"/>
  <c r="F260" i="13"/>
  <c r="E260" i="13"/>
  <c r="D260" i="13"/>
  <c r="C260" i="13"/>
  <c r="B260" i="13"/>
  <c r="J259" i="13"/>
  <c r="I259" i="13"/>
  <c r="H259" i="13"/>
  <c r="G259" i="13"/>
  <c r="F259" i="13"/>
  <c r="E259" i="13"/>
  <c r="D259" i="13"/>
  <c r="C259" i="13"/>
  <c r="B259" i="13"/>
  <c r="J258" i="13"/>
  <c r="I258" i="13"/>
  <c r="H258" i="13"/>
  <c r="G258" i="13"/>
  <c r="F258" i="13"/>
  <c r="E258" i="13"/>
  <c r="D258" i="13"/>
  <c r="C258" i="13"/>
  <c r="B258" i="13"/>
  <c r="J257" i="13"/>
  <c r="I257" i="13"/>
  <c r="H257" i="13"/>
  <c r="G257" i="13"/>
  <c r="F257" i="13"/>
  <c r="E257" i="13"/>
  <c r="D257" i="13"/>
  <c r="C257" i="13"/>
  <c r="B257" i="13"/>
  <c r="J256" i="13"/>
  <c r="I256" i="13"/>
  <c r="H256" i="13"/>
  <c r="G256" i="13"/>
  <c r="F256" i="13"/>
  <c r="E256" i="13"/>
  <c r="D256" i="13"/>
  <c r="C256" i="13"/>
  <c r="B256" i="13"/>
  <c r="J255" i="13"/>
  <c r="I255" i="13"/>
  <c r="H255" i="13"/>
  <c r="G255" i="13"/>
  <c r="F255" i="13"/>
  <c r="E255" i="13"/>
  <c r="D255" i="13"/>
  <c r="C255" i="13"/>
  <c r="B255" i="13"/>
  <c r="J254" i="13"/>
  <c r="I254" i="13"/>
  <c r="H254" i="13"/>
  <c r="G254" i="13"/>
  <c r="F254" i="13"/>
  <c r="E254" i="13"/>
  <c r="D254" i="13"/>
  <c r="C254" i="13"/>
  <c r="B254" i="13"/>
  <c r="J253" i="13"/>
  <c r="I253" i="13"/>
  <c r="H253" i="13"/>
  <c r="G253" i="13"/>
  <c r="F253" i="13"/>
  <c r="E253" i="13"/>
  <c r="D253" i="13"/>
  <c r="C253" i="13"/>
  <c r="B253" i="13"/>
  <c r="J252" i="13"/>
  <c r="I252" i="13"/>
  <c r="H252" i="13"/>
  <c r="G252" i="13"/>
  <c r="F252" i="13"/>
  <c r="E252" i="13"/>
  <c r="D252" i="13"/>
  <c r="C252" i="13"/>
  <c r="B252" i="13"/>
  <c r="J251" i="13"/>
  <c r="I251" i="13"/>
  <c r="H251" i="13"/>
  <c r="G251" i="13"/>
  <c r="F251" i="13"/>
  <c r="E251" i="13"/>
  <c r="D251" i="13"/>
  <c r="C251" i="13"/>
  <c r="B251" i="13"/>
  <c r="J250" i="13"/>
  <c r="I250" i="13"/>
  <c r="H250" i="13"/>
  <c r="G250" i="13"/>
  <c r="F250" i="13"/>
  <c r="E250" i="13"/>
  <c r="D250" i="13"/>
  <c r="C250" i="13"/>
  <c r="B250" i="13"/>
  <c r="J249" i="13"/>
  <c r="I249" i="13"/>
  <c r="H249" i="13"/>
  <c r="G249" i="13"/>
  <c r="F249" i="13"/>
  <c r="E249" i="13"/>
  <c r="D249" i="13"/>
  <c r="C249" i="13"/>
  <c r="B249" i="13"/>
  <c r="J248" i="13"/>
  <c r="I248" i="13"/>
  <c r="H248" i="13"/>
  <c r="G248" i="13"/>
  <c r="F248" i="13"/>
  <c r="E248" i="13"/>
  <c r="D248" i="13"/>
  <c r="C248" i="13"/>
  <c r="B248" i="13"/>
  <c r="J247" i="13"/>
  <c r="I247" i="13"/>
  <c r="H247" i="13"/>
  <c r="G247" i="13"/>
  <c r="F247" i="13"/>
  <c r="E247" i="13"/>
  <c r="D247" i="13"/>
  <c r="C247" i="13"/>
  <c r="B247" i="13"/>
  <c r="J246" i="13"/>
  <c r="I246" i="13"/>
  <c r="H246" i="13"/>
  <c r="G246" i="13"/>
  <c r="F246" i="13"/>
  <c r="E246" i="13"/>
  <c r="D246" i="13"/>
  <c r="C246" i="13"/>
  <c r="B246" i="13"/>
  <c r="J245" i="13"/>
  <c r="I245" i="13"/>
  <c r="H245" i="13"/>
  <c r="G245" i="13"/>
  <c r="F245" i="13"/>
  <c r="E245" i="13"/>
  <c r="D245" i="13"/>
  <c r="C245" i="13"/>
  <c r="B245" i="13"/>
  <c r="J244" i="13"/>
  <c r="I244" i="13"/>
  <c r="H244" i="13"/>
  <c r="G244" i="13"/>
  <c r="F244" i="13"/>
  <c r="E244" i="13"/>
  <c r="D244" i="13"/>
  <c r="C244" i="13"/>
  <c r="B244" i="13"/>
  <c r="J243" i="13"/>
  <c r="I243" i="13"/>
  <c r="H243" i="13"/>
  <c r="G243" i="13"/>
  <c r="F243" i="13"/>
  <c r="E243" i="13"/>
  <c r="D243" i="13"/>
  <c r="C243" i="13"/>
  <c r="B243" i="13"/>
  <c r="J242" i="13"/>
  <c r="I242" i="13"/>
  <c r="H242" i="13"/>
  <c r="G242" i="13"/>
  <c r="F242" i="13"/>
  <c r="E242" i="13"/>
  <c r="D242" i="13"/>
  <c r="C242" i="13"/>
  <c r="B242" i="13"/>
  <c r="J241" i="13"/>
  <c r="I241" i="13"/>
  <c r="H241" i="13"/>
  <c r="G241" i="13"/>
  <c r="F241" i="13"/>
  <c r="E241" i="13"/>
  <c r="D241" i="13"/>
  <c r="C241" i="13"/>
  <c r="B241" i="13"/>
  <c r="J240" i="13"/>
  <c r="I240" i="13"/>
  <c r="H240" i="13"/>
  <c r="G240" i="13"/>
  <c r="F240" i="13"/>
  <c r="E240" i="13"/>
  <c r="D240" i="13"/>
  <c r="C240" i="13"/>
  <c r="B240" i="13"/>
  <c r="J239" i="13"/>
  <c r="I239" i="13"/>
  <c r="H239" i="13"/>
  <c r="G239" i="13"/>
  <c r="F239" i="13"/>
  <c r="E239" i="13"/>
  <c r="D239" i="13"/>
  <c r="C239" i="13"/>
  <c r="B239" i="13"/>
  <c r="J238" i="13"/>
  <c r="I238" i="13"/>
  <c r="H238" i="13"/>
  <c r="G238" i="13"/>
  <c r="F238" i="13"/>
  <c r="E238" i="13"/>
  <c r="D238" i="13"/>
  <c r="C238" i="13"/>
  <c r="B238" i="13"/>
  <c r="J237" i="13"/>
  <c r="I237" i="13"/>
  <c r="H237" i="13"/>
  <c r="G237" i="13"/>
  <c r="F237" i="13"/>
  <c r="E237" i="13"/>
  <c r="D237" i="13"/>
  <c r="C237" i="13"/>
  <c r="B237" i="13"/>
  <c r="J236" i="13"/>
  <c r="I236" i="13"/>
  <c r="H236" i="13"/>
  <c r="G236" i="13"/>
  <c r="F236" i="13"/>
  <c r="E236" i="13"/>
  <c r="D236" i="13"/>
  <c r="C236" i="13"/>
  <c r="B236" i="13"/>
  <c r="J235" i="13"/>
  <c r="I235" i="13"/>
  <c r="H235" i="13"/>
  <c r="G235" i="13"/>
  <c r="F235" i="13"/>
  <c r="E235" i="13"/>
  <c r="D235" i="13"/>
  <c r="C235" i="13"/>
  <c r="B235" i="13"/>
  <c r="J234" i="13"/>
  <c r="I234" i="13"/>
  <c r="H234" i="13"/>
  <c r="G234" i="13"/>
  <c r="F234" i="13"/>
  <c r="E234" i="13"/>
  <c r="D234" i="13"/>
  <c r="C234" i="13"/>
  <c r="B234" i="13"/>
  <c r="J233" i="13"/>
  <c r="I233" i="13"/>
  <c r="H233" i="13"/>
  <c r="G233" i="13"/>
  <c r="F233" i="13"/>
  <c r="E233" i="13"/>
  <c r="D233" i="13"/>
  <c r="C233" i="13"/>
  <c r="B233" i="13"/>
  <c r="J232" i="13"/>
  <c r="I232" i="13"/>
  <c r="H232" i="13"/>
  <c r="G232" i="13"/>
  <c r="F232" i="13"/>
  <c r="E232" i="13"/>
  <c r="D232" i="13"/>
  <c r="C232" i="13"/>
  <c r="B232" i="13"/>
  <c r="J231" i="13"/>
  <c r="I231" i="13"/>
  <c r="H231" i="13"/>
  <c r="G231" i="13"/>
  <c r="F231" i="13"/>
  <c r="E231" i="13"/>
  <c r="D231" i="13"/>
  <c r="C231" i="13"/>
  <c r="B231" i="13"/>
  <c r="J230" i="13"/>
  <c r="I230" i="13"/>
  <c r="H230" i="13"/>
  <c r="G230" i="13"/>
  <c r="F230" i="13"/>
  <c r="E230" i="13"/>
  <c r="D230" i="13"/>
  <c r="C230" i="13"/>
  <c r="B230" i="13"/>
  <c r="J229" i="13"/>
  <c r="I229" i="13"/>
  <c r="H229" i="13"/>
  <c r="G229" i="13"/>
  <c r="F229" i="13"/>
  <c r="E229" i="13"/>
  <c r="D229" i="13"/>
  <c r="C229" i="13"/>
  <c r="B229" i="13"/>
  <c r="J228" i="13"/>
  <c r="I228" i="13"/>
  <c r="H228" i="13"/>
  <c r="G228" i="13"/>
  <c r="F228" i="13"/>
  <c r="E228" i="13"/>
  <c r="D228" i="13"/>
  <c r="C228" i="13"/>
  <c r="B228" i="13"/>
  <c r="J227" i="13"/>
  <c r="I227" i="13"/>
  <c r="H227" i="13"/>
  <c r="G227" i="13"/>
  <c r="F227" i="13"/>
  <c r="E227" i="13"/>
  <c r="D227" i="13"/>
  <c r="C227" i="13"/>
  <c r="B227" i="13"/>
  <c r="J226" i="13"/>
  <c r="I226" i="13"/>
  <c r="H226" i="13"/>
  <c r="G226" i="13"/>
  <c r="F226" i="13"/>
  <c r="E226" i="13"/>
  <c r="D226" i="13"/>
  <c r="C226" i="13"/>
  <c r="B226" i="13"/>
  <c r="J225" i="13"/>
  <c r="I225" i="13"/>
  <c r="H225" i="13"/>
  <c r="G225" i="13"/>
  <c r="F225" i="13"/>
  <c r="E225" i="13"/>
  <c r="D225" i="13"/>
  <c r="C225" i="13"/>
  <c r="B225" i="13"/>
  <c r="J224" i="13"/>
  <c r="I224" i="13"/>
  <c r="H224" i="13"/>
  <c r="G224" i="13"/>
  <c r="F224" i="13"/>
  <c r="E224" i="13"/>
  <c r="D224" i="13"/>
  <c r="C224" i="13"/>
  <c r="B224" i="13"/>
  <c r="J223" i="13"/>
  <c r="I223" i="13"/>
  <c r="H223" i="13"/>
  <c r="G223" i="13"/>
  <c r="F223" i="13"/>
  <c r="E223" i="13"/>
  <c r="D223" i="13"/>
  <c r="C223" i="13"/>
  <c r="B223" i="13"/>
  <c r="J222" i="13"/>
  <c r="I222" i="13"/>
  <c r="H222" i="13"/>
  <c r="G222" i="13"/>
  <c r="F222" i="13"/>
  <c r="E222" i="13"/>
  <c r="D222" i="13"/>
  <c r="C222" i="13"/>
  <c r="B222" i="13"/>
  <c r="J221" i="13"/>
  <c r="I221" i="13"/>
  <c r="H221" i="13"/>
  <c r="G221" i="13"/>
  <c r="F221" i="13"/>
  <c r="E221" i="13"/>
  <c r="D221" i="13"/>
  <c r="C221" i="13"/>
  <c r="B221" i="13"/>
  <c r="J220" i="13"/>
  <c r="I220" i="13"/>
  <c r="H220" i="13"/>
  <c r="G220" i="13"/>
  <c r="F220" i="13"/>
  <c r="E220" i="13"/>
  <c r="D220" i="13"/>
  <c r="C220" i="13"/>
  <c r="B220" i="13"/>
  <c r="J219" i="13"/>
  <c r="I219" i="13"/>
  <c r="H219" i="13"/>
  <c r="G219" i="13"/>
  <c r="F219" i="13"/>
  <c r="E219" i="13"/>
  <c r="D219" i="13"/>
  <c r="C219" i="13"/>
  <c r="B219" i="13"/>
  <c r="J218" i="13"/>
  <c r="I218" i="13"/>
  <c r="H218" i="13"/>
  <c r="G218" i="13"/>
  <c r="F218" i="13"/>
  <c r="E218" i="13"/>
  <c r="D218" i="13"/>
  <c r="C218" i="13"/>
  <c r="B218" i="13"/>
  <c r="J217" i="13"/>
  <c r="I217" i="13"/>
  <c r="H217" i="13"/>
  <c r="G217" i="13"/>
  <c r="F217" i="13"/>
  <c r="E217" i="13"/>
  <c r="D217" i="13"/>
  <c r="C217" i="13"/>
  <c r="B217" i="13"/>
  <c r="J216" i="13"/>
  <c r="I216" i="13"/>
  <c r="H216" i="13"/>
  <c r="G216" i="13"/>
  <c r="F216" i="13"/>
  <c r="E216" i="13"/>
  <c r="D216" i="13"/>
  <c r="C216" i="13"/>
  <c r="B216" i="13"/>
  <c r="J215" i="13"/>
  <c r="I215" i="13"/>
  <c r="H215" i="13"/>
  <c r="G215" i="13"/>
  <c r="F215" i="13"/>
  <c r="E215" i="13"/>
  <c r="D215" i="13"/>
  <c r="C215" i="13"/>
  <c r="B215" i="13"/>
  <c r="J214" i="13"/>
  <c r="I214" i="13"/>
  <c r="H214" i="13"/>
  <c r="G214" i="13"/>
  <c r="F214" i="13"/>
  <c r="E214" i="13"/>
  <c r="D214" i="13"/>
  <c r="C214" i="13"/>
  <c r="B214" i="13"/>
  <c r="J213" i="13"/>
  <c r="I213" i="13"/>
  <c r="H213" i="13"/>
  <c r="G213" i="13"/>
  <c r="F213" i="13"/>
  <c r="E213" i="13"/>
  <c r="D213" i="13"/>
  <c r="C213" i="13"/>
  <c r="B213" i="13"/>
  <c r="J212" i="13"/>
  <c r="I212" i="13"/>
  <c r="H212" i="13"/>
  <c r="G212" i="13"/>
  <c r="F212" i="13"/>
  <c r="E212" i="13"/>
  <c r="D212" i="13"/>
  <c r="C212" i="13"/>
  <c r="B212" i="13"/>
  <c r="J211" i="13"/>
  <c r="I211" i="13"/>
  <c r="H211" i="13"/>
  <c r="G211" i="13"/>
  <c r="F211" i="13"/>
  <c r="E211" i="13"/>
  <c r="D211" i="13"/>
  <c r="C211" i="13"/>
  <c r="B211" i="13"/>
  <c r="J210" i="13"/>
  <c r="I210" i="13"/>
  <c r="H210" i="13"/>
  <c r="G210" i="13"/>
  <c r="F210" i="13"/>
  <c r="E210" i="13"/>
  <c r="D210" i="13"/>
  <c r="C210" i="13"/>
  <c r="B210" i="13"/>
  <c r="J209" i="13"/>
  <c r="I209" i="13"/>
  <c r="H209" i="13"/>
  <c r="G209" i="13"/>
  <c r="F209" i="13"/>
  <c r="E209" i="13"/>
  <c r="D209" i="13"/>
  <c r="C209" i="13"/>
  <c r="B209" i="13"/>
  <c r="J208" i="13"/>
  <c r="I208" i="13"/>
  <c r="H208" i="13"/>
  <c r="G208" i="13"/>
  <c r="F208" i="13"/>
  <c r="E208" i="13"/>
  <c r="D208" i="13"/>
  <c r="C208" i="13"/>
  <c r="B208" i="13"/>
  <c r="J207" i="13"/>
  <c r="I207" i="13"/>
  <c r="H207" i="13"/>
  <c r="G207" i="13"/>
  <c r="F207" i="13"/>
  <c r="E207" i="13"/>
  <c r="D207" i="13"/>
  <c r="C207" i="13"/>
  <c r="B207" i="13"/>
  <c r="J206" i="13"/>
  <c r="I206" i="13"/>
  <c r="H206" i="13"/>
  <c r="G206" i="13"/>
  <c r="F206" i="13"/>
  <c r="E206" i="13"/>
  <c r="D206" i="13"/>
  <c r="C206" i="13"/>
  <c r="B206" i="13"/>
  <c r="J205" i="13"/>
  <c r="I205" i="13"/>
  <c r="H205" i="13"/>
  <c r="G205" i="13"/>
  <c r="F205" i="13"/>
  <c r="E205" i="13"/>
  <c r="D205" i="13"/>
  <c r="C205" i="13"/>
  <c r="B205" i="13"/>
  <c r="J204" i="13"/>
  <c r="I204" i="13"/>
  <c r="H204" i="13"/>
  <c r="G204" i="13"/>
  <c r="F204" i="13"/>
  <c r="E204" i="13"/>
  <c r="D204" i="13"/>
  <c r="C204" i="13"/>
  <c r="B204" i="13"/>
  <c r="J203" i="13"/>
  <c r="I203" i="13"/>
  <c r="H203" i="13"/>
  <c r="G203" i="13"/>
  <c r="F203" i="13"/>
  <c r="E203" i="13"/>
  <c r="D203" i="13"/>
  <c r="C203" i="13"/>
  <c r="B203" i="13"/>
  <c r="J202" i="13"/>
  <c r="I202" i="13"/>
  <c r="H202" i="13"/>
  <c r="G202" i="13"/>
  <c r="F202" i="13"/>
  <c r="E202" i="13"/>
  <c r="D202" i="13"/>
  <c r="C202" i="13"/>
  <c r="B202" i="13"/>
  <c r="J201" i="13"/>
  <c r="I201" i="13"/>
  <c r="H201" i="13"/>
  <c r="G201" i="13"/>
  <c r="F201" i="13"/>
  <c r="E201" i="13"/>
  <c r="D201" i="13"/>
  <c r="C201" i="13"/>
  <c r="B201" i="13"/>
  <c r="J200" i="13"/>
  <c r="I200" i="13"/>
  <c r="H200" i="13"/>
  <c r="G200" i="13"/>
  <c r="F200" i="13"/>
  <c r="E200" i="13"/>
  <c r="D200" i="13"/>
  <c r="C200" i="13"/>
  <c r="B200" i="13"/>
  <c r="J199" i="13"/>
  <c r="I199" i="13"/>
  <c r="H199" i="13"/>
  <c r="G199" i="13"/>
  <c r="F199" i="13"/>
  <c r="E199" i="13"/>
  <c r="D199" i="13"/>
  <c r="C199" i="13"/>
  <c r="B199" i="13"/>
  <c r="J198" i="13"/>
  <c r="I198" i="13"/>
  <c r="H198" i="13"/>
  <c r="G198" i="13"/>
  <c r="F198" i="13"/>
  <c r="E198" i="13"/>
  <c r="D198" i="13"/>
  <c r="C198" i="13"/>
  <c r="B198" i="13"/>
  <c r="J197" i="13"/>
  <c r="I197" i="13"/>
  <c r="H197" i="13"/>
  <c r="G197" i="13"/>
  <c r="F197" i="13"/>
  <c r="E197" i="13"/>
  <c r="D197" i="13"/>
  <c r="C197" i="13"/>
  <c r="B197" i="13"/>
  <c r="J196" i="13"/>
  <c r="I196" i="13"/>
  <c r="H196" i="13"/>
  <c r="G196" i="13"/>
  <c r="F196" i="13"/>
  <c r="E196" i="13"/>
  <c r="D196" i="13"/>
  <c r="C196" i="13"/>
  <c r="B196" i="13"/>
  <c r="J195" i="13"/>
  <c r="I195" i="13"/>
  <c r="H195" i="13"/>
  <c r="G195" i="13"/>
  <c r="F195" i="13"/>
  <c r="E195" i="13"/>
  <c r="D195" i="13"/>
  <c r="C195" i="13"/>
  <c r="B195" i="13"/>
  <c r="J194" i="13"/>
  <c r="I194" i="13"/>
  <c r="H194" i="13"/>
  <c r="G194" i="13"/>
  <c r="F194" i="13"/>
  <c r="E194" i="13"/>
  <c r="D194" i="13"/>
  <c r="C194" i="13"/>
  <c r="B194" i="13"/>
  <c r="J193" i="13"/>
  <c r="I193" i="13"/>
  <c r="H193" i="13"/>
  <c r="G193" i="13"/>
  <c r="F193" i="13"/>
  <c r="E193" i="13"/>
  <c r="D193" i="13"/>
  <c r="C193" i="13"/>
  <c r="B193" i="13"/>
  <c r="J192" i="13"/>
  <c r="I192" i="13"/>
  <c r="H192" i="13"/>
  <c r="G192" i="13"/>
  <c r="F192" i="13"/>
  <c r="E192" i="13"/>
  <c r="D192" i="13"/>
  <c r="C192" i="13"/>
  <c r="B192" i="13"/>
  <c r="J191" i="13"/>
  <c r="I191" i="13"/>
  <c r="H191" i="13"/>
  <c r="G191" i="13"/>
  <c r="F191" i="13"/>
  <c r="E191" i="13"/>
  <c r="D191" i="13"/>
  <c r="C191" i="13"/>
  <c r="B191" i="13"/>
  <c r="J190" i="13"/>
  <c r="I190" i="13"/>
  <c r="H190" i="13"/>
  <c r="G190" i="13"/>
  <c r="F190" i="13"/>
  <c r="E190" i="13"/>
  <c r="D190" i="13"/>
  <c r="C190" i="13"/>
  <c r="B190" i="13"/>
  <c r="J189" i="13"/>
  <c r="J329" i="13" s="1"/>
  <c r="I189" i="13"/>
  <c r="H189" i="13"/>
  <c r="G189" i="13"/>
  <c r="F189" i="13"/>
  <c r="E189" i="13"/>
  <c r="D189" i="13"/>
  <c r="C189" i="13"/>
  <c r="B189" i="13"/>
  <c r="B329" i="13" s="1"/>
  <c r="J188" i="13"/>
  <c r="I188" i="13"/>
  <c r="H188" i="13"/>
  <c r="G188" i="13"/>
  <c r="F188" i="13"/>
  <c r="E188" i="13"/>
  <c r="D188" i="13"/>
  <c r="C188" i="13"/>
  <c r="C328" i="13" s="1"/>
  <c r="B188" i="13"/>
  <c r="J187" i="13"/>
  <c r="I187" i="13"/>
  <c r="H187" i="13"/>
  <c r="G187" i="13"/>
  <c r="F187" i="13"/>
  <c r="E187" i="13"/>
  <c r="D187" i="13"/>
  <c r="C187" i="13"/>
  <c r="B187" i="13"/>
  <c r="J186" i="13"/>
  <c r="I186" i="13"/>
  <c r="H186" i="13"/>
  <c r="G186" i="13"/>
  <c r="F186" i="13"/>
  <c r="E186" i="13"/>
  <c r="D186" i="13"/>
  <c r="C186" i="13"/>
  <c r="B186" i="13"/>
  <c r="J185" i="13"/>
  <c r="I185" i="13"/>
  <c r="H185" i="13"/>
  <c r="G185" i="13"/>
  <c r="F185" i="13"/>
  <c r="F325" i="13" s="1"/>
  <c r="E185" i="13"/>
  <c r="D185" i="13"/>
  <c r="C185" i="13"/>
  <c r="B185" i="13"/>
  <c r="J184" i="13"/>
  <c r="I184" i="13"/>
  <c r="H184" i="13"/>
  <c r="G184" i="13"/>
  <c r="G324" i="13" s="1"/>
  <c r="F184" i="13"/>
  <c r="E184" i="13"/>
  <c r="D184" i="13"/>
  <c r="C184" i="13"/>
  <c r="B184" i="13"/>
  <c r="J183" i="13"/>
  <c r="I183" i="13"/>
  <c r="H183" i="13"/>
  <c r="H323" i="13" s="1"/>
  <c r="G183" i="13"/>
  <c r="F183" i="13"/>
  <c r="E183" i="13"/>
  <c r="D183" i="13"/>
  <c r="C183" i="13"/>
  <c r="B183" i="13"/>
  <c r="J182" i="13"/>
  <c r="I182" i="13"/>
  <c r="I322" i="13" s="1"/>
  <c r="H182" i="13"/>
  <c r="G182" i="13"/>
  <c r="F182" i="13"/>
  <c r="E182" i="13"/>
  <c r="D182" i="13"/>
  <c r="C182" i="13"/>
  <c r="B182" i="13"/>
  <c r="J181" i="13"/>
  <c r="J321" i="13" s="1"/>
  <c r="I181" i="13"/>
  <c r="H181" i="13"/>
  <c r="G181" i="13"/>
  <c r="F181" i="13"/>
  <c r="E181" i="13"/>
  <c r="D181" i="13"/>
  <c r="C181" i="13"/>
  <c r="B181" i="13"/>
  <c r="B321" i="13" s="1"/>
  <c r="J180" i="13"/>
  <c r="I180" i="13"/>
  <c r="H180" i="13"/>
  <c r="G180" i="13"/>
  <c r="F180" i="13"/>
  <c r="E180" i="13"/>
  <c r="D180" i="13"/>
  <c r="C180" i="13"/>
  <c r="C320" i="13" s="1"/>
  <c r="B180" i="13"/>
  <c r="J179" i="13"/>
  <c r="I179" i="13"/>
  <c r="H179" i="13"/>
  <c r="G179" i="13"/>
  <c r="F179" i="13"/>
  <c r="E179" i="13"/>
  <c r="D179" i="13"/>
  <c r="C179" i="13"/>
  <c r="B179" i="13"/>
  <c r="J178" i="13"/>
  <c r="I178" i="13"/>
  <c r="H178" i="13"/>
  <c r="G178" i="13"/>
  <c r="F178" i="13"/>
  <c r="E178" i="13"/>
  <c r="D178" i="13"/>
  <c r="C178" i="13"/>
  <c r="B178" i="13"/>
  <c r="J177" i="13"/>
  <c r="J343" i="13" s="1"/>
  <c r="I177" i="13"/>
  <c r="I343" i="13" s="1"/>
  <c r="H177" i="13"/>
  <c r="H343" i="13" s="1"/>
  <c r="G177" i="13"/>
  <c r="F177" i="13"/>
  <c r="F329" i="13" s="1"/>
  <c r="E177" i="13"/>
  <c r="D177" i="13"/>
  <c r="D329" i="13" s="1"/>
  <c r="C177" i="13"/>
  <c r="B177" i="13"/>
  <c r="B343" i="13" s="1"/>
  <c r="J176" i="13"/>
  <c r="J342" i="13" s="1"/>
  <c r="I176" i="13"/>
  <c r="I342" i="13" s="1"/>
  <c r="H176" i="13"/>
  <c r="G176" i="13"/>
  <c r="G328" i="13" s="1"/>
  <c r="F176" i="13"/>
  <c r="F328" i="13" s="1"/>
  <c r="E176" i="13"/>
  <c r="D176" i="13"/>
  <c r="C176" i="13"/>
  <c r="C342" i="13" s="1"/>
  <c r="B176" i="13"/>
  <c r="B342" i="13" s="1"/>
  <c r="J175" i="13"/>
  <c r="J341" i="13" s="1"/>
  <c r="I175" i="13"/>
  <c r="H175" i="13"/>
  <c r="H327" i="13" s="1"/>
  <c r="G175" i="13"/>
  <c r="G327" i="13" s="1"/>
  <c r="F175" i="13"/>
  <c r="F327" i="13" s="1"/>
  <c r="E175" i="13"/>
  <c r="D175" i="13"/>
  <c r="D341" i="13" s="1"/>
  <c r="C175" i="13"/>
  <c r="C341" i="13" s="1"/>
  <c r="B175" i="13"/>
  <c r="B341" i="13" s="1"/>
  <c r="J174" i="13"/>
  <c r="I174" i="13"/>
  <c r="I326" i="13" s="1"/>
  <c r="H174" i="13"/>
  <c r="H326" i="13" s="1"/>
  <c r="G174" i="13"/>
  <c r="G326" i="13" s="1"/>
  <c r="F174" i="13"/>
  <c r="E174" i="13"/>
  <c r="D174" i="13"/>
  <c r="D340" i="13" s="1"/>
  <c r="C174" i="13"/>
  <c r="C340" i="13" s="1"/>
  <c r="B174" i="13"/>
  <c r="J173" i="13"/>
  <c r="J325" i="13" s="1"/>
  <c r="I173" i="13"/>
  <c r="I325" i="13" s="1"/>
  <c r="H173" i="13"/>
  <c r="H325" i="13" s="1"/>
  <c r="G173" i="13"/>
  <c r="F173" i="13"/>
  <c r="F339" i="13" s="1"/>
  <c r="E173" i="13"/>
  <c r="D173" i="13"/>
  <c r="D339" i="13" s="1"/>
  <c r="C173" i="13"/>
  <c r="B173" i="13"/>
  <c r="B325" i="13" s="1"/>
  <c r="J172" i="13"/>
  <c r="J324" i="13" s="1"/>
  <c r="I172" i="13"/>
  <c r="I324" i="13" s="1"/>
  <c r="H172" i="13"/>
  <c r="G172" i="13"/>
  <c r="G338" i="13" s="1"/>
  <c r="F172" i="13"/>
  <c r="F338" i="13" s="1"/>
  <c r="E172" i="13"/>
  <c r="D172" i="13"/>
  <c r="C172" i="13"/>
  <c r="C324" i="13" s="1"/>
  <c r="B172" i="13"/>
  <c r="B324" i="13" s="1"/>
  <c r="J171" i="13"/>
  <c r="J323" i="13" s="1"/>
  <c r="I171" i="13"/>
  <c r="H171" i="13"/>
  <c r="H337" i="13" s="1"/>
  <c r="G171" i="13"/>
  <c r="G337" i="13" s="1"/>
  <c r="F171" i="13"/>
  <c r="F337" i="13" s="1"/>
  <c r="E171" i="13"/>
  <c r="D171" i="13"/>
  <c r="D323" i="13" s="1"/>
  <c r="C171" i="13"/>
  <c r="C323" i="13" s="1"/>
  <c r="B171" i="13"/>
  <c r="B323" i="13" s="1"/>
  <c r="J170" i="13"/>
  <c r="I170" i="13"/>
  <c r="I336" i="13" s="1"/>
  <c r="H170" i="13"/>
  <c r="H336" i="13" s="1"/>
  <c r="G170" i="13"/>
  <c r="G336" i="13" s="1"/>
  <c r="F170" i="13"/>
  <c r="E170" i="13"/>
  <c r="D170" i="13"/>
  <c r="D322" i="13" s="1"/>
  <c r="C170" i="13"/>
  <c r="C322" i="13" s="1"/>
  <c r="B170" i="13"/>
  <c r="J169" i="13"/>
  <c r="J335" i="13" s="1"/>
  <c r="I169" i="13"/>
  <c r="I335" i="13" s="1"/>
  <c r="H169" i="13"/>
  <c r="H335" i="13" s="1"/>
  <c r="G169" i="13"/>
  <c r="F169" i="13"/>
  <c r="F321" i="13" s="1"/>
  <c r="E169" i="13"/>
  <c r="D169" i="13"/>
  <c r="D321" i="13" s="1"/>
  <c r="C169" i="13"/>
  <c r="B169" i="13"/>
  <c r="B335" i="13" s="1"/>
  <c r="J168" i="13"/>
  <c r="J334" i="13" s="1"/>
  <c r="I168" i="13"/>
  <c r="I334" i="13" s="1"/>
  <c r="H168" i="13"/>
  <c r="G168" i="13"/>
  <c r="G320" i="13" s="1"/>
  <c r="F168" i="13"/>
  <c r="F320" i="13" s="1"/>
  <c r="E168" i="13"/>
  <c r="D168" i="13"/>
  <c r="C168" i="13"/>
  <c r="C334" i="13" s="1"/>
  <c r="B168" i="13"/>
  <c r="B334" i="13" s="1"/>
  <c r="J167" i="13"/>
  <c r="J333" i="13" s="1"/>
  <c r="I167" i="13"/>
  <c r="H167" i="13"/>
  <c r="H319" i="13" s="1"/>
  <c r="G167" i="13"/>
  <c r="G319" i="13" s="1"/>
  <c r="F167" i="13"/>
  <c r="F319" i="13" s="1"/>
  <c r="E167" i="13"/>
  <c r="D167" i="13"/>
  <c r="D333" i="13" s="1"/>
  <c r="C167" i="13"/>
  <c r="C333" i="13" s="1"/>
  <c r="B167" i="13"/>
  <c r="B333" i="13" s="1"/>
  <c r="J166" i="13"/>
  <c r="I166" i="13"/>
  <c r="I318" i="13" s="1"/>
  <c r="H166" i="13"/>
  <c r="H318" i="13" s="1"/>
  <c r="G166" i="13"/>
  <c r="G318" i="13" s="1"/>
  <c r="F166" i="13"/>
  <c r="E166" i="13"/>
  <c r="D166" i="13"/>
  <c r="D332" i="13" s="1"/>
  <c r="C166" i="13"/>
  <c r="C332" i="13" s="1"/>
  <c r="B166" i="13"/>
  <c r="B41" i="2"/>
  <c r="D318" i="13" l="1"/>
  <c r="C319" i="13"/>
  <c r="B320" i="13"/>
  <c r="J320" i="13"/>
  <c r="I321" i="13"/>
  <c r="H322" i="13"/>
  <c r="G323" i="13"/>
  <c r="F324" i="13"/>
  <c r="D326" i="13"/>
  <c r="C327" i="13"/>
  <c r="B328" i="13"/>
  <c r="J328" i="13"/>
  <c r="I329" i="13"/>
  <c r="H332" i="13"/>
  <c r="G333" i="13"/>
  <c r="F334" i="13"/>
  <c r="D336" i="13"/>
  <c r="C337" i="13"/>
  <c r="B338" i="13"/>
  <c r="J338" i="13"/>
  <c r="I339" i="13"/>
  <c r="H340" i="13"/>
  <c r="G341" i="13"/>
  <c r="F342" i="13"/>
  <c r="I332" i="13"/>
  <c r="H333" i="13"/>
  <c r="G334" i="13"/>
  <c r="F335" i="13"/>
  <c r="D337" i="13"/>
  <c r="C338" i="13"/>
  <c r="B339" i="13"/>
  <c r="J339" i="13"/>
  <c r="I340" i="13"/>
  <c r="H341" i="13"/>
  <c r="G342" i="13"/>
  <c r="F343" i="13"/>
  <c r="BK148" i="3" l="1"/>
  <c r="BL148" i="3"/>
  <c r="BK149" i="3"/>
  <c r="BL149" i="3"/>
  <c r="BK150" i="3"/>
  <c r="BL150" i="3" s="1"/>
  <c r="BK151" i="3"/>
  <c r="BL151" i="3" s="1"/>
  <c r="BK152" i="3"/>
  <c r="BL152" i="3"/>
  <c r="BK153" i="3"/>
  <c r="BL153" i="3"/>
  <c r="BK154" i="3"/>
  <c r="BL154" i="3" s="1"/>
  <c r="BK155" i="3"/>
  <c r="BL155" i="3" s="1"/>
  <c r="BK156" i="3"/>
  <c r="BL156" i="3"/>
  <c r="BK157" i="3"/>
  <c r="BL157" i="3"/>
  <c r="BK158" i="3"/>
  <c r="BL158" i="3" s="1"/>
  <c r="BK159" i="3"/>
  <c r="BL159" i="3" s="1"/>
  <c r="BK160" i="3"/>
  <c r="BK161" i="3"/>
  <c r="BL161" i="3"/>
  <c r="BK162" i="3"/>
  <c r="BL162" i="3" s="1"/>
  <c r="BK163" i="3"/>
  <c r="BL163" i="3"/>
  <c r="BK164" i="3"/>
  <c r="BL164" i="3" s="1"/>
  <c r="BK165" i="3"/>
  <c r="BL165" i="3"/>
  <c r="BL166" i="3"/>
  <c r="BM166" i="3" s="1"/>
  <c r="B16" i="12"/>
  <c r="F219" i="12"/>
  <c r="G219" i="12"/>
  <c r="H219" i="12"/>
  <c r="W219" i="12"/>
  <c r="AE219" i="12"/>
  <c r="AL219" i="12"/>
  <c r="AQ219" i="12"/>
  <c r="AT219" i="12"/>
  <c r="AX219" i="12"/>
  <c r="AX218" i="12"/>
  <c r="AT218" i="12"/>
  <c r="AQ218" i="12"/>
  <c r="AL218" i="12"/>
  <c r="AE218" i="12"/>
  <c r="W218" i="12"/>
  <c r="H218" i="12"/>
  <c r="G218" i="12"/>
  <c r="F218" i="12"/>
  <c r="AX217" i="12"/>
  <c r="AT217" i="12"/>
  <c r="AQ217" i="12"/>
  <c r="AL217" i="12"/>
  <c r="AE217" i="12"/>
  <c r="W217" i="12"/>
  <c r="H217" i="12"/>
  <c r="G217" i="12"/>
  <c r="F217" i="12"/>
  <c r="AX216" i="12"/>
  <c r="AT216" i="12"/>
  <c r="AQ216" i="12"/>
  <c r="AL216" i="12"/>
  <c r="AE216" i="12"/>
  <c r="W216" i="12"/>
  <c r="H216" i="12"/>
  <c r="G216" i="12"/>
  <c r="F216" i="12"/>
  <c r="AX215" i="12"/>
  <c r="AT215" i="12"/>
  <c r="AQ215" i="12"/>
  <c r="AL215" i="12"/>
  <c r="AE215" i="12"/>
  <c r="W215" i="12"/>
  <c r="H215" i="12"/>
  <c r="G215" i="12"/>
  <c r="F215" i="12"/>
  <c r="AX214" i="12"/>
  <c r="AT214" i="12"/>
  <c r="AQ214" i="12"/>
  <c r="AL214" i="12"/>
  <c r="AE214" i="12"/>
  <c r="W214" i="12"/>
  <c r="H214" i="12"/>
  <c r="G214" i="12"/>
  <c r="F214" i="12"/>
  <c r="AX213" i="12"/>
  <c r="AT213" i="12"/>
  <c r="AQ213" i="12"/>
  <c r="AL213" i="12"/>
  <c r="AE213" i="12"/>
  <c r="W213" i="12"/>
  <c r="H213" i="12"/>
  <c r="G213" i="12"/>
  <c r="F213" i="12"/>
  <c r="AX212" i="12"/>
  <c r="AT212" i="12"/>
  <c r="AQ212" i="12"/>
  <c r="AL212" i="12"/>
  <c r="AE212" i="12"/>
  <c r="W212" i="12"/>
  <c r="H212" i="12"/>
  <c r="G212" i="12"/>
  <c r="F212" i="12"/>
  <c r="AX211" i="12"/>
  <c r="AT211" i="12"/>
  <c r="AQ211" i="12"/>
  <c r="AL211" i="12"/>
  <c r="AE211" i="12"/>
  <c r="W211" i="12"/>
  <c r="H211" i="12"/>
  <c r="G211" i="12"/>
  <c r="F211" i="12"/>
  <c r="AX210" i="12"/>
  <c r="AT210" i="12"/>
  <c r="AQ210" i="12"/>
  <c r="AL210" i="12"/>
  <c r="AE210" i="12"/>
  <c r="W210" i="12"/>
  <c r="H210" i="12"/>
  <c r="G210" i="12"/>
  <c r="F210" i="12"/>
  <c r="AX209" i="12"/>
  <c r="AT209" i="12"/>
  <c r="AQ209" i="12"/>
  <c r="AL209" i="12"/>
  <c r="AE209" i="12"/>
  <c r="W209" i="12"/>
  <c r="H209" i="12"/>
  <c r="G209" i="12"/>
  <c r="F209" i="12"/>
  <c r="AX208" i="12"/>
  <c r="AT208" i="12"/>
  <c r="AQ208" i="12"/>
  <c r="AL208" i="12"/>
  <c r="AE208" i="12"/>
  <c r="W208" i="12"/>
  <c r="H208" i="12"/>
  <c r="G208" i="12"/>
  <c r="F208" i="12"/>
  <c r="AX206" i="12"/>
  <c r="AT206" i="12"/>
  <c r="AQ206" i="12"/>
  <c r="AL206" i="12"/>
  <c r="AE206" i="12"/>
  <c r="W206" i="12"/>
  <c r="H206" i="12"/>
  <c r="G206" i="12"/>
  <c r="F206" i="12"/>
  <c r="AX205" i="12"/>
  <c r="AT205" i="12"/>
  <c r="AQ205" i="12"/>
  <c r="AL205" i="12"/>
  <c r="AE205" i="12"/>
  <c r="W205" i="12"/>
  <c r="H205" i="12"/>
  <c r="G205" i="12"/>
  <c r="F205" i="12"/>
  <c r="AX204" i="12"/>
  <c r="AT204" i="12"/>
  <c r="AQ204" i="12"/>
  <c r="AL204" i="12"/>
  <c r="AE204" i="12"/>
  <c r="W204" i="12"/>
  <c r="H204" i="12"/>
  <c r="G204" i="12"/>
  <c r="F204" i="12"/>
  <c r="AX203" i="12"/>
  <c r="AT203" i="12"/>
  <c r="AQ203" i="12"/>
  <c r="AL203" i="12"/>
  <c r="AE203" i="12"/>
  <c r="W203" i="12"/>
  <c r="H203" i="12"/>
  <c r="G203" i="12"/>
  <c r="F203" i="12"/>
  <c r="AX202" i="12"/>
  <c r="AT202" i="12"/>
  <c r="AQ202" i="12"/>
  <c r="AL202" i="12"/>
  <c r="AE202" i="12"/>
  <c r="W202" i="12"/>
  <c r="H202" i="12"/>
  <c r="G202" i="12"/>
  <c r="F202" i="12"/>
  <c r="AX201" i="12"/>
  <c r="AT201" i="12"/>
  <c r="AQ201" i="12"/>
  <c r="AL201" i="12"/>
  <c r="AE201" i="12"/>
  <c r="W201" i="12"/>
  <c r="H201" i="12"/>
  <c r="G201" i="12"/>
  <c r="F201" i="12"/>
  <c r="AX200" i="12"/>
  <c r="AT200" i="12"/>
  <c r="AQ200" i="12"/>
  <c r="AL200" i="12"/>
  <c r="AE200" i="12"/>
  <c r="W200" i="12"/>
  <c r="H200" i="12"/>
  <c r="G200" i="12"/>
  <c r="F200" i="12"/>
  <c r="AX199" i="12"/>
  <c r="AT199" i="12"/>
  <c r="AQ199" i="12"/>
  <c r="AL199" i="12"/>
  <c r="AE199" i="12"/>
  <c r="W199" i="12"/>
  <c r="H199" i="12"/>
  <c r="G199" i="12"/>
  <c r="F199" i="12"/>
  <c r="AX198" i="12"/>
  <c r="AT198" i="12"/>
  <c r="AQ198" i="12"/>
  <c r="AL198" i="12"/>
  <c r="AE198" i="12"/>
  <c r="W198" i="12"/>
  <c r="H198" i="12"/>
  <c r="G198" i="12"/>
  <c r="F198" i="12"/>
  <c r="AX197" i="12"/>
  <c r="AT197" i="12"/>
  <c r="AQ197" i="12"/>
  <c r="AL197" i="12"/>
  <c r="AE197" i="12"/>
  <c r="W197" i="12"/>
  <c r="H197" i="12"/>
  <c r="G197" i="12"/>
  <c r="F197" i="12"/>
  <c r="AX196" i="12"/>
  <c r="AT196" i="12"/>
  <c r="AQ196" i="12"/>
  <c r="AL196" i="12"/>
  <c r="AE196" i="12"/>
  <c r="W196" i="12"/>
  <c r="H196" i="12"/>
  <c r="G196" i="12"/>
  <c r="F196" i="12"/>
  <c r="AX195" i="12"/>
  <c r="AT195" i="12"/>
  <c r="AQ195" i="12"/>
  <c r="AL195" i="12"/>
  <c r="AE195" i="12"/>
  <c r="W195" i="12"/>
  <c r="H195" i="12"/>
  <c r="G195" i="12"/>
  <c r="F195" i="12"/>
  <c r="AO185" i="12"/>
  <c r="AS212" i="12" s="1"/>
  <c r="AG185" i="12"/>
  <c r="AJ212" i="12" s="1"/>
  <c r="M181" i="12"/>
  <c r="N208" i="12" s="1"/>
  <c r="D181" i="12"/>
  <c r="AL173" i="12"/>
  <c r="AO200" i="12" s="1"/>
  <c r="AK173" i="12"/>
  <c r="AG200" i="12" s="1"/>
  <c r="I170" i="12"/>
  <c r="I191" i="12" s="1"/>
  <c r="K218" i="12" s="1"/>
  <c r="B170" i="12"/>
  <c r="BA197" i="12" s="1"/>
  <c r="BB164" i="12"/>
  <c r="BB163" i="12"/>
  <c r="BB162" i="12"/>
  <c r="BB161" i="12"/>
  <c r="BB160" i="12"/>
  <c r="BB159" i="12"/>
  <c r="BB158" i="12"/>
  <c r="BB157" i="12"/>
  <c r="BB156" i="12"/>
  <c r="BB155" i="12"/>
  <c r="BB154" i="12"/>
  <c r="BB153" i="12"/>
  <c r="BB152" i="12"/>
  <c r="BB151" i="12"/>
  <c r="BB150" i="12"/>
  <c r="BB149" i="12"/>
  <c r="BB148" i="12"/>
  <c r="BB147" i="12"/>
  <c r="BB146" i="12"/>
  <c r="BB145" i="12"/>
  <c r="BB144" i="12"/>
  <c r="BB143" i="12"/>
  <c r="BB142" i="12"/>
  <c r="BB141" i="12"/>
  <c r="BB140" i="12"/>
  <c r="BB139" i="12"/>
  <c r="BB138" i="12"/>
  <c r="BB137" i="12"/>
  <c r="BB136" i="12"/>
  <c r="BB135" i="12"/>
  <c r="BB134" i="12"/>
  <c r="BB133" i="12"/>
  <c r="BB132" i="12"/>
  <c r="BB131" i="12"/>
  <c r="BB130" i="12"/>
  <c r="BB129" i="12"/>
  <c r="BB128" i="12"/>
  <c r="BB127" i="12"/>
  <c r="BB126" i="12"/>
  <c r="BB125" i="12"/>
  <c r="BB124" i="12"/>
  <c r="BB123" i="12"/>
  <c r="BB122" i="12"/>
  <c r="BB121" i="12"/>
  <c r="BB120" i="12"/>
  <c r="BB119" i="12"/>
  <c r="BB118" i="12"/>
  <c r="BB117" i="12"/>
  <c r="BB116" i="12"/>
  <c r="BB115" i="12"/>
  <c r="BB114" i="12"/>
  <c r="BB113" i="12"/>
  <c r="BB112" i="12"/>
  <c r="BB111" i="12"/>
  <c r="BB110" i="12"/>
  <c r="BB109" i="12"/>
  <c r="BB108" i="12"/>
  <c r="BB107" i="12"/>
  <c r="BB106" i="12"/>
  <c r="BB105" i="12"/>
  <c r="BB104" i="12"/>
  <c r="BB103" i="12"/>
  <c r="BB102" i="12"/>
  <c r="BB101" i="12"/>
  <c r="BB100" i="12"/>
  <c r="BB99" i="12"/>
  <c r="BB98" i="12"/>
  <c r="BB97" i="12"/>
  <c r="BB96" i="12"/>
  <c r="BB95" i="12"/>
  <c r="BB94" i="12"/>
  <c r="BB93" i="12"/>
  <c r="BB92" i="12"/>
  <c r="BB91" i="12"/>
  <c r="BB90" i="12"/>
  <c r="BB89" i="12"/>
  <c r="BB88" i="12"/>
  <c r="BB87" i="12"/>
  <c r="BB86" i="12"/>
  <c r="BB85" i="12"/>
  <c r="BB84" i="12"/>
  <c r="BB83" i="12"/>
  <c r="BB82" i="12"/>
  <c r="BB81" i="12"/>
  <c r="BB80" i="12"/>
  <c r="BB79" i="12"/>
  <c r="BB78" i="12"/>
  <c r="BB77" i="12"/>
  <c r="BB76" i="12"/>
  <c r="BB75" i="12"/>
  <c r="BB74" i="12"/>
  <c r="BB73" i="12"/>
  <c r="BB72" i="12"/>
  <c r="BB71" i="12"/>
  <c r="BB70" i="12"/>
  <c r="BB69" i="12"/>
  <c r="BB68" i="12"/>
  <c r="BB67" i="12"/>
  <c r="BB66" i="12"/>
  <c r="BB65" i="12"/>
  <c r="BB64" i="12"/>
  <c r="BB63" i="12"/>
  <c r="BB62" i="12"/>
  <c r="BB61" i="12"/>
  <c r="BB60" i="12"/>
  <c r="BB59" i="12"/>
  <c r="BB58" i="12"/>
  <c r="BB57" i="12"/>
  <c r="BB56" i="12"/>
  <c r="BB55" i="12"/>
  <c r="BB54" i="12"/>
  <c r="BB53" i="12"/>
  <c r="BB52" i="12"/>
  <c r="BB51" i="12"/>
  <c r="BB50" i="12"/>
  <c r="BB49" i="12"/>
  <c r="BB48" i="12"/>
  <c r="BB47" i="12"/>
  <c r="BB46" i="12"/>
  <c r="BB45" i="12"/>
  <c r="BB44" i="12"/>
  <c r="BB43" i="12"/>
  <c r="BB42" i="12"/>
  <c r="BB41" i="12"/>
  <c r="BB40" i="12"/>
  <c r="BB39" i="12"/>
  <c r="BB38" i="12"/>
  <c r="BB37" i="12"/>
  <c r="BB36" i="12"/>
  <c r="BB35" i="12"/>
  <c r="BB34" i="12"/>
  <c r="BB33" i="12"/>
  <c r="BB32" i="12"/>
  <c r="BB31" i="12"/>
  <c r="BB30" i="12"/>
  <c r="BB29" i="12"/>
  <c r="BB28" i="12"/>
  <c r="BB27" i="12"/>
  <c r="BB26" i="12"/>
  <c r="BB25" i="12"/>
  <c r="BB24" i="12"/>
  <c r="BB23" i="12"/>
  <c r="BB22" i="12"/>
  <c r="BB21" i="12"/>
  <c r="BB20" i="12"/>
  <c r="BB19" i="12"/>
  <c r="BB18" i="12"/>
  <c r="BB17" i="12"/>
  <c r="BB16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B164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B163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B161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B160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BA156" i="12"/>
  <c r="AZ156" i="12"/>
  <c r="AY156" i="12"/>
  <c r="AX156" i="12"/>
  <c r="AW156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C155" i="12"/>
  <c r="B155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B154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C152" i="12"/>
  <c r="B152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C150" i="12"/>
  <c r="B150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AH149" i="12"/>
  <c r="AG149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B149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C147" i="12"/>
  <c r="B147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C146" i="12"/>
  <c r="B146" i="12"/>
  <c r="BA145" i="12"/>
  <c r="AZ145" i="12"/>
  <c r="AY145" i="12"/>
  <c r="AX145" i="12"/>
  <c r="AW145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C145" i="12"/>
  <c r="B145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C144" i="12"/>
  <c r="B144" i="12"/>
  <c r="BA143" i="12"/>
  <c r="AZ143" i="12"/>
  <c r="AY143" i="12"/>
  <c r="AX143" i="12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B143" i="12"/>
  <c r="BA142" i="12"/>
  <c r="AZ142" i="12"/>
  <c r="AY142" i="12"/>
  <c r="AX142" i="12"/>
  <c r="AW142" i="12"/>
  <c r="AV142" i="12"/>
  <c r="AU142" i="12"/>
  <c r="AT142" i="12"/>
  <c r="AS142" i="12"/>
  <c r="AR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BA141" i="12"/>
  <c r="AZ141" i="12"/>
  <c r="AY141" i="12"/>
  <c r="AX141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B141" i="12"/>
  <c r="BA140" i="12"/>
  <c r="AZ140" i="12"/>
  <c r="AY140" i="12"/>
  <c r="AX140" i="12"/>
  <c r="AW140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B140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B139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B138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B137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B136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C133" i="12"/>
  <c r="B133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B132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C130" i="12"/>
  <c r="B130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B129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B127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C126" i="12"/>
  <c r="B126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C124" i="12"/>
  <c r="B124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B123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B122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B120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B118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B117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B116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5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B113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B109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B106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B97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B96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B95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B94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B93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B92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B91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B90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B88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B87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B85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B84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83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82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B80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79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B78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B77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B76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B75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B74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B73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B72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71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70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68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B67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B66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5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64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63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B62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B61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60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59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50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B168" i="12" s="1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BA23" i="12"/>
  <c r="BA175" i="12" s="1"/>
  <c r="BH202" i="12" s="1"/>
  <c r="AZ23" i="12"/>
  <c r="AZ188" i="12" s="1"/>
  <c r="BF215" i="12" s="1"/>
  <c r="AY23" i="12"/>
  <c r="AY175" i="12" s="1"/>
  <c r="BG202" i="12" s="1"/>
  <c r="AX23" i="12"/>
  <c r="AW23" i="12"/>
  <c r="AW175" i="12" s="1"/>
  <c r="BC202" i="12" s="1"/>
  <c r="AV23" i="12"/>
  <c r="AU23" i="12"/>
  <c r="AT23" i="12"/>
  <c r="AT188" i="12" s="1"/>
  <c r="AZ215" i="12" s="1"/>
  <c r="AS23" i="12"/>
  <c r="AS175" i="12" s="1"/>
  <c r="AY202" i="12" s="1"/>
  <c r="AR23" i="12"/>
  <c r="AR188" i="12" s="1"/>
  <c r="AW215" i="12" s="1"/>
  <c r="AQ23" i="12"/>
  <c r="AQ188" i="12" s="1"/>
  <c r="AV215" i="12" s="1"/>
  <c r="AP23" i="12"/>
  <c r="AP175" i="12" s="1"/>
  <c r="AU202" i="12" s="1"/>
  <c r="AO23" i="12"/>
  <c r="AO188" i="12" s="1"/>
  <c r="AS215" i="12" s="1"/>
  <c r="AN23" i="12"/>
  <c r="AN175" i="12" s="1"/>
  <c r="AR202" i="12" s="1"/>
  <c r="AM23" i="12"/>
  <c r="AM175" i="12" s="1"/>
  <c r="AP202" i="12" s="1"/>
  <c r="AL23" i="12"/>
  <c r="AK23" i="12"/>
  <c r="AK175" i="12" s="1"/>
  <c r="AG202" i="12" s="1"/>
  <c r="AJ23" i="12"/>
  <c r="AJ188" i="12" s="1"/>
  <c r="AF215" i="12" s="1"/>
  <c r="AI23" i="12"/>
  <c r="AI188" i="12" s="1"/>
  <c r="AN215" i="12" s="1"/>
  <c r="AH23" i="12"/>
  <c r="AH175" i="12" s="1"/>
  <c r="AK202" i="12" s="1"/>
  <c r="AG23" i="12"/>
  <c r="AG188" i="12" s="1"/>
  <c r="AJ215" i="12" s="1"/>
  <c r="AF23" i="12"/>
  <c r="AE23" i="12"/>
  <c r="AE188" i="12" s="1"/>
  <c r="AM215" i="12" s="1"/>
  <c r="AD23" i="12"/>
  <c r="AC23" i="12"/>
  <c r="AC175" i="12" s="1"/>
  <c r="AD202" i="12" s="1"/>
  <c r="AB23" i="12"/>
  <c r="AB175" i="12" s="1"/>
  <c r="AB202" i="12" s="1"/>
  <c r="AA23" i="12"/>
  <c r="AA175" i="12" s="1"/>
  <c r="AC202" i="12" s="1"/>
  <c r="Z23" i="12"/>
  <c r="Z175" i="12" s="1"/>
  <c r="AA202" i="12" s="1"/>
  <c r="Y23" i="12"/>
  <c r="X23" i="12"/>
  <c r="W23" i="12"/>
  <c r="W188" i="12" s="1"/>
  <c r="X215" i="12" s="1"/>
  <c r="V23" i="12"/>
  <c r="V188" i="12" s="1"/>
  <c r="Y215" i="12" s="1"/>
  <c r="U23" i="12"/>
  <c r="U175" i="12" s="1"/>
  <c r="U202" i="12" s="1"/>
  <c r="T23" i="12"/>
  <c r="T188" i="12" s="1"/>
  <c r="T215" i="12" s="1"/>
  <c r="S23" i="12"/>
  <c r="S175" i="12" s="1"/>
  <c r="S202" i="12" s="1"/>
  <c r="R23" i="12"/>
  <c r="R175" i="12" s="1"/>
  <c r="O202" i="12" s="1"/>
  <c r="Q23" i="12"/>
  <c r="P23" i="12"/>
  <c r="O23" i="12"/>
  <c r="N23" i="12"/>
  <c r="N188" i="12" s="1"/>
  <c r="M23" i="12"/>
  <c r="M175" i="12" s="1"/>
  <c r="N202" i="12" s="1"/>
  <c r="L23" i="12"/>
  <c r="L188" i="12" s="1"/>
  <c r="M215" i="12" s="1"/>
  <c r="K23" i="12"/>
  <c r="K188" i="12" s="1"/>
  <c r="J23" i="12"/>
  <c r="J175" i="12" s="1"/>
  <c r="L202" i="12" s="1"/>
  <c r="I23" i="12"/>
  <c r="I188" i="12" s="1"/>
  <c r="K215" i="12" s="1"/>
  <c r="H23" i="12"/>
  <c r="G23" i="12"/>
  <c r="G175" i="12" s="1"/>
  <c r="I202" i="12" s="1"/>
  <c r="F23" i="12"/>
  <c r="E23" i="12"/>
  <c r="E175" i="12" s="1"/>
  <c r="E202" i="12" s="1"/>
  <c r="D23" i="12"/>
  <c r="D188" i="12" s="1"/>
  <c r="C23" i="12"/>
  <c r="C188" i="12" s="1"/>
  <c r="C215" i="12" s="1"/>
  <c r="B23" i="12"/>
  <c r="B175" i="12" s="1"/>
  <c r="BA202" i="12" s="1"/>
  <c r="BA22" i="12"/>
  <c r="BA187" i="12" s="1"/>
  <c r="BH214" i="12" s="1"/>
  <c r="AZ22" i="12"/>
  <c r="AY22" i="12"/>
  <c r="AY187" i="12" s="1"/>
  <c r="BG214" i="12" s="1"/>
  <c r="AX22" i="12"/>
  <c r="AX174" i="12" s="1"/>
  <c r="BE201" i="12" s="1"/>
  <c r="AW22" i="12"/>
  <c r="AV22" i="12"/>
  <c r="AV174" i="12" s="1"/>
  <c r="BD201" i="12" s="1"/>
  <c r="AU22" i="12"/>
  <c r="AU174" i="12" s="1"/>
  <c r="BB201" i="12" s="1"/>
  <c r="AT22" i="12"/>
  <c r="AT174" i="12" s="1"/>
  <c r="AZ201" i="12" s="1"/>
  <c r="AS22" i="12"/>
  <c r="AR22" i="12"/>
  <c r="AR187" i="12" s="1"/>
  <c r="AW214" i="12" s="1"/>
  <c r="AQ22" i="12"/>
  <c r="AQ187" i="12" s="1"/>
  <c r="AV214" i="12" s="1"/>
  <c r="AP22" i="12"/>
  <c r="AP187" i="12" s="1"/>
  <c r="AU214" i="12" s="1"/>
  <c r="AO22" i="12"/>
  <c r="AN22" i="12"/>
  <c r="AN187" i="12" s="1"/>
  <c r="AR214" i="12" s="1"/>
  <c r="AM22" i="12"/>
  <c r="AM174" i="12" s="1"/>
  <c r="AP201" i="12" s="1"/>
  <c r="AL22" i="12"/>
  <c r="AL174" i="12" s="1"/>
  <c r="AO201" i="12" s="1"/>
  <c r="AK22" i="12"/>
  <c r="AK174" i="12" s="1"/>
  <c r="AG201" i="12" s="1"/>
  <c r="AJ22" i="12"/>
  <c r="AI22" i="12"/>
  <c r="AI174" i="12" s="1"/>
  <c r="AN201" i="12" s="1"/>
  <c r="AH22" i="12"/>
  <c r="AH187" i="12" s="1"/>
  <c r="AK214" i="12" s="1"/>
  <c r="AG22" i="12"/>
  <c r="AF22" i="12"/>
  <c r="AF187" i="12" s="1"/>
  <c r="AI214" i="12" s="1"/>
  <c r="AE22" i="12"/>
  <c r="AE187" i="12" s="1"/>
  <c r="AM214" i="12" s="1"/>
  <c r="AD22" i="12"/>
  <c r="AD174" i="12" s="1"/>
  <c r="AH201" i="12" s="1"/>
  <c r="AC22" i="12"/>
  <c r="AC174" i="12" s="1"/>
  <c r="AD201" i="12" s="1"/>
  <c r="AB22" i="12"/>
  <c r="AA22" i="12"/>
  <c r="AA174" i="12" s="1"/>
  <c r="AC201" i="12" s="1"/>
  <c r="Z22" i="12"/>
  <c r="Z174" i="12" s="1"/>
  <c r="AA201" i="12" s="1"/>
  <c r="Y22" i="12"/>
  <c r="X22" i="12"/>
  <c r="X174" i="12" s="1"/>
  <c r="V201" i="12" s="1"/>
  <c r="W22" i="12"/>
  <c r="W187" i="12" s="1"/>
  <c r="X214" i="12" s="1"/>
  <c r="V22" i="12"/>
  <c r="V174" i="12" s="1"/>
  <c r="Y201" i="12" s="1"/>
  <c r="U22" i="12"/>
  <c r="U187" i="12" s="1"/>
  <c r="U214" i="12" s="1"/>
  <c r="T22" i="12"/>
  <c r="S22" i="12"/>
  <c r="S187" i="12" s="1"/>
  <c r="S214" i="12" s="1"/>
  <c r="R22" i="12"/>
  <c r="R174" i="12" s="1"/>
  <c r="O201" i="12" s="1"/>
  <c r="Q22" i="12"/>
  <c r="P22" i="12"/>
  <c r="P174" i="12" s="1"/>
  <c r="Q201" i="12" s="1"/>
  <c r="O22" i="12"/>
  <c r="O174" i="12" s="1"/>
  <c r="P201" i="12" s="1"/>
  <c r="N22" i="12"/>
  <c r="N174" i="12" s="1"/>
  <c r="M22" i="12"/>
  <c r="L22" i="12"/>
  <c r="K22" i="12"/>
  <c r="K187" i="12" s="1"/>
  <c r="J22" i="12"/>
  <c r="J187" i="12" s="1"/>
  <c r="L214" i="12" s="1"/>
  <c r="I22" i="12"/>
  <c r="I187" i="12" s="1"/>
  <c r="K214" i="12" s="1"/>
  <c r="H22" i="12"/>
  <c r="H174" i="12" s="1"/>
  <c r="J201" i="12" s="1"/>
  <c r="G22" i="12"/>
  <c r="G174" i="12" s="1"/>
  <c r="I201" i="12" s="1"/>
  <c r="F22" i="12"/>
  <c r="F174" i="12" s="1"/>
  <c r="D201" i="12" s="1"/>
  <c r="E22" i="12"/>
  <c r="E174" i="12" s="1"/>
  <c r="E201" i="12" s="1"/>
  <c r="D22" i="12"/>
  <c r="D187" i="12" s="1"/>
  <c r="C22" i="12"/>
  <c r="C187" i="12" s="1"/>
  <c r="C214" i="12" s="1"/>
  <c r="B22" i="12"/>
  <c r="B187" i="12" s="1"/>
  <c r="BA214" i="12" s="1"/>
  <c r="BA21" i="12"/>
  <c r="BA186" i="12" s="1"/>
  <c r="BH213" i="12" s="1"/>
  <c r="AZ21" i="12"/>
  <c r="AZ186" i="12" s="1"/>
  <c r="BF213" i="12" s="1"/>
  <c r="AY21" i="12"/>
  <c r="AY186" i="12" s="1"/>
  <c r="BG213" i="12" s="1"/>
  <c r="AX21" i="12"/>
  <c r="AX186" i="12" s="1"/>
  <c r="BE213" i="12" s="1"/>
  <c r="AW21" i="12"/>
  <c r="AV21" i="12"/>
  <c r="AV173" i="12" s="1"/>
  <c r="BD200" i="12" s="1"/>
  <c r="AU21" i="12"/>
  <c r="AU186" i="12" s="1"/>
  <c r="BB213" i="12" s="1"/>
  <c r="AT21" i="12"/>
  <c r="AT173" i="12" s="1"/>
  <c r="AZ200" i="12" s="1"/>
  <c r="AS21" i="12"/>
  <c r="AS173" i="12" s="1"/>
  <c r="AY200" i="12" s="1"/>
  <c r="AR21" i="12"/>
  <c r="AR186" i="12" s="1"/>
  <c r="AW213" i="12" s="1"/>
  <c r="AQ21" i="12"/>
  <c r="AQ173" i="12" s="1"/>
  <c r="AV200" i="12" s="1"/>
  <c r="AP21" i="12"/>
  <c r="AP186" i="12" s="1"/>
  <c r="AU213" i="12" s="1"/>
  <c r="AO21" i="12"/>
  <c r="AN21" i="12"/>
  <c r="AN186" i="12" s="1"/>
  <c r="AR213" i="12" s="1"/>
  <c r="AM21" i="12"/>
  <c r="AM186" i="12" s="1"/>
  <c r="AP213" i="12" s="1"/>
  <c r="AL21" i="12"/>
  <c r="AL186" i="12" s="1"/>
  <c r="AO213" i="12" s="1"/>
  <c r="AK21" i="12"/>
  <c r="AK186" i="12" s="1"/>
  <c r="AG213" i="12" s="1"/>
  <c r="AJ21" i="12"/>
  <c r="AJ186" i="12" s="1"/>
  <c r="AF213" i="12" s="1"/>
  <c r="AI21" i="12"/>
  <c r="AI173" i="12" s="1"/>
  <c r="AN200" i="12" s="1"/>
  <c r="AH21" i="12"/>
  <c r="AH173" i="12" s="1"/>
  <c r="AK200" i="12" s="1"/>
  <c r="AG21" i="12"/>
  <c r="AF21" i="12"/>
  <c r="AE21" i="12"/>
  <c r="AE186" i="12" s="1"/>
  <c r="AM213" i="12" s="1"/>
  <c r="AD21" i="12"/>
  <c r="AD186" i="12" s="1"/>
  <c r="AH213" i="12" s="1"/>
  <c r="AC21" i="12"/>
  <c r="AC186" i="12" s="1"/>
  <c r="AD213" i="12" s="1"/>
  <c r="AB21" i="12"/>
  <c r="AB186" i="12" s="1"/>
  <c r="AB213" i="12" s="1"/>
  <c r="AA21" i="12"/>
  <c r="AA173" i="12" s="1"/>
  <c r="AC200" i="12" s="1"/>
  <c r="Z21" i="12"/>
  <c r="Z173" i="12" s="1"/>
  <c r="AA200" i="12" s="1"/>
  <c r="Y21" i="12"/>
  <c r="X21" i="12"/>
  <c r="X186" i="12" s="1"/>
  <c r="V213" i="12" s="1"/>
  <c r="W21" i="12"/>
  <c r="W186" i="12" s="1"/>
  <c r="X213" i="12" s="1"/>
  <c r="V21" i="12"/>
  <c r="V173" i="12" s="1"/>
  <c r="Y200" i="12" s="1"/>
  <c r="U21" i="12"/>
  <c r="U186" i="12" s="1"/>
  <c r="U213" i="12" s="1"/>
  <c r="T21" i="12"/>
  <c r="T186" i="12" s="1"/>
  <c r="T213" i="12" s="1"/>
  <c r="S21" i="12"/>
  <c r="S186" i="12" s="1"/>
  <c r="S213" i="12" s="1"/>
  <c r="R21" i="12"/>
  <c r="R186" i="12" s="1"/>
  <c r="O213" i="12" s="1"/>
  <c r="Q21" i="12"/>
  <c r="P21" i="12"/>
  <c r="O21" i="12"/>
  <c r="O186" i="12" s="1"/>
  <c r="P213" i="12" s="1"/>
  <c r="N21" i="12"/>
  <c r="N173" i="12" s="1"/>
  <c r="M21" i="12"/>
  <c r="M186" i="12" s="1"/>
  <c r="N213" i="12" s="1"/>
  <c r="L21" i="12"/>
  <c r="L186" i="12" s="1"/>
  <c r="M213" i="12" s="1"/>
  <c r="K21" i="12"/>
  <c r="K173" i="12" s="1"/>
  <c r="J21" i="12"/>
  <c r="J186" i="12" s="1"/>
  <c r="L213" i="12" s="1"/>
  <c r="I21" i="12"/>
  <c r="H21" i="12"/>
  <c r="H186" i="12" s="1"/>
  <c r="J213" i="12" s="1"/>
  <c r="G21" i="12"/>
  <c r="G186" i="12" s="1"/>
  <c r="I213" i="12" s="1"/>
  <c r="F21" i="12"/>
  <c r="F186" i="12" s="1"/>
  <c r="D213" i="12" s="1"/>
  <c r="E21" i="12"/>
  <c r="E186" i="12" s="1"/>
  <c r="E213" i="12" s="1"/>
  <c r="D21" i="12"/>
  <c r="D186" i="12" s="1"/>
  <c r="C21" i="12"/>
  <c r="C173" i="12" s="1"/>
  <c r="C200" i="12" s="1"/>
  <c r="B21" i="12"/>
  <c r="B186" i="12" s="1"/>
  <c r="BA213" i="12" s="1"/>
  <c r="BA20" i="12"/>
  <c r="AZ20" i="12"/>
  <c r="AZ172" i="12" s="1"/>
  <c r="BF199" i="12" s="1"/>
  <c r="AY20" i="12"/>
  <c r="AY185" i="12" s="1"/>
  <c r="BG212" i="12" s="1"/>
  <c r="AX20" i="12"/>
  <c r="AX185" i="12" s="1"/>
  <c r="BE212" i="12" s="1"/>
  <c r="AW20" i="12"/>
  <c r="AW185" i="12" s="1"/>
  <c r="BC212" i="12" s="1"/>
  <c r="AV20" i="12"/>
  <c r="AV172" i="12" s="1"/>
  <c r="BD199" i="12" s="1"/>
  <c r="AU20" i="12"/>
  <c r="AU185" i="12" s="1"/>
  <c r="BB212" i="12" s="1"/>
  <c r="AT20" i="12"/>
  <c r="AT172" i="12" s="1"/>
  <c r="AZ199" i="12" s="1"/>
  <c r="AS20" i="12"/>
  <c r="AR20" i="12"/>
  <c r="AR185" i="12" s="1"/>
  <c r="AW212" i="12" s="1"/>
  <c r="AQ20" i="12"/>
  <c r="AQ185" i="12" s="1"/>
  <c r="AV212" i="12" s="1"/>
  <c r="AP20" i="12"/>
  <c r="AP185" i="12" s="1"/>
  <c r="AU212" i="12" s="1"/>
  <c r="AO20" i="12"/>
  <c r="AO172" i="12" s="1"/>
  <c r="AS199" i="12" s="1"/>
  <c r="AN20" i="12"/>
  <c r="AN185" i="12" s="1"/>
  <c r="AR212" i="12" s="1"/>
  <c r="AM20" i="12"/>
  <c r="AM185" i="12" s="1"/>
  <c r="AP212" i="12" s="1"/>
  <c r="AL20" i="12"/>
  <c r="AL185" i="12" s="1"/>
  <c r="AO212" i="12" s="1"/>
  <c r="AK20" i="12"/>
  <c r="AJ20" i="12"/>
  <c r="AI20" i="12"/>
  <c r="AI172" i="12" s="1"/>
  <c r="AN199" i="12" s="1"/>
  <c r="AH20" i="12"/>
  <c r="AH185" i="12" s="1"/>
  <c r="AK212" i="12" s="1"/>
  <c r="AG20" i="12"/>
  <c r="AG172" i="12" s="1"/>
  <c r="AJ199" i="12" s="1"/>
  <c r="AF20" i="12"/>
  <c r="AF172" i="12" s="1"/>
  <c r="AI199" i="12" s="1"/>
  <c r="AE20" i="12"/>
  <c r="AE185" i="12" s="1"/>
  <c r="AM212" i="12" s="1"/>
  <c r="AD20" i="12"/>
  <c r="AD172" i="12" s="1"/>
  <c r="AH199" i="12" s="1"/>
  <c r="AC20" i="12"/>
  <c r="AB20" i="12"/>
  <c r="AB185" i="12" s="1"/>
  <c r="AB212" i="12" s="1"/>
  <c r="AA20" i="12"/>
  <c r="AA185" i="12" s="1"/>
  <c r="AC212" i="12" s="1"/>
  <c r="Z20" i="12"/>
  <c r="Z185" i="12" s="1"/>
  <c r="AA212" i="12" s="1"/>
  <c r="Y20" i="12"/>
  <c r="Y185" i="12" s="1"/>
  <c r="Z212" i="12" s="1"/>
  <c r="X20" i="12"/>
  <c r="X172" i="12" s="1"/>
  <c r="V199" i="12" s="1"/>
  <c r="W20" i="12"/>
  <c r="W185" i="12" s="1"/>
  <c r="X212" i="12" s="1"/>
  <c r="V20" i="12"/>
  <c r="V172" i="12" s="1"/>
  <c r="Y199" i="12" s="1"/>
  <c r="U20" i="12"/>
  <c r="T20" i="12"/>
  <c r="S20" i="12"/>
  <c r="S185" i="12" s="1"/>
  <c r="S212" i="12" s="1"/>
  <c r="R20" i="12"/>
  <c r="R185" i="12" s="1"/>
  <c r="O212" i="12" s="1"/>
  <c r="Q20" i="12"/>
  <c r="Q185" i="12" s="1"/>
  <c r="R212" i="12" s="1"/>
  <c r="P20" i="12"/>
  <c r="P172" i="12" s="1"/>
  <c r="Q199" i="12" s="1"/>
  <c r="O20" i="12"/>
  <c r="O185" i="12" s="1"/>
  <c r="P212" i="12" s="1"/>
  <c r="N20" i="12"/>
  <c r="N172" i="12" s="1"/>
  <c r="M20" i="12"/>
  <c r="M172" i="12" s="1"/>
  <c r="N199" i="12" s="1"/>
  <c r="L20" i="12"/>
  <c r="L185" i="12" s="1"/>
  <c r="M212" i="12" s="1"/>
  <c r="K20" i="12"/>
  <c r="K172" i="12" s="1"/>
  <c r="J20" i="12"/>
  <c r="J185" i="12" s="1"/>
  <c r="L212" i="12" s="1"/>
  <c r="I20" i="12"/>
  <c r="I172" i="12" s="1"/>
  <c r="K199" i="12" s="1"/>
  <c r="H20" i="12"/>
  <c r="H185" i="12" s="1"/>
  <c r="J212" i="12" s="1"/>
  <c r="G20" i="12"/>
  <c r="G185" i="12" s="1"/>
  <c r="I212" i="12" s="1"/>
  <c r="F20" i="12"/>
  <c r="F185" i="12" s="1"/>
  <c r="D212" i="12" s="1"/>
  <c r="E20" i="12"/>
  <c r="D20" i="12"/>
  <c r="C20" i="12"/>
  <c r="C185" i="12" s="1"/>
  <c r="C212" i="12" s="1"/>
  <c r="B20" i="12"/>
  <c r="B185" i="12" s="1"/>
  <c r="BA212" i="12" s="1"/>
  <c r="BA19" i="12"/>
  <c r="BA184" i="12" s="1"/>
  <c r="BH211" i="12" s="1"/>
  <c r="AZ19" i="12"/>
  <c r="AZ171" i="12" s="1"/>
  <c r="AZ179" i="12" s="1"/>
  <c r="BF206" i="12" s="1"/>
  <c r="AY19" i="12"/>
  <c r="AY171" i="12" s="1"/>
  <c r="AY179" i="12" s="1"/>
  <c r="BG206" i="12" s="1"/>
  <c r="AX19" i="12"/>
  <c r="AX184" i="12" s="1"/>
  <c r="BE211" i="12" s="1"/>
  <c r="AW19" i="12"/>
  <c r="AV19" i="12"/>
  <c r="AV184" i="12" s="1"/>
  <c r="BD211" i="12" s="1"/>
  <c r="AU19" i="12"/>
  <c r="AU184" i="12" s="1"/>
  <c r="BB211" i="12" s="1"/>
  <c r="AT19" i="12"/>
  <c r="AT184" i="12" s="1"/>
  <c r="AZ211" i="12" s="1"/>
  <c r="AS19" i="12"/>
  <c r="AS184" i="12" s="1"/>
  <c r="AY211" i="12" s="1"/>
  <c r="AR19" i="12"/>
  <c r="AR171" i="12" s="1"/>
  <c r="AQ19" i="12"/>
  <c r="AQ171" i="12" s="1"/>
  <c r="AP19" i="12"/>
  <c r="AP184" i="12" s="1"/>
  <c r="AU211" i="12" s="1"/>
  <c r="AO19" i="12"/>
  <c r="AN19" i="12"/>
  <c r="AM19" i="12"/>
  <c r="AM171" i="12" s="1"/>
  <c r="AL19" i="12"/>
  <c r="AL184" i="12" s="1"/>
  <c r="AO211" i="12" s="1"/>
  <c r="AK19" i="12"/>
  <c r="AK184" i="12" s="1"/>
  <c r="AG211" i="12" s="1"/>
  <c r="AJ19" i="12"/>
  <c r="AJ171" i="12" s="1"/>
  <c r="AI19" i="12"/>
  <c r="AI171" i="12" s="1"/>
  <c r="AH19" i="12"/>
  <c r="AH184" i="12" s="1"/>
  <c r="AK211" i="12" s="1"/>
  <c r="AG19" i="12"/>
  <c r="AF19" i="12"/>
  <c r="AF184" i="12" s="1"/>
  <c r="AI211" i="12" s="1"/>
  <c r="AE19" i="12"/>
  <c r="AE171" i="12" s="1"/>
  <c r="AD19" i="12"/>
  <c r="AD184" i="12" s="1"/>
  <c r="AH211" i="12" s="1"/>
  <c r="AC19" i="12"/>
  <c r="AC184" i="12" s="1"/>
  <c r="AD211" i="12" s="1"/>
  <c r="AB19" i="12"/>
  <c r="AB171" i="12" s="1"/>
  <c r="AA19" i="12"/>
  <c r="AA184" i="12" s="1"/>
  <c r="AC211" i="12" s="1"/>
  <c r="Z19" i="12"/>
  <c r="Z184" i="12" s="1"/>
  <c r="AA211" i="12" s="1"/>
  <c r="Y19" i="12"/>
  <c r="X19" i="12"/>
  <c r="W19" i="12"/>
  <c r="W184" i="12" s="1"/>
  <c r="X211" i="12" s="1"/>
  <c r="V19" i="12"/>
  <c r="V171" i="12" s="1"/>
  <c r="Y198" i="12" s="1"/>
  <c r="U19" i="12"/>
  <c r="U184" i="12" s="1"/>
  <c r="U211" i="12" s="1"/>
  <c r="T19" i="12"/>
  <c r="T171" i="12" s="1"/>
  <c r="S19" i="12"/>
  <c r="S171" i="12" s="1"/>
  <c r="R19" i="12"/>
  <c r="R184" i="12" s="1"/>
  <c r="O211" i="12" s="1"/>
  <c r="Q19" i="12"/>
  <c r="Q171" i="12" s="1"/>
  <c r="P19" i="12"/>
  <c r="P184" i="12" s="1"/>
  <c r="Q211" i="12" s="1"/>
  <c r="O19" i="12"/>
  <c r="O184" i="12" s="1"/>
  <c r="P211" i="12" s="1"/>
  <c r="N19" i="12"/>
  <c r="N184" i="12" s="1"/>
  <c r="M19" i="12"/>
  <c r="M184" i="12" s="1"/>
  <c r="N211" i="12" s="1"/>
  <c r="L19" i="12"/>
  <c r="L171" i="12" s="1"/>
  <c r="K19" i="12"/>
  <c r="K171" i="12" s="1"/>
  <c r="K179" i="12" s="1"/>
  <c r="J19" i="12"/>
  <c r="J184" i="12" s="1"/>
  <c r="L211" i="12" s="1"/>
  <c r="I19" i="12"/>
  <c r="I171" i="12" s="1"/>
  <c r="H19" i="12"/>
  <c r="G19" i="12"/>
  <c r="G184" i="12" s="1"/>
  <c r="I211" i="12" s="1"/>
  <c r="F19" i="12"/>
  <c r="F184" i="12" s="1"/>
  <c r="D211" i="12" s="1"/>
  <c r="E19" i="12"/>
  <c r="E184" i="12" s="1"/>
  <c r="E211" i="12" s="1"/>
  <c r="D19" i="12"/>
  <c r="D171" i="12" s="1"/>
  <c r="C19" i="12"/>
  <c r="B19" i="12"/>
  <c r="B171" i="12" s="1"/>
  <c r="BA18" i="12"/>
  <c r="AZ18" i="12"/>
  <c r="AZ183" i="12" s="1"/>
  <c r="BF210" i="12" s="1"/>
  <c r="AY18" i="12"/>
  <c r="AY170" i="12" s="1"/>
  <c r="AX18" i="12"/>
  <c r="AX183" i="12" s="1"/>
  <c r="BE210" i="12" s="1"/>
  <c r="AW18" i="12"/>
  <c r="AW183" i="12" s="1"/>
  <c r="BC210" i="12" s="1"/>
  <c r="AV18" i="12"/>
  <c r="AV183" i="12" s="1"/>
  <c r="BD210" i="12" s="1"/>
  <c r="AU18" i="12"/>
  <c r="AU170" i="12" s="1"/>
  <c r="AT18" i="12"/>
  <c r="AT183" i="12" s="1"/>
  <c r="AZ210" i="12" s="1"/>
  <c r="AS18" i="12"/>
  <c r="AR18" i="12"/>
  <c r="AQ18" i="12"/>
  <c r="AQ183" i="12" s="1"/>
  <c r="AV210" i="12" s="1"/>
  <c r="AP18" i="12"/>
  <c r="AP183" i="12" s="1"/>
  <c r="AU210" i="12" s="1"/>
  <c r="AO18" i="12"/>
  <c r="AO183" i="12" s="1"/>
  <c r="AS210" i="12" s="1"/>
  <c r="AN18" i="12"/>
  <c r="AN183" i="12" s="1"/>
  <c r="AR210" i="12" s="1"/>
  <c r="AM18" i="12"/>
  <c r="AM170" i="12" s="1"/>
  <c r="AL18" i="12"/>
  <c r="AL170" i="12" s="1"/>
  <c r="AO197" i="12" s="1"/>
  <c r="AK18" i="12"/>
  <c r="AJ18" i="12"/>
  <c r="AJ183" i="12" s="1"/>
  <c r="AF210" i="12" s="1"/>
  <c r="AI18" i="12"/>
  <c r="AI183" i="12" s="1"/>
  <c r="AN210" i="12" s="1"/>
  <c r="AH18" i="12"/>
  <c r="AH183" i="12" s="1"/>
  <c r="AK210" i="12" s="1"/>
  <c r="AG18" i="12"/>
  <c r="AG183" i="12" s="1"/>
  <c r="AJ210" i="12" s="1"/>
  <c r="AF18" i="12"/>
  <c r="AF183" i="12" s="1"/>
  <c r="AI210" i="12" s="1"/>
  <c r="AE18" i="12"/>
  <c r="AD18" i="12"/>
  <c r="AD170" i="12" s="1"/>
  <c r="AH197" i="12" s="1"/>
  <c r="AC18" i="12"/>
  <c r="AB18" i="12"/>
  <c r="AA18" i="12"/>
  <c r="AA170" i="12" s="1"/>
  <c r="Z18" i="12"/>
  <c r="Z170" i="12" s="1"/>
  <c r="Y18" i="12"/>
  <c r="Y183" i="12" s="1"/>
  <c r="Z210" i="12" s="1"/>
  <c r="X18" i="12"/>
  <c r="X183" i="12" s="1"/>
  <c r="V210" i="12" s="1"/>
  <c r="W18" i="12"/>
  <c r="V18" i="12"/>
  <c r="V183" i="12" s="1"/>
  <c r="Y210" i="12" s="1"/>
  <c r="U18" i="12"/>
  <c r="T18" i="12"/>
  <c r="T183" i="12" s="1"/>
  <c r="T210" i="12" s="1"/>
  <c r="S18" i="12"/>
  <c r="S170" i="12" s="1"/>
  <c r="R18" i="12"/>
  <c r="R183" i="12" s="1"/>
  <c r="O210" i="12" s="1"/>
  <c r="Q18" i="12"/>
  <c r="Q183" i="12" s="1"/>
  <c r="R210" i="12" s="1"/>
  <c r="P18" i="12"/>
  <c r="P183" i="12" s="1"/>
  <c r="Q210" i="12" s="1"/>
  <c r="O18" i="12"/>
  <c r="N18" i="12"/>
  <c r="N183" i="12" s="1"/>
  <c r="M18" i="12"/>
  <c r="L18" i="12"/>
  <c r="K18" i="12"/>
  <c r="K183" i="12" s="1"/>
  <c r="J18" i="12"/>
  <c r="J183" i="12" s="1"/>
  <c r="L210" i="12" s="1"/>
  <c r="I18" i="12"/>
  <c r="I183" i="12" s="1"/>
  <c r="K210" i="12" s="1"/>
  <c r="H18" i="12"/>
  <c r="H183" i="12" s="1"/>
  <c r="J210" i="12" s="1"/>
  <c r="G18" i="12"/>
  <c r="F18" i="12"/>
  <c r="F170" i="12" s="1"/>
  <c r="D197" i="12" s="1"/>
  <c r="E18" i="12"/>
  <c r="D18" i="12"/>
  <c r="D183" i="12" s="1"/>
  <c r="C18" i="12"/>
  <c r="C183" i="12" s="1"/>
  <c r="C210" i="12" s="1"/>
  <c r="B18" i="12"/>
  <c r="B183" i="12" s="1"/>
  <c r="BA210" i="12" s="1"/>
  <c r="BA17" i="12"/>
  <c r="BA182" i="12" s="1"/>
  <c r="BH209" i="12" s="1"/>
  <c r="AZ17" i="12"/>
  <c r="AZ169" i="12" s="1"/>
  <c r="AZ190" i="12" s="1"/>
  <c r="BF217" i="12" s="1"/>
  <c r="AY17" i="12"/>
  <c r="AX17" i="12"/>
  <c r="AX169" i="12" s="1"/>
  <c r="BE196" i="12" s="1"/>
  <c r="AW17" i="12"/>
  <c r="AV17" i="12"/>
  <c r="AU17" i="12"/>
  <c r="AU169" i="12" s="1"/>
  <c r="AT17" i="12"/>
  <c r="AT182" i="12" s="1"/>
  <c r="AZ209" i="12" s="1"/>
  <c r="AS17" i="12"/>
  <c r="AS169" i="12" s="1"/>
  <c r="AR17" i="12"/>
  <c r="AR182" i="12" s="1"/>
  <c r="AW209" i="12" s="1"/>
  <c r="AQ17" i="12"/>
  <c r="AP17" i="12"/>
  <c r="AP182" i="12" s="1"/>
  <c r="AU209" i="12" s="1"/>
  <c r="AO17" i="12"/>
  <c r="AN17" i="12"/>
  <c r="AN182" i="12" s="1"/>
  <c r="AR209" i="12" s="1"/>
  <c r="AM17" i="12"/>
  <c r="AM182" i="12" s="1"/>
  <c r="AP209" i="12" s="1"/>
  <c r="AL17" i="12"/>
  <c r="AL169" i="12" s="1"/>
  <c r="AO196" i="12" s="1"/>
  <c r="AK17" i="12"/>
  <c r="AK169" i="12" s="1"/>
  <c r="AK190" i="12" s="1"/>
  <c r="AG217" i="12" s="1"/>
  <c r="AJ17" i="12"/>
  <c r="AJ169" i="12" s="1"/>
  <c r="AJ177" i="12" s="1"/>
  <c r="AF204" i="12" s="1"/>
  <c r="AI17" i="12"/>
  <c r="AH17" i="12"/>
  <c r="AH169" i="12" s="1"/>
  <c r="AG17" i="12"/>
  <c r="AF17" i="12"/>
  <c r="AE17" i="12"/>
  <c r="AE182" i="12" s="1"/>
  <c r="AM209" i="12" s="1"/>
  <c r="AD17" i="12"/>
  <c r="AD182" i="12" s="1"/>
  <c r="AH209" i="12" s="1"/>
  <c r="AC17" i="12"/>
  <c r="AC182" i="12" s="1"/>
  <c r="AD209" i="12" s="1"/>
  <c r="AB17" i="12"/>
  <c r="AB169" i="12" s="1"/>
  <c r="AA17" i="12"/>
  <c r="Z17" i="12"/>
  <c r="Z169" i="12" s="1"/>
  <c r="AA196" i="12" s="1"/>
  <c r="Y17" i="12"/>
  <c r="X17" i="12"/>
  <c r="X182" i="12" s="1"/>
  <c r="V209" i="12" s="1"/>
  <c r="W17" i="12"/>
  <c r="W182" i="12" s="1"/>
  <c r="X209" i="12" s="1"/>
  <c r="V17" i="12"/>
  <c r="V182" i="12" s="1"/>
  <c r="Y209" i="12" s="1"/>
  <c r="U17" i="12"/>
  <c r="U182" i="12" s="1"/>
  <c r="U209" i="12" s="1"/>
  <c r="T17" i="12"/>
  <c r="T169" i="12" s="1"/>
  <c r="S17" i="12"/>
  <c r="R17" i="12"/>
  <c r="R169" i="12" s="1"/>
  <c r="O196" i="12" s="1"/>
  <c r="Q17" i="12"/>
  <c r="Q169" i="12" s="1"/>
  <c r="P17" i="12"/>
  <c r="O17" i="12"/>
  <c r="O182" i="12" s="1"/>
  <c r="P209" i="12" s="1"/>
  <c r="N17" i="12"/>
  <c r="N169" i="12" s="1"/>
  <c r="N177" i="12" s="1"/>
  <c r="M17" i="12"/>
  <c r="M182" i="12" s="1"/>
  <c r="N209" i="12" s="1"/>
  <c r="L17" i="12"/>
  <c r="L182" i="12" s="1"/>
  <c r="M209" i="12" s="1"/>
  <c r="K17" i="12"/>
  <c r="J17" i="12"/>
  <c r="J182" i="12" s="1"/>
  <c r="L209" i="12" s="1"/>
  <c r="I17" i="12"/>
  <c r="H17" i="12"/>
  <c r="H182" i="12" s="1"/>
  <c r="J209" i="12" s="1"/>
  <c r="G17" i="12"/>
  <c r="G182" i="12" s="1"/>
  <c r="I209" i="12" s="1"/>
  <c r="F17" i="12"/>
  <c r="F182" i="12" s="1"/>
  <c r="D209" i="12" s="1"/>
  <c r="E17" i="12"/>
  <c r="E169" i="12" s="1"/>
  <c r="D17" i="12"/>
  <c r="D169" i="12" s="1"/>
  <c r="C17" i="12"/>
  <c r="B17" i="12"/>
  <c r="B169" i="12" s="1"/>
  <c r="BA16" i="12"/>
  <c r="AZ16" i="12"/>
  <c r="AY16" i="12"/>
  <c r="AY181" i="12" s="1"/>
  <c r="BG208" i="12" s="1"/>
  <c r="AX16" i="12"/>
  <c r="AX181" i="12" s="1"/>
  <c r="BE208" i="12" s="1"/>
  <c r="AW16" i="12"/>
  <c r="AW181" i="12" s="1"/>
  <c r="BC208" i="12" s="1"/>
  <c r="AV16" i="12"/>
  <c r="AV168" i="12" s="1"/>
  <c r="AU16" i="12"/>
  <c r="AU168" i="12" s="1"/>
  <c r="AT16" i="12"/>
  <c r="AT181" i="12" s="1"/>
  <c r="AZ208" i="12" s="1"/>
  <c r="AS16" i="12"/>
  <c r="AR16" i="12"/>
  <c r="AR181" i="12" s="1"/>
  <c r="AW208" i="12" s="1"/>
  <c r="AQ16" i="12"/>
  <c r="AQ181" i="12" s="1"/>
  <c r="AV208" i="12" s="1"/>
  <c r="AP16" i="12"/>
  <c r="AP181" i="12" s="1"/>
  <c r="AU208" i="12" s="1"/>
  <c r="AO16" i="12"/>
  <c r="AO181" i="12" s="1"/>
  <c r="AS208" i="12" s="1"/>
  <c r="AN16" i="12"/>
  <c r="AN168" i="12" s="1"/>
  <c r="AN176" i="12" s="1"/>
  <c r="AR203" i="12" s="1"/>
  <c r="AM16" i="12"/>
  <c r="AL16" i="12"/>
  <c r="AL181" i="12" s="1"/>
  <c r="AO208" i="12" s="1"/>
  <c r="AK16" i="12"/>
  <c r="AJ16" i="12"/>
  <c r="AI16" i="12"/>
  <c r="AI181" i="12" s="1"/>
  <c r="AN208" i="12" s="1"/>
  <c r="AH16" i="12"/>
  <c r="AH168" i="12" s="1"/>
  <c r="AG16" i="12"/>
  <c r="AG181" i="12" s="1"/>
  <c r="AJ208" i="12" s="1"/>
  <c r="AF16" i="12"/>
  <c r="AF168" i="12" s="1"/>
  <c r="AF176" i="12" s="1"/>
  <c r="AI203" i="12" s="1"/>
  <c r="AE16" i="12"/>
  <c r="AD16" i="12"/>
  <c r="AD181" i="12" s="1"/>
  <c r="AH208" i="12" s="1"/>
  <c r="AC16" i="12"/>
  <c r="AB16" i="12"/>
  <c r="AB181" i="12" s="1"/>
  <c r="AB208" i="12" s="1"/>
  <c r="AA16" i="12"/>
  <c r="AA181" i="12" s="1"/>
  <c r="AC208" i="12" s="1"/>
  <c r="Z16" i="12"/>
  <c r="Z181" i="12" s="1"/>
  <c r="AA208" i="12" s="1"/>
  <c r="Y16" i="12"/>
  <c r="Y181" i="12" s="1"/>
  <c r="Z208" i="12" s="1"/>
  <c r="X16" i="12"/>
  <c r="X168" i="12" s="1"/>
  <c r="X176" i="12" s="1"/>
  <c r="V203" i="12" s="1"/>
  <c r="W16" i="12"/>
  <c r="V16" i="12"/>
  <c r="V181" i="12" s="1"/>
  <c r="Y208" i="12" s="1"/>
  <c r="U16" i="12"/>
  <c r="U168" i="12" s="1"/>
  <c r="T16" i="12"/>
  <c r="S16" i="12"/>
  <c r="S181" i="12" s="1"/>
  <c r="S208" i="12" s="1"/>
  <c r="R16" i="12"/>
  <c r="R181" i="12" s="1"/>
  <c r="O208" i="12" s="1"/>
  <c r="Q16" i="12"/>
  <c r="Q181" i="12" s="1"/>
  <c r="R208" i="12" s="1"/>
  <c r="P16" i="12"/>
  <c r="P168" i="12" s="1"/>
  <c r="O16" i="12"/>
  <c r="N16" i="12"/>
  <c r="N181" i="12" s="1"/>
  <c r="M16" i="12"/>
  <c r="M168" i="12" s="1"/>
  <c r="L16" i="12"/>
  <c r="L181" i="12" s="1"/>
  <c r="M208" i="12" s="1"/>
  <c r="K16" i="12"/>
  <c r="K181" i="12" s="1"/>
  <c r="J16" i="12"/>
  <c r="J181" i="12" s="1"/>
  <c r="L208" i="12" s="1"/>
  <c r="I16" i="12"/>
  <c r="I181" i="12" s="1"/>
  <c r="K208" i="12" s="1"/>
  <c r="H16" i="12"/>
  <c r="H168" i="12" s="1"/>
  <c r="G16" i="12"/>
  <c r="F16" i="12"/>
  <c r="F181" i="12" s="1"/>
  <c r="D208" i="12" s="1"/>
  <c r="E16" i="12"/>
  <c r="D16" i="12"/>
  <c r="D168" i="12" s="1"/>
  <c r="C16" i="12"/>
  <c r="C181" i="12" s="1"/>
  <c r="C208" i="12" s="1"/>
  <c r="L96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K6" i="2"/>
  <c r="J6" i="2"/>
  <c r="I6" i="2"/>
  <c r="H6" i="2"/>
  <c r="G6" i="2"/>
  <c r="F6" i="2"/>
  <c r="E6" i="2"/>
  <c r="D6" i="2"/>
  <c r="C6" i="2"/>
  <c r="B6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X41" i="2"/>
  <c r="AT41" i="2"/>
  <c r="AQ41" i="2"/>
  <c r="AL41" i="2"/>
  <c r="AE41" i="2"/>
  <c r="W41" i="2"/>
  <c r="G41" i="2"/>
  <c r="F41" i="2"/>
  <c r="BH27" i="2"/>
  <c r="BG27" i="2"/>
  <c r="J69" i="2"/>
  <c r="N171" i="12" l="1"/>
  <c r="N179" i="12" s="1"/>
  <c r="Q168" i="12"/>
  <c r="U171" i="12"/>
  <c r="AU181" i="12"/>
  <c r="BB208" i="12" s="1"/>
  <c r="Y168" i="12"/>
  <c r="Z195" i="12" s="1"/>
  <c r="Y172" i="12"/>
  <c r="Z199" i="12" s="1"/>
  <c r="D182" i="12"/>
  <c r="V195" i="12"/>
  <c r="M171" i="12"/>
  <c r="Z168" i="12"/>
  <c r="AA195" i="12" s="1"/>
  <c r="Z172" i="12"/>
  <c r="AA199" i="12" s="1"/>
  <c r="Z183" i="12"/>
  <c r="AA210" i="12" s="1"/>
  <c r="AC169" i="12"/>
  <c r="AC177" i="12" s="1"/>
  <c r="AD204" i="12" s="1"/>
  <c r="K184" i="12"/>
  <c r="AA183" i="12"/>
  <c r="AC210" i="12" s="1"/>
  <c r="AI185" i="12"/>
  <c r="AN212" i="12" s="1"/>
  <c r="Z189" i="12"/>
  <c r="AA216" i="12" s="1"/>
  <c r="B178" i="12"/>
  <c r="BA205" i="12" s="1"/>
  <c r="V169" i="12"/>
  <c r="Y196" i="12" s="1"/>
  <c r="AQ170" i="12"/>
  <c r="AQ178" i="12" s="1"/>
  <c r="AV205" i="12" s="1"/>
  <c r="C172" i="12"/>
  <c r="C199" i="12" s="1"/>
  <c r="O173" i="12"/>
  <c r="P200" i="12" s="1"/>
  <c r="AI175" i="12"/>
  <c r="AN202" i="12" s="1"/>
  <c r="AS182" i="12"/>
  <c r="AY209" i="12" s="1"/>
  <c r="I185" i="12"/>
  <c r="K212" i="12" s="1"/>
  <c r="AW188" i="12"/>
  <c r="BC215" i="12" s="1"/>
  <c r="DM17" i="1" s="1"/>
  <c r="DM47" i="1" s="1"/>
  <c r="AU182" i="12"/>
  <c r="BB209" i="12" s="1"/>
  <c r="AP168" i="12"/>
  <c r="AU195" i="12" s="1"/>
  <c r="DE10" i="1" s="1"/>
  <c r="DE40" i="1" s="1"/>
  <c r="K170" i="12"/>
  <c r="K178" i="12" s="1"/>
  <c r="AS171" i="12"/>
  <c r="AS179" i="12" s="1"/>
  <c r="AY206" i="12" s="1"/>
  <c r="E173" i="12"/>
  <c r="E200" i="12" s="1"/>
  <c r="S174" i="12"/>
  <c r="S201" i="12" s="1"/>
  <c r="E182" i="12"/>
  <c r="E209" i="12" s="1"/>
  <c r="V184" i="12"/>
  <c r="Y211" i="12" s="1"/>
  <c r="CI13" i="1" s="1"/>
  <c r="CI43" i="1" s="1"/>
  <c r="V186" i="12"/>
  <c r="Y213" i="12" s="1"/>
  <c r="AE173" i="12"/>
  <c r="AM200" i="12" s="1"/>
  <c r="CW15" i="1" s="1"/>
  <c r="CW45" i="1" s="1"/>
  <c r="K185" i="12"/>
  <c r="S168" i="12"/>
  <c r="S189" i="12" s="1"/>
  <c r="S216" i="12" s="1"/>
  <c r="K174" i="12"/>
  <c r="AF189" i="12"/>
  <c r="AI216" i="12" s="1"/>
  <c r="D190" i="12"/>
  <c r="D192" i="12"/>
  <c r="T192" i="12"/>
  <c r="T219" i="12" s="1"/>
  <c r="AW168" i="12"/>
  <c r="AW189" i="12" s="1"/>
  <c r="BC216" i="12" s="1"/>
  <c r="AH170" i="12"/>
  <c r="AK197" i="12" s="1"/>
  <c r="CU12" i="1" s="1"/>
  <c r="CU42" i="1" s="1"/>
  <c r="AT171" i="12"/>
  <c r="AT179" i="12" s="1"/>
  <c r="AZ206" i="12" s="1"/>
  <c r="F173" i="12"/>
  <c r="D200" i="12" s="1"/>
  <c r="C175" i="12"/>
  <c r="C202" i="12" s="1"/>
  <c r="AK182" i="12"/>
  <c r="AG209" i="12" s="1"/>
  <c r="AY184" i="12"/>
  <c r="BG211" i="12" s="1"/>
  <c r="AI187" i="12"/>
  <c r="AN214" i="12" s="1"/>
  <c r="CX28" i="1" s="1"/>
  <c r="CX58" i="1" s="1"/>
  <c r="AE169" i="12"/>
  <c r="AE190" i="12" s="1"/>
  <c r="AM217" i="12" s="1"/>
  <c r="W171" i="12"/>
  <c r="W192" i="12" s="1"/>
  <c r="X219" i="12" s="1"/>
  <c r="AY168" i="12"/>
  <c r="AY176" i="12" s="1"/>
  <c r="BG203" i="12" s="1"/>
  <c r="AO170" i="12"/>
  <c r="AO191" i="12" s="1"/>
  <c r="AS218" i="12" s="1"/>
  <c r="BA171" i="12"/>
  <c r="M173" i="12"/>
  <c r="N200" i="12" s="1"/>
  <c r="BX15" i="1" s="1"/>
  <c r="BX45" i="1" s="1"/>
  <c r="I175" i="12"/>
  <c r="K202" i="12" s="1"/>
  <c r="BU17" i="1" s="1"/>
  <c r="BU47" i="1" s="1"/>
  <c r="AL182" i="12"/>
  <c r="AO209" i="12" s="1"/>
  <c r="AZ184" i="12"/>
  <c r="BF211" i="12" s="1"/>
  <c r="AK188" i="12"/>
  <c r="AG215" i="12" s="1"/>
  <c r="CY11" i="1"/>
  <c r="CY41" i="1" s="1"/>
  <c r="CI15" i="1"/>
  <c r="CI45" i="1" s="1"/>
  <c r="CK23" i="1"/>
  <c r="CK53" i="1" s="1"/>
  <c r="BU14" i="1"/>
  <c r="BU44" i="1" s="1"/>
  <c r="DC26" i="1"/>
  <c r="DC56" i="1" s="1"/>
  <c r="DC14" i="1"/>
  <c r="DC44" i="1" s="1"/>
  <c r="BO17" i="1"/>
  <c r="BO47" i="1" s="1"/>
  <c r="BO5" i="1"/>
  <c r="BO35" i="1" s="1"/>
  <c r="CY28" i="1"/>
  <c r="CY58" i="1" s="1"/>
  <c r="BR21" i="1"/>
  <c r="BR51" i="1" s="1"/>
  <c r="BR33" i="1"/>
  <c r="BR9" i="1"/>
  <c r="BR39" i="1" s="1"/>
  <c r="CK26" i="1"/>
  <c r="CK56" i="1" s="1"/>
  <c r="CK14" i="1"/>
  <c r="CK44" i="1" s="1"/>
  <c r="BU5" i="1"/>
  <c r="BU35" i="1" s="1"/>
  <c r="S184" i="12"/>
  <c r="S211" i="12" s="1"/>
  <c r="AL187" i="12"/>
  <c r="AO214" i="12" s="1"/>
  <c r="CS30" i="1"/>
  <c r="CS60" i="1" s="1"/>
  <c r="CS18" i="1"/>
  <c r="CS48" i="1" s="1"/>
  <c r="CS6" i="1"/>
  <c r="CS36" i="1" s="1"/>
  <c r="D177" i="12"/>
  <c r="N187" i="12"/>
  <c r="AM187" i="12"/>
  <c r="AP214" i="12" s="1"/>
  <c r="S188" i="12"/>
  <c r="S215" i="12" s="1"/>
  <c r="AS190" i="12"/>
  <c r="AY217" i="12" s="1"/>
  <c r="Q170" i="12"/>
  <c r="Q178" i="12" s="1"/>
  <c r="R205" i="12" s="1"/>
  <c r="AE174" i="12"/>
  <c r="AM201" i="12" s="1"/>
  <c r="AT187" i="12"/>
  <c r="AZ214" i="12" s="1"/>
  <c r="AY188" i="12"/>
  <c r="BG215" i="12" s="1"/>
  <c r="BR27" i="1"/>
  <c r="BR57" i="1" s="1"/>
  <c r="BR15" i="1"/>
  <c r="BR45" i="1" s="1"/>
  <c r="DO16" i="1"/>
  <c r="DO46" i="1" s="1"/>
  <c r="AB168" i="12"/>
  <c r="AB189" i="12" s="1"/>
  <c r="AB216" i="12" s="1"/>
  <c r="F169" i="12"/>
  <c r="D196" i="12" s="1"/>
  <c r="R170" i="12"/>
  <c r="O197" i="12" s="1"/>
  <c r="AX170" i="12"/>
  <c r="BE197" i="12" s="1"/>
  <c r="AC171" i="12"/>
  <c r="AD198" i="12" s="1"/>
  <c r="U173" i="12"/>
  <c r="U200" i="12" s="1"/>
  <c r="AU173" i="12"/>
  <c r="BB200" i="12" s="1"/>
  <c r="AF174" i="12"/>
  <c r="AI201" i="12" s="1"/>
  <c r="N175" i="12"/>
  <c r="AF181" i="12"/>
  <c r="AI208" i="12" s="1"/>
  <c r="Z182" i="12"/>
  <c r="AA209" i="12" s="1"/>
  <c r="F183" i="12"/>
  <c r="D210" i="12" s="1"/>
  <c r="BN24" i="1" s="1"/>
  <c r="BN54" i="1" s="1"/>
  <c r="AB184" i="12"/>
  <c r="AB211" i="12" s="1"/>
  <c r="V185" i="12"/>
  <c r="Y212" i="12" s="1"/>
  <c r="P187" i="12"/>
  <c r="Q214" i="12" s="1"/>
  <c r="AU187" i="12"/>
  <c r="BB214" i="12" s="1"/>
  <c r="AA188" i="12"/>
  <c r="AC215" i="12" s="1"/>
  <c r="BA188" i="12"/>
  <c r="BH215" i="12" s="1"/>
  <c r="BR28" i="1"/>
  <c r="BR58" i="1" s="1"/>
  <c r="BR16" i="1"/>
  <c r="BR46" i="1" s="1"/>
  <c r="BR30" i="1"/>
  <c r="BR60" i="1" s="1"/>
  <c r="BR18" i="1"/>
  <c r="BR48" i="1" s="1"/>
  <c r="BR6" i="1"/>
  <c r="BR36" i="1" s="1"/>
  <c r="DJ16" i="1"/>
  <c r="DJ46" i="1" s="1"/>
  <c r="CU24" i="1"/>
  <c r="CU54" i="1" s="1"/>
  <c r="CX17" i="1"/>
  <c r="CX47" i="1" s="1"/>
  <c r="CX29" i="1"/>
  <c r="CX59" i="1" s="1"/>
  <c r="CX5" i="1"/>
  <c r="CX35" i="1" s="1"/>
  <c r="CZ28" i="1"/>
  <c r="CZ58" i="1" s="1"/>
  <c r="CZ16" i="1"/>
  <c r="CZ46" i="1" s="1"/>
  <c r="CC28" i="1"/>
  <c r="CC58" i="1" s="1"/>
  <c r="CC16" i="1"/>
  <c r="CC46" i="1" s="1"/>
  <c r="AQ175" i="12"/>
  <c r="AV202" i="12" s="1"/>
  <c r="G187" i="12"/>
  <c r="I214" i="12" s="1"/>
  <c r="AP188" i="12"/>
  <c r="AU215" i="12" s="1"/>
  <c r="CY27" i="1"/>
  <c r="CY57" i="1" s="1"/>
  <c r="CY15" i="1"/>
  <c r="CY45" i="1" s="1"/>
  <c r="AR175" i="12"/>
  <c r="AW202" i="12" s="1"/>
  <c r="T184" i="12"/>
  <c r="AH186" i="12"/>
  <c r="AK213" i="12" s="1"/>
  <c r="DR29" i="1"/>
  <c r="DR59" i="1" s="1"/>
  <c r="DR17" i="1"/>
  <c r="DR47" i="1" s="1"/>
  <c r="AI186" i="12"/>
  <c r="AN213" i="12" s="1"/>
  <c r="AU190" i="12"/>
  <c r="BB217" i="12" s="1"/>
  <c r="C168" i="12"/>
  <c r="C176" i="12" s="1"/>
  <c r="C203" i="12" s="1"/>
  <c r="AG168" i="12"/>
  <c r="M169" i="12"/>
  <c r="N196" i="12" s="1"/>
  <c r="Y170" i="12"/>
  <c r="Y191" i="12" s="1"/>
  <c r="Z218" i="12" s="1"/>
  <c r="AZ170" i="12"/>
  <c r="AZ178" i="12" s="1"/>
  <c r="BF205" i="12" s="1"/>
  <c r="AD171" i="12"/>
  <c r="AH198" i="12" s="1"/>
  <c r="J172" i="12"/>
  <c r="L199" i="12" s="1"/>
  <c r="AP172" i="12"/>
  <c r="AU199" i="12" s="1"/>
  <c r="BA173" i="12"/>
  <c r="BH200" i="12" s="1"/>
  <c r="AN174" i="12"/>
  <c r="AR201" i="12" s="1"/>
  <c r="T175" i="12"/>
  <c r="T202" i="12" s="1"/>
  <c r="B181" i="12"/>
  <c r="BA208" i="12" s="1"/>
  <c r="AB182" i="12"/>
  <c r="AB209" i="12" s="1"/>
  <c r="AU183" i="12"/>
  <c r="BB210" i="12" s="1"/>
  <c r="AE184" i="12"/>
  <c r="AM211" i="12" s="1"/>
  <c r="X185" i="12"/>
  <c r="V212" i="12" s="1"/>
  <c r="K186" i="12"/>
  <c r="AQ186" i="12"/>
  <c r="AV213" i="12" s="1"/>
  <c r="R187" i="12"/>
  <c r="O214" i="12" s="1"/>
  <c r="AV187" i="12"/>
  <c r="BD214" i="12" s="1"/>
  <c r="AB188" i="12"/>
  <c r="AB215" i="12" s="1"/>
  <c r="CL29" i="1" s="1"/>
  <c r="CL59" i="1" s="1"/>
  <c r="CU15" i="1"/>
  <c r="CU45" i="1" s="1"/>
  <c r="DK24" i="1"/>
  <c r="DK54" i="1" s="1"/>
  <c r="DK12" i="1"/>
  <c r="DK42" i="1" s="1"/>
  <c r="BO27" i="1"/>
  <c r="BO57" i="1" s="1"/>
  <c r="BO15" i="1"/>
  <c r="BO45" i="1" s="1"/>
  <c r="BR22" i="1"/>
  <c r="BR52" i="1" s="1"/>
  <c r="BR10" i="1"/>
  <c r="BR40" i="1" s="1"/>
  <c r="BR25" i="1"/>
  <c r="BR55" i="1" s="1"/>
  <c r="BR13" i="1"/>
  <c r="BR43" i="1" s="1"/>
  <c r="BS28" i="1"/>
  <c r="BS58" i="1" s="1"/>
  <c r="BS16" i="1"/>
  <c r="BS46" i="1" s="1"/>
  <c r="BN27" i="1"/>
  <c r="BN57" i="1" s="1"/>
  <c r="BN15" i="1"/>
  <c r="BN45" i="1" s="1"/>
  <c r="D179" i="12"/>
  <c r="CA26" i="1"/>
  <c r="CA56" i="1" s="1"/>
  <c r="CA14" i="1"/>
  <c r="CA44" i="1" s="1"/>
  <c r="DN26" i="1"/>
  <c r="DN56" i="1" s="1"/>
  <c r="DN14" i="1"/>
  <c r="DN44" i="1" s="1"/>
  <c r="CA28" i="1"/>
  <c r="CA58" i="1" s="1"/>
  <c r="DN28" i="1"/>
  <c r="DN58" i="1" s="1"/>
  <c r="DN16" i="1"/>
  <c r="DN46" i="1" s="1"/>
  <c r="CT26" i="1"/>
  <c r="CT56" i="1" s="1"/>
  <c r="CT14" i="1"/>
  <c r="CT44" i="1" s="1"/>
  <c r="K175" i="12"/>
  <c r="CK22" i="1"/>
  <c r="CK52" i="1" s="1"/>
  <c r="CK10" i="1"/>
  <c r="CK40" i="1" s="1"/>
  <c r="AW170" i="12"/>
  <c r="AW191" i="12" s="1"/>
  <c r="BC218" i="12" s="1"/>
  <c r="AZ175" i="12"/>
  <c r="BF202" i="12" s="1"/>
  <c r="BR23" i="1"/>
  <c r="BR53" i="1" s="1"/>
  <c r="BR11" i="1"/>
  <c r="BR41" i="1" s="1"/>
  <c r="D176" i="12"/>
  <c r="DN27" i="1"/>
  <c r="DN57" i="1" s="1"/>
  <c r="DN15" i="1"/>
  <c r="DN45" i="1" s="1"/>
  <c r="DB29" i="1"/>
  <c r="DB59" i="1" s="1"/>
  <c r="I168" i="12"/>
  <c r="AI168" i="12"/>
  <c r="O169" i="12"/>
  <c r="P196" i="12" s="1"/>
  <c r="E171" i="12"/>
  <c r="E179" i="12" s="1"/>
  <c r="E206" i="12" s="1"/>
  <c r="AK171" i="12"/>
  <c r="AK179" i="12" s="1"/>
  <c r="AG206" i="12" s="1"/>
  <c r="Q172" i="12"/>
  <c r="R199" i="12" s="1"/>
  <c r="AW172" i="12"/>
  <c r="BC199" i="12" s="1"/>
  <c r="X173" i="12"/>
  <c r="V200" i="12" s="1"/>
  <c r="B174" i="12"/>
  <c r="BA201" i="12" s="1"/>
  <c r="AP174" i="12"/>
  <c r="AU201" i="12" s="1"/>
  <c r="W175" i="12"/>
  <c r="X202" i="12" s="1"/>
  <c r="B184" i="12"/>
  <c r="BA211" i="12" s="1"/>
  <c r="AH181" i="12"/>
  <c r="AK208" i="12" s="1"/>
  <c r="AH182" i="12"/>
  <c r="AK209" i="12" s="1"/>
  <c r="AM184" i="12"/>
  <c r="AP211" i="12" s="1"/>
  <c r="AD185" i="12"/>
  <c r="AH212" i="12" s="1"/>
  <c r="AS186" i="12"/>
  <c r="AY213" i="12" s="1"/>
  <c r="DI27" i="1" s="1"/>
  <c r="DI57" i="1" s="1"/>
  <c r="X187" i="12"/>
  <c r="V214" i="12" s="1"/>
  <c r="E188" i="12"/>
  <c r="E215" i="12" s="1"/>
  <c r="AC188" i="12"/>
  <c r="AD215" i="12" s="1"/>
  <c r="BR24" i="1"/>
  <c r="BR54" i="1" s="1"/>
  <c r="BR12" i="1"/>
  <c r="BR42" i="1" s="1"/>
  <c r="BR19" i="1"/>
  <c r="BR49" i="1" s="1"/>
  <c r="BR31" i="1"/>
  <c r="BR61" i="1" s="1"/>
  <c r="BR7" i="1"/>
  <c r="BR37" i="1" s="1"/>
  <c r="CR24" i="1"/>
  <c r="CR54" i="1" s="1"/>
  <c r="CI14" i="1"/>
  <c r="CI44" i="1" s="1"/>
  <c r="DE22" i="1"/>
  <c r="DE52" i="1" s="1"/>
  <c r="CW27" i="1"/>
  <c r="CW57" i="1" s="1"/>
  <c r="BM29" i="1"/>
  <c r="BM59" i="1" s="1"/>
  <c r="BM17" i="1"/>
  <c r="BM47" i="1" s="1"/>
  <c r="BM5" i="1"/>
  <c r="BM35" i="1" s="1"/>
  <c r="F187" i="12"/>
  <c r="D214" i="12" s="1"/>
  <c r="J188" i="12"/>
  <c r="L215" i="12" s="1"/>
  <c r="DF15" i="1"/>
  <c r="DF45" i="1" s="1"/>
  <c r="CC17" i="1"/>
  <c r="CC47" i="1" s="1"/>
  <c r="CC29" i="1"/>
  <c r="CC59" i="1" s="1"/>
  <c r="CC5" i="1"/>
  <c r="CC35" i="1" s="1"/>
  <c r="CQ27" i="1"/>
  <c r="CQ57" i="1" s="1"/>
  <c r="CQ15" i="1"/>
  <c r="CQ45" i="1" s="1"/>
  <c r="Z186" i="12"/>
  <c r="AA213" i="12" s="1"/>
  <c r="R188" i="12"/>
  <c r="O215" i="12" s="1"/>
  <c r="BR26" i="1"/>
  <c r="BR56" i="1" s="1"/>
  <c r="BR14" i="1"/>
  <c r="BR44" i="1" s="1"/>
  <c r="CF28" i="1"/>
  <c r="CF58" i="1" s="1"/>
  <c r="CF16" i="1"/>
  <c r="CF46" i="1" s="1"/>
  <c r="BX27" i="1"/>
  <c r="BX57" i="1" s="1"/>
  <c r="W174" i="12"/>
  <c r="X201" i="12" s="1"/>
  <c r="X181" i="12"/>
  <c r="V208" i="12" s="1"/>
  <c r="CF10" i="1" s="1"/>
  <c r="CF40" i="1" s="1"/>
  <c r="AD183" i="12"/>
  <c r="AH210" i="12" s="1"/>
  <c r="CR12" i="1" s="1"/>
  <c r="CR42" i="1" s="1"/>
  <c r="CQ17" i="1"/>
  <c r="CQ47" i="1" s="1"/>
  <c r="CQ29" i="1"/>
  <c r="CQ59" i="1" s="1"/>
  <c r="CQ5" i="1"/>
  <c r="CQ35" i="1" s="1"/>
  <c r="CX26" i="1"/>
  <c r="CX56" i="1" s="1"/>
  <c r="CX14" i="1"/>
  <c r="CX44" i="1" s="1"/>
  <c r="L175" i="12"/>
  <c r="M202" i="12" s="1"/>
  <c r="AL183" i="12"/>
  <c r="AO210" i="12" s="1"/>
  <c r="C186" i="12"/>
  <c r="C213" i="12" s="1"/>
  <c r="O187" i="12"/>
  <c r="P214" i="12" s="1"/>
  <c r="CQ28" i="1"/>
  <c r="CQ58" i="1" s="1"/>
  <c r="CQ16" i="1"/>
  <c r="CQ46" i="1" s="1"/>
  <c r="DM5" i="1"/>
  <c r="DM35" i="1" s="1"/>
  <c r="J168" i="12"/>
  <c r="L195" i="12" s="1"/>
  <c r="AO168" i="12"/>
  <c r="U169" i="12"/>
  <c r="U190" i="12" s="1"/>
  <c r="U217" i="12" s="1"/>
  <c r="BA169" i="12"/>
  <c r="BA190" i="12" s="1"/>
  <c r="BH217" i="12" s="1"/>
  <c r="AG170" i="12"/>
  <c r="AG178" i="12" s="1"/>
  <c r="AJ205" i="12" s="1"/>
  <c r="G171" i="12"/>
  <c r="G192" i="12" s="1"/>
  <c r="I219" i="12" s="1"/>
  <c r="S172" i="12"/>
  <c r="S199" i="12" s="1"/>
  <c r="AY172" i="12"/>
  <c r="BG199" i="12" s="1"/>
  <c r="AC173" i="12"/>
  <c r="AD200" i="12" s="1"/>
  <c r="I174" i="12"/>
  <c r="K201" i="12" s="1"/>
  <c r="BA174" i="12"/>
  <c r="BH201" i="12" s="1"/>
  <c r="AE175" i="12"/>
  <c r="AM202" i="12" s="1"/>
  <c r="B182" i="12"/>
  <c r="BA209" i="12" s="1"/>
  <c r="AJ182" i="12"/>
  <c r="AF209" i="12" s="1"/>
  <c r="AY183" i="12"/>
  <c r="BG210" i="12" s="1"/>
  <c r="AQ184" i="12"/>
  <c r="AV211" i="12" s="1"/>
  <c r="AF185" i="12"/>
  <c r="AI212" i="12" s="1"/>
  <c r="N186" i="12"/>
  <c r="AV186" i="12"/>
  <c r="BD213" i="12" s="1"/>
  <c r="AA187" i="12"/>
  <c r="AC214" i="12" s="1"/>
  <c r="G188" i="12"/>
  <c r="I215" i="12" s="1"/>
  <c r="BR17" i="1"/>
  <c r="BR47" i="1" s="1"/>
  <c r="BR29" i="1"/>
  <c r="BR59" i="1" s="1"/>
  <c r="BR5" i="1"/>
  <c r="BR35" i="1" s="1"/>
  <c r="BR20" i="1"/>
  <c r="BR50" i="1" s="1"/>
  <c r="BR32" i="1"/>
  <c r="BR62" i="1" s="1"/>
  <c r="BR8" i="1"/>
  <c r="BR38" i="1" s="1"/>
  <c r="S178" i="12"/>
  <c r="S205" i="12" s="1"/>
  <c r="S197" i="12"/>
  <c r="L183" i="12"/>
  <c r="M210" i="12" s="1"/>
  <c r="L170" i="12"/>
  <c r="L191" i="12" s="1"/>
  <c r="M218" i="12" s="1"/>
  <c r="AN184" i="12"/>
  <c r="AR211" i="12" s="1"/>
  <c r="AN171" i="12"/>
  <c r="AN192" i="12" s="1"/>
  <c r="AR219" i="12" s="1"/>
  <c r="AB187" i="12"/>
  <c r="AB214" i="12" s="1"/>
  <c r="AB174" i="12"/>
  <c r="AB201" i="12" s="1"/>
  <c r="D170" i="12"/>
  <c r="U176" i="12"/>
  <c r="U203" i="12" s="1"/>
  <c r="U195" i="12"/>
  <c r="BA168" i="12"/>
  <c r="BA181" i="12"/>
  <c r="BH208" i="12" s="1"/>
  <c r="AW169" i="12"/>
  <c r="AW182" i="12"/>
  <c r="BC209" i="12" s="1"/>
  <c r="AS183" i="12"/>
  <c r="AY210" i="12" s="1"/>
  <c r="AS170" i="12"/>
  <c r="AS191" i="12" s="1"/>
  <c r="AY218" i="12" s="1"/>
  <c r="H169" i="12"/>
  <c r="AD191" i="12"/>
  <c r="AH218" i="12" s="1"/>
  <c r="AL178" i="12"/>
  <c r="AO205" i="12" s="1"/>
  <c r="L168" i="12"/>
  <c r="AJ170" i="12"/>
  <c r="AJ191" i="12" s="1"/>
  <c r="AF218" i="12" s="1"/>
  <c r="M179" i="12"/>
  <c r="N206" i="12" s="1"/>
  <c r="N198" i="12"/>
  <c r="H173" i="12"/>
  <c r="J200" i="12" s="1"/>
  <c r="AR174" i="12"/>
  <c r="AW201" i="12" s="1"/>
  <c r="AZ185" i="12"/>
  <c r="BF212" i="12" s="1"/>
  <c r="AE192" i="12"/>
  <c r="AM219" i="12" s="1"/>
  <c r="AB195" i="12"/>
  <c r="T181" i="12"/>
  <c r="T208" i="12" s="1"/>
  <c r="T168" i="12"/>
  <c r="T189" i="12" s="1"/>
  <c r="T216" i="12" s="1"/>
  <c r="AV182" i="12"/>
  <c r="BD209" i="12" s="1"/>
  <c r="AV169" i="12"/>
  <c r="AV190" i="12" s="1"/>
  <c r="BD217" i="12" s="1"/>
  <c r="H184" i="12"/>
  <c r="J211" i="12" s="1"/>
  <c r="H171" i="12"/>
  <c r="X184" i="12"/>
  <c r="V211" i="12" s="1"/>
  <c r="X171" i="12"/>
  <c r="P186" i="12"/>
  <c r="Q213" i="12" s="1"/>
  <c r="P173" i="12"/>
  <c r="Q200" i="12" s="1"/>
  <c r="H175" i="12"/>
  <c r="J202" i="12" s="1"/>
  <c r="H188" i="12"/>
  <c r="J215" i="12" s="1"/>
  <c r="D189" i="12"/>
  <c r="E181" i="12"/>
  <c r="E208" i="12" s="1"/>
  <c r="E168" i="12"/>
  <c r="E189" i="12" s="1"/>
  <c r="E216" i="12" s="1"/>
  <c r="AS168" i="12"/>
  <c r="AS189" i="12" s="1"/>
  <c r="AY216" i="12" s="1"/>
  <c r="AS181" i="12"/>
  <c r="AY208" i="12" s="1"/>
  <c r="I182" i="12"/>
  <c r="K209" i="12" s="1"/>
  <c r="I169" i="12"/>
  <c r="AO182" i="12"/>
  <c r="AS209" i="12" s="1"/>
  <c r="AO169" i="12"/>
  <c r="AO190" i="12" s="1"/>
  <c r="AS217" i="12" s="1"/>
  <c r="U183" i="12"/>
  <c r="U210" i="12" s="1"/>
  <c r="U170" i="12"/>
  <c r="U191" i="12" s="1"/>
  <c r="U218" i="12" s="1"/>
  <c r="I179" i="12"/>
  <c r="K206" i="12" s="1"/>
  <c r="K198" i="12"/>
  <c r="Y184" i="12"/>
  <c r="Z211" i="12" s="1"/>
  <c r="Y171" i="12"/>
  <c r="AO171" i="12"/>
  <c r="AO184" i="12"/>
  <c r="AS211" i="12" s="1"/>
  <c r="U172" i="12"/>
  <c r="U199" i="12" s="1"/>
  <c r="U185" i="12"/>
  <c r="U212" i="12" s="1"/>
  <c r="AK185" i="12"/>
  <c r="AG212" i="12" s="1"/>
  <c r="AK172" i="12"/>
  <c r="AG199" i="12" s="1"/>
  <c r="BA172" i="12"/>
  <c r="BH199" i="12" s="1"/>
  <c r="BA185" i="12"/>
  <c r="BH212" i="12" s="1"/>
  <c r="Q186" i="12"/>
  <c r="R213" i="12" s="1"/>
  <c r="Q173" i="12"/>
  <c r="R200" i="12" s="1"/>
  <c r="M189" i="12"/>
  <c r="N216" i="12" s="1"/>
  <c r="AI176" i="12"/>
  <c r="AN203" i="12" s="1"/>
  <c r="AN195" i="12"/>
  <c r="AK177" i="12"/>
  <c r="AG204" i="12" s="1"/>
  <c r="AG196" i="12"/>
  <c r="AF171" i="12"/>
  <c r="M185" i="12"/>
  <c r="N212" i="12" s="1"/>
  <c r="BX26" i="1" s="1"/>
  <c r="BX56" i="1" s="1"/>
  <c r="AN188" i="12"/>
  <c r="AR215" i="12" s="1"/>
  <c r="B179" i="12"/>
  <c r="BA206" i="12" s="1"/>
  <c r="BA198" i="12"/>
  <c r="B192" i="12"/>
  <c r="BA219" i="12" s="1"/>
  <c r="Z190" i="12"/>
  <c r="AA217" i="12" s="1"/>
  <c r="G168" i="12"/>
  <c r="G181" i="12"/>
  <c r="I208" i="12" s="1"/>
  <c r="O168" i="12"/>
  <c r="O181" i="12"/>
  <c r="P208" i="12" s="1"/>
  <c r="W168" i="12"/>
  <c r="W181" i="12"/>
  <c r="X208" i="12" s="1"/>
  <c r="AE181" i="12"/>
  <c r="AM208" i="12" s="1"/>
  <c r="AE168" i="12"/>
  <c r="AE189" i="12" s="1"/>
  <c r="AM216" i="12" s="1"/>
  <c r="AM168" i="12"/>
  <c r="AM189" i="12" s="1"/>
  <c r="AP216" i="12" s="1"/>
  <c r="AM181" i="12"/>
  <c r="AP208" i="12" s="1"/>
  <c r="AU176" i="12"/>
  <c r="BB203" i="12" s="1"/>
  <c r="BB195" i="12"/>
  <c r="C182" i="12"/>
  <c r="C209" i="12" s="1"/>
  <c r="C169" i="12"/>
  <c r="C190" i="12" s="1"/>
  <c r="C217" i="12" s="1"/>
  <c r="K182" i="12"/>
  <c r="K169" i="12"/>
  <c r="K177" i="12" s="1"/>
  <c r="S182" i="12"/>
  <c r="S209" i="12" s="1"/>
  <c r="S169" i="12"/>
  <c r="AA182" i="12"/>
  <c r="AC209" i="12" s="1"/>
  <c r="AA169" i="12"/>
  <c r="AA190" i="12" s="1"/>
  <c r="AC217" i="12" s="1"/>
  <c r="AI182" i="12"/>
  <c r="AN209" i="12" s="1"/>
  <c r="AI169" i="12"/>
  <c r="AI190" i="12" s="1"/>
  <c r="AN217" i="12" s="1"/>
  <c r="AQ182" i="12"/>
  <c r="AV209" i="12" s="1"/>
  <c r="AQ169" i="12"/>
  <c r="AQ190" i="12" s="1"/>
  <c r="AV217" i="12" s="1"/>
  <c r="AY182" i="12"/>
  <c r="BG209" i="12" s="1"/>
  <c r="AY169" i="12"/>
  <c r="AY190" i="12" s="1"/>
  <c r="BG217" i="12" s="1"/>
  <c r="G170" i="12"/>
  <c r="G191" i="12" s="1"/>
  <c r="I218" i="12" s="1"/>
  <c r="G183" i="12"/>
  <c r="I210" i="12" s="1"/>
  <c r="O170" i="12"/>
  <c r="O183" i="12"/>
  <c r="P210" i="12" s="1"/>
  <c r="W183" i="12"/>
  <c r="X210" i="12" s="1"/>
  <c r="W170" i="12"/>
  <c r="AE170" i="12"/>
  <c r="AE191" i="12" s="1"/>
  <c r="AM218" i="12" s="1"/>
  <c r="AE183" i="12"/>
  <c r="AM210" i="12" s="1"/>
  <c r="AM178" i="12"/>
  <c r="AP205" i="12" s="1"/>
  <c r="AP197" i="12"/>
  <c r="AM191" i="12"/>
  <c r="AP218" i="12" s="1"/>
  <c r="AU178" i="12"/>
  <c r="BB205" i="12" s="1"/>
  <c r="BB197" i="12"/>
  <c r="C171" i="12"/>
  <c r="C184" i="12"/>
  <c r="C211" i="12" s="1"/>
  <c r="S179" i="12"/>
  <c r="S206" i="12" s="1"/>
  <c r="S198" i="12"/>
  <c r="S192" i="12"/>
  <c r="S219" i="12" s="1"/>
  <c r="AI179" i="12"/>
  <c r="AN206" i="12" s="1"/>
  <c r="AI192" i="12"/>
  <c r="AN219" i="12" s="1"/>
  <c r="AN198" i="12"/>
  <c r="AQ179" i="12"/>
  <c r="AV206" i="12" s="1"/>
  <c r="AV198" i="12"/>
  <c r="AQ192" i="12"/>
  <c r="AV219" i="12" s="1"/>
  <c r="G189" i="12"/>
  <c r="I216" i="12" s="1"/>
  <c r="AU189" i="12"/>
  <c r="BB216" i="12" s="1"/>
  <c r="AU191" i="12"/>
  <c r="BB218" i="12" s="1"/>
  <c r="K192" i="12"/>
  <c r="AY192" i="12"/>
  <c r="BG219" i="12" s="1"/>
  <c r="AN169" i="12"/>
  <c r="AM179" i="12"/>
  <c r="AP206" i="12" s="1"/>
  <c r="AP198" i="12"/>
  <c r="L172" i="12"/>
  <c r="M199" i="12" s="1"/>
  <c r="AD178" i="12"/>
  <c r="AH205" i="12" s="1"/>
  <c r="I184" i="12"/>
  <c r="K211" i="12" s="1"/>
  <c r="AJ181" i="12"/>
  <c r="AF208" i="12" s="1"/>
  <c r="AJ168" i="12"/>
  <c r="AZ181" i="12"/>
  <c r="BF208" i="12" s="1"/>
  <c r="AZ168" i="12"/>
  <c r="AF182" i="12"/>
  <c r="AI209" i="12" s="1"/>
  <c r="AF169" i="12"/>
  <c r="D185" i="12"/>
  <c r="D172" i="12"/>
  <c r="T185" i="12"/>
  <c r="T212" i="12" s="1"/>
  <c r="T172" i="12"/>
  <c r="T199" i="12" s="1"/>
  <c r="L187" i="12"/>
  <c r="M214" i="12" s="1"/>
  <c r="L174" i="12"/>
  <c r="M201" i="12" s="1"/>
  <c r="AC181" i="12"/>
  <c r="AD208" i="12" s="1"/>
  <c r="AC168" i="12"/>
  <c r="AC189" i="12" s="1"/>
  <c r="AD216" i="12" s="1"/>
  <c r="AG182" i="12"/>
  <c r="AJ209" i="12" s="1"/>
  <c r="AG169" i="12"/>
  <c r="AG190" i="12" s="1"/>
  <c r="AJ217" i="12" s="1"/>
  <c r="Q179" i="12"/>
  <c r="R206" i="12" s="1"/>
  <c r="R198" i="12"/>
  <c r="AW171" i="12"/>
  <c r="AW192" i="12" s="1"/>
  <c r="BC219" i="12" s="1"/>
  <c r="AW184" i="12"/>
  <c r="BC211" i="12" s="1"/>
  <c r="AS172" i="12"/>
  <c r="AY199" i="12" s="1"/>
  <c r="AS185" i="12"/>
  <c r="AY212" i="12" s="1"/>
  <c r="Y173" i="12"/>
  <c r="Z200" i="12" s="1"/>
  <c r="Y186" i="12"/>
  <c r="Z213" i="12" s="1"/>
  <c r="BA196" i="12"/>
  <c r="B177" i="12"/>
  <c r="BA204" i="12" s="1"/>
  <c r="AK196" i="12"/>
  <c r="AH190" i="12"/>
  <c r="AK217" i="12" s="1"/>
  <c r="AR168" i="12"/>
  <c r="U177" i="12"/>
  <c r="U204" i="12" s="1"/>
  <c r="P171" i="12"/>
  <c r="AN173" i="12"/>
  <c r="AR200" i="12" s="1"/>
  <c r="Q182" i="12"/>
  <c r="R209" i="12" s="1"/>
  <c r="AL191" i="12"/>
  <c r="AO218" i="12" s="1"/>
  <c r="AY178" i="12"/>
  <c r="BG205" i="12" s="1"/>
  <c r="BG197" i="12"/>
  <c r="AA178" i="12"/>
  <c r="AC205" i="12" s="1"/>
  <c r="AC197" i="12"/>
  <c r="AR183" i="12"/>
  <c r="AW210" i="12" s="1"/>
  <c r="AR170" i="12"/>
  <c r="AZ189" i="12"/>
  <c r="BF216" i="12" s="1"/>
  <c r="Q177" i="12"/>
  <c r="R204" i="12" s="1"/>
  <c r="R196" i="12"/>
  <c r="E183" i="12"/>
  <c r="E210" i="12" s="1"/>
  <c r="E170" i="12"/>
  <c r="E191" i="12" s="1"/>
  <c r="E218" i="12" s="1"/>
  <c r="M183" i="12"/>
  <c r="N210" i="12" s="1"/>
  <c r="M170" i="12"/>
  <c r="AC183" i="12"/>
  <c r="AD210" i="12" s="1"/>
  <c r="AC170" i="12"/>
  <c r="AC191" i="12" s="1"/>
  <c r="AD218" i="12" s="1"/>
  <c r="BA183" i="12"/>
  <c r="BH210" i="12" s="1"/>
  <c r="BA170" i="12"/>
  <c r="AG184" i="12"/>
  <c r="AJ211" i="12" s="1"/>
  <c r="AG171" i="12"/>
  <c r="E185" i="12"/>
  <c r="E212" i="12" s="1"/>
  <c r="E172" i="12"/>
  <c r="E199" i="12" s="1"/>
  <c r="AC185" i="12"/>
  <c r="AD212" i="12" s="1"/>
  <c r="AC172" i="12"/>
  <c r="AD199" i="12" s="1"/>
  <c r="AG173" i="12"/>
  <c r="AJ200" i="12" s="1"/>
  <c r="AG186" i="12"/>
  <c r="AJ213" i="12" s="1"/>
  <c r="AU177" i="12"/>
  <c r="BB204" i="12" s="1"/>
  <c r="BB196" i="12"/>
  <c r="T170" i="12"/>
  <c r="AW178" i="12"/>
  <c r="BC205" i="12" s="1"/>
  <c r="BC197" i="12"/>
  <c r="AR172" i="12"/>
  <c r="AW199" i="12" s="1"/>
  <c r="Q184" i="12"/>
  <c r="R211" i="12" s="1"/>
  <c r="AE179" i="12"/>
  <c r="AM206" i="12" s="1"/>
  <c r="AM198" i="12"/>
  <c r="C195" i="12"/>
  <c r="E177" i="12"/>
  <c r="E204" i="12" s="1"/>
  <c r="E196" i="12"/>
  <c r="E190" i="12"/>
  <c r="E217" i="12" s="1"/>
  <c r="P182" i="12"/>
  <c r="Q209" i="12" s="1"/>
  <c r="P169" i="12"/>
  <c r="AB183" i="12"/>
  <c r="AB210" i="12" s="1"/>
  <c r="AB170" i="12"/>
  <c r="AB191" i="12" s="1"/>
  <c r="AB218" i="12" s="1"/>
  <c r="AJ185" i="12"/>
  <c r="AF212" i="12" s="1"/>
  <c r="AJ172" i="12"/>
  <c r="AF199" i="12" s="1"/>
  <c r="AF186" i="12"/>
  <c r="AI213" i="12" s="1"/>
  <c r="AF173" i="12"/>
  <c r="AI200" i="12" s="1"/>
  <c r="T187" i="12"/>
  <c r="T214" i="12" s="1"/>
  <c r="T174" i="12"/>
  <c r="T201" i="12" s="1"/>
  <c r="AJ187" i="12"/>
  <c r="AF214" i="12" s="1"/>
  <c r="AJ174" i="12"/>
  <c r="AF201" i="12" s="1"/>
  <c r="AZ187" i="12"/>
  <c r="BF214" i="12" s="1"/>
  <c r="AZ174" i="12"/>
  <c r="BF201" i="12" s="1"/>
  <c r="P175" i="12"/>
  <c r="Q202" i="12" s="1"/>
  <c r="P188" i="12"/>
  <c r="Q215" i="12" s="1"/>
  <c r="X188" i="12"/>
  <c r="V215" i="12" s="1"/>
  <c r="X175" i="12"/>
  <c r="V202" i="12" s="1"/>
  <c r="AF188" i="12"/>
  <c r="AI215" i="12" s="1"/>
  <c r="AF175" i="12"/>
  <c r="AI202" i="12" s="1"/>
  <c r="AV188" i="12"/>
  <c r="BD215" i="12" s="1"/>
  <c r="AV175" i="12"/>
  <c r="BD202" i="12" s="1"/>
  <c r="H192" i="12"/>
  <c r="J219" i="12" s="1"/>
  <c r="I176" i="12"/>
  <c r="K203" i="12" s="1"/>
  <c r="K195" i="12"/>
  <c r="AB172" i="12"/>
  <c r="AB199" i="12" s="1"/>
  <c r="M176" i="12"/>
  <c r="N203" i="12" s="1"/>
  <c r="N195" i="12"/>
  <c r="AK181" i="12"/>
  <c r="AG208" i="12" s="1"/>
  <c r="AK168" i="12"/>
  <c r="AK189" i="12" s="1"/>
  <c r="AG216" i="12" s="1"/>
  <c r="Y169" i="12"/>
  <c r="Y190" i="12" s="1"/>
  <c r="Z217" i="12" s="1"/>
  <c r="Y182" i="12"/>
  <c r="Z209" i="12" s="1"/>
  <c r="AK183" i="12"/>
  <c r="AG210" i="12" s="1"/>
  <c r="AK170" i="12"/>
  <c r="I186" i="12"/>
  <c r="K213" i="12" s="1"/>
  <c r="I173" i="12"/>
  <c r="K200" i="12" s="1"/>
  <c r="Q190" i="12"/>
  <c r="R217" i="12" s="1"/>
  <c r="D174" i="12"/>
  <c r="U181" i="12"/>
  <c r="U208" i="12" s="1"/>
  <c r="AH176" i="12"/>
  <c r="AK203" i="12" s="1"/>
  <c r="AK195" i="12"/>
  <c r="Z178" i="12"/>
  <c r="AA205" i="12" s="1"/>
  <c r="AA197" i="12"/>
  <c r="Z191" i="12"/>
  <c r="AA218" i="12" s="1"/>
  <c r="V179" i="12"/>
  <c r="Y206" i="12" s="1"/>
  <c r="B189" i="12"/>
  <c r="BA216" i="12" s="1"/>
  <c r="BA195" i="12"/>
  <c r="X169" i="12"/>
  <c r="X190" i="12" s="1"/>
  <c r="V217" i="12" s="1"/>
  <c r="BA177" i="12"/>
  <c r="BH204" i="12" s="1"/>
  <c r="BH196" i="12"/>
  <c r="W179" i="12"/>
  <c r="X206" i="12" s="1"/>
  <c r="X198" i="12"/>
  <c r="AV171" i="12"/>
  <c r="AM183" i="12"/>
  <c r="AP210" i="12" s="1"/>
  <c r="BG198" i="12"/>
  <c r="AO186" i="12"/>
  <c r="AS213" i="12" s="1"/>
  <c r="AO173" i="12"/>
  <c r="AS200" i="12" s="1"/>
  <c r="AW186" i="12"/>
  <c r="BC213" i="12" s="1"/>
  <c r="AW173" i="12"/>
  <c r="BC200" i="12" s="1"/>
  <c r="M187" i="12"/>
  <c r="N214" i="12" s="1"/>
  <c r="M174" i="12"/>
  <c r="N201" i="12" s="1"/>
  <c r="AS187" i="12"/>
  <c r="AY214" i="12" s="1"/>
  <c r="AS174" i="12"/>
  <c r="AY201" i="12" s="1"/>
  <c r="Q188" i="12"/>
  <c r="R215" i="12" s="1"/>
  <c r="Q175" i="12"/>
  <c r="R202" i="12" s="1"/>
  <c r="Y188" i="12"/>
  <c r="Z215" i="12" s="1"/>
  <c r="Y175" i="12"/>
  <c r="Z202" i="12" s="1"/>
  <c r="U189" i="12"/>
  <c r="U216" i="12" s="1"/>
  <c r="AK191" i="12"/>
  <c r="AG218" i="12" s="1"/>
  <c r="I192" i="12"/>
  <c r="K219" i="12" s="1"/>
  <c r="Q192" i="12"/>
  <c r="R219" i="12" s="1"/>
  <c r="AH174" i="12"/>
  <c r="AK201" i="12" s="1"/>
  <c r="AT175" i="12"/>
  <c r="AZ202" i="12" s="1"/>
  <c r="S183" i="12"/>
  <c r="S210" i="12" s="1"/>
  <c r="AC187" i="12"/>
  <c r="AD214" i="12" s="1"/>
  <c r="AX187" i="12"/>
  <c r="BE214" i="12" s="1"/>
  <c r="AI195" i="12"/>
  <c r="N182" i="12"/>
  <c r="AK187" i="12"/>
  <c r="AG214" i="12" s="1"/>
  <c r="H176" i="12"/>
  <c r="J203" i="12" s="1"/>
  <c r="J195" i="12"/>
  <c r="P176" i="12"/>
  <c r="Q203" i="12" s="1"/>
  <c r="Q195" i="12"/>
  <c r="AV176" i="12"/>
  <c r="BD203" i="12" s="1"/>
  <c r="BD195" i="12"/>
  <c r="T177" i="12"/>
  <c r="T204" i="12" s="1"/>
  <c r="T196" i="12"/>
  <c r="AB177" i="12"/>
  <c r="AB204" i="12" s="1"/>
  <c r="AB196" i="12"/>
  <c r="AZ177" i="12"/>
  <c r="BF204" i="12" s="1"/>
  <c r="BF196" i="12"/>
  <c r="L179" i="12"/>
  <c r="M206" i="12" s="1"/>
  <c r="M198" i="12"/>
  <c r="T179" i="12"/>
  <c r="T206" i="12" s="1"/>
  <c r="T198" i="12"/>
  <c r="AB179" i="12"/>
  <c r="AB206" i="12" s="1"/>
  <c r="AB198" i="12"/>
  <c r="AJ179" i="12"/>
  <c r="AF206" i="12" s="1"/>
  <c r="AF198" i="12"/>
  <c r="AR179" i="12"/>
  <c r="AW206" i="12" s="1"/>
  <c r="AW198" i="12"/>
  <c r="H189" i="12"/>
  <c r="J216" i="12" s="1"/>
  <c r="X189" i="12"/>
  <c r="V216" i="12" s="1"/>
  <c r="AB190" i="12"/>
  <c r="AB217" i="12" s="1"/>
  <c r="AB192" i="12"/>
  <c r="AB219" i="12" s="1"/>
  <c r="AJ192" i="12"/>
  <c r="AF219" i="12" s="1"/>
  <c r="AZ192" i="12"/>
  <c r="BF219" i="12" s="1"/>
  <c r="K168" i="12"/>
  <c r="K176" i="12" s="1"/>
  <c r="AA168" i="12"/>
  <c r="AA189" i="12" s="1"/>
  <c r="AC216" i="12" s="1"/>
  <c r="AQ168" i="12"/>
  <c r="AQ189" i="12" s="1"/>
  <c r="AV216" i="12" s="1"/>
  <c r="G169" i="12"/>
  <c r="W169" i="12"/>
  <c r="AM169" i="12"/>
  <c r="AM190" i="12" s="1"/>
  <c r="AP217" i="12" s="1"/>
  <c r="C170" i="12"/>
  <c r="AI170" i="12"/>
  <c r="O171" i="12"/>
  <c r="AU171" i="12"/>
  <c r="AA172" i="12"/>
  <c r="AC199" i="12" s="1"/>
  <c r="AQ172" i="12"/>
  <c r="AV199" i="12" s="1"/>
  <c r="G173" i="12"/>
  <c r="I200" i="12" s="1"/>
  <c r="W173" i="12"/>
  <c r="X200" i="12" s="1"/>
  <c r="AM173" i="12"/>
  <c r="AP200" i="12" s="1"/>
  <c r="C174" i="12"/>
  <c r="C201" i="12" s="1"/>
  <c r="U174" i="12"/>
  <c r="U201" i="12" s="1"/>
  <c r="AQ174" i="12"/>
  <c r="AV201" i="12" s="1"/>
  <c r="AG175" i="12"/>
  <c r="AJ202" i="12" s="1"/>
  <c r="AT186" i="12"/>
  <c r="AZ213" i="12" s="1"/>
  <c r="AJ190" i="12"/>
  <c r="AF217" i="12" s="1"/>
  <c r="AR195" i="12"/>
  <c r="AF196" i="12"/>
  <c r="BF198" i="12"/>
  <c r="AD188" i="12"/>
  <c r="AH215" i="12" s="1"/>
  <c r="AD175" i="12"/>
  <c r="AH202" i="12" s="1"/>
  <c r="AL188" i="12"/>
  <c r="AO215" i="12" s="1"/>
  <c r="AL175" i="12"/>
  <c r="AO202" i="12" s="1"/>
  <c r="Z176" i="12"/>
  <c r="AA203" i="12" s="1"/>
  <c r="AD179" i="12"/>
  <c r="AH206" i="12" s="1"/>
  <c r="Q176" i="12"/>
  <c r="R203" i="12" s="1"/>
  <c r="R195" i="12"/>
  <c r="AG176" i="12"/>
  <c r="AJ203" i="12" s="1"/>
  <c r="AJ195" i="12"/>
  <c r="AS177" i="12"/>
  <c r="AY204" i="12" s="1"/>
  <c r="AY196" i="12"/>
  <c r="I178" i="12"/>
  <c r="K205" i="12" s="1"/>
  <c r="K197" i="12"/>
  <c r="Y178" i="12"/>
  <c r="Z205" i="12" s="1"/>
  <c r="Z197" i="12"/>
  <c r="AO178" i="12"/>
  <c r="AS205" i="12" s="1"/>
  <c r="AS197" i="12"/>
  <c r="U179" i="12"/>
  <c r="U206" i="12" s="1"/>
  <c r="U198" i="12"/>
  <c r="BA179" i="12"/>
  <c r="BH206" i="12" s="1"/>
  <c r="BH198" i="12"/>
  <c r="AY174" i="12"/>
  <c r="BG201" i="12" s="1"/>
  <c r="AO175" i="12"/>
  <c r="AS202" i="12" s="1"/>
  <c r="AN189" i="12"/>
  <c r="AR216" i="12" s="1"/>
  <c r="F188" i="12"/>
  <c r="D215" i="12" s="1"/>
  <c r="F175" i="12"/>
  <c r="D202" i="12" s="1"/>
  <c r="AH189" i="12"/>
  <c r="AK216" i="12" s="1"/>
  <c r="AP176" i="12"/>
  <c r="AU203" i="12" s="1"/>
  <c r="N190" i="12"/>
  <c r="AL190" i="12"/>
  <c r="AO217" i="12" s="1"/>
  <c r="AL177" i="12"/>
  <c r="AO204" i="12" s="1"/>
  <c r="B191" i="12"/>
  <c r="BA218" i="12" s="1"/>
  <c r="N192" i="12"/>
  <c r="V192" i="12"/>
  <c r="Y219" i="12" s="1"/>
  <c r="AL192" i="12"/>
  <c r="AO219" i="12" s="1"/>
  <c r="O188" i="12"/>
  <c r="P215" i="12" s="1"/>
  <c r="O175" i="12"/>
  <c r="P202" i="12" s="1"/>
  <c r="AU188" i="12"/>
  <c r="BB215" i="12" s="1"/>
  <c r="AU175" i="12"/>
  <c r="BB202" i="12" s="1"/>
  <c r="AI189" i="12"/>
  <c r="AN216" i="12" s="1"/>
  <c r="S191" i="12"/>
  <c r="S218" i="12" s="1"/>
  <c r="AA191" i="12"/>
  <c r="AC218" i="12" s="1"/>
  <c r="AI191" i="12"/>
  <c r="AN218" i="12" s="1"/>
  <c r="AY191" i="12"/>
  <c r="BG218" i="12" s="1"/>
  <c r="AM192" i="12"/>
  <c r="AP219" i="12" s="1"/>
  <c r="R168" i="12"/>
  <c r="R189" i="12" s="1"/>
  <c r="O216" i="12" s="1"/>
  <c r="AX168" i="12"/>
  <c r="AD169" i="12"/>
  <c r="AD190" i="12" s="1"/>
  <c r="AH217" i="12" s="1"/>
  <c r="AT169" i="12"/>
  <c r="J170" i="12"/>
  <c r="J191" i="12" s="1"/>
  <c r="L218" i="12" s="1"/>
  <c r="AP170" i="12"/>
  <c r="F171" i="12"/>
  <c r="AL171" i="12"/>
  <c r="AO198" i="12" s="1"/>
  <c r="B172" i="12"/>
  <c r="BA199" i="12" s="1"/>
  <c r="R172" i="12"/>
  <c r="O199" i="12" s="1"/>
  <c r="AH172" i="12"/>
  <c r="AK199" i="12" s="1"/>
  <c r="AX172" i="12"/>
  <c r="BE199" i="12" s="1"/>
  <c r="AD173" i="12"/>
  <c r="AH200" i="12" s="1"/>
  <c r="J174" i="12"/>
  <c r="L201" i="12" s="1"/>
  <c r="V175" i="12"/>
  <c r="Y202" i="12" s="1"/>
  <c r="E187" i="12"/>
  <c r="E214" i="12" s="1"/>
  <c r="Z187" i="12"/>
  <c r="AA214" i="12" s="1"/>
  <c r="AM188" i="12"/>
  <c r="AP215" i="12" s="1"/>
  <c r="T190" i="12"/>
  <c r="T217" i="12" s="1"/>
  <c r="AX188" i="12"/>
  <c r="BE215" i="12" s="1"/>
  <c r="AX175" i="12"/>
  <c r="BE202" i="12" s="1"/>
  <c r="B190" i="12"/>
  <c r="BA217" i="12" s="1"/>
  <c r="R190" i="12"/>
  <c r="O217" i="12" s="1"/>
  <c r="R177" i="12"/>
  <c r="O204" i="12" s="1"/>
  <c r="AH177" i="12"/>
  <c r="AK204" i="12" s="1"/>
  <c r="AX190" i="12"/>
  <c r="BE217" i="12" s="1"/>
  <c r="F178" i="12"/>
  <c r="D205" i="12" s="1"/>
  <c r="D175" i="12"/>
  <c r="AJ175" i="12"/>
  <c r="AF202" i="12" s="1"/>
  <c r="Z177" i="12"/>
  <c r="AA204" i="12" s="1"/>
  <c r="P181" i="12"/>
  <c r="Q208" i="12" s="1"/>
  <c r="AV181" i="12"/>
  <c r="BD208" i="12" s="1"/>
  <c r="R182" i="12"/>
  <c r="O209" i="12" s="1"/>
  <c r="AX182" i="12"/>
  <c r="BE209" i="12" s="1"/>
  <c r="L184" i="12"/>
  <c r="M211" i="12" s="1"/>
  <c r="AR184" i="12"/>
  <c r="AW211" i="12" s="1"/>
  <c r="N185" i="12"/>
  <c r="AT185" i="12"/>
  <c r="AZ212" i="12" s="1"/>
  <c r="AA186" i="12"/>
  <c r="AC213" i="12" s="1"/>
  <c r="CM15" i="1" s="1"/>
  <c r="CM45" i="1" s="1"/>
  <c r="H187" i="12"/>
  <c r="J214" i="12" s="1"/>
  <c r="AD187" i="12"/>
  <c r="AH214" i="12" s="1"/>
  <c r="CR28" i="1" s="1"/>
  <c r="CR58" i="1" s="1"/>
  <c r="U188" i="12"/>
  <c r="U215" i="12" s="1"/>
  <c r="K190" i="12"/>
  <c r="S190" i="12"/>
  <c r="S217" i="12" s="1"/>
  <c r="F168" i="12"/>
  <c r="F189" i="12" s="1"/>
  <c r="D216" i="12" s="1"/>
  <c r="N168" i="12"/>
  <c r="N176" i="12" s="1"/>
  <c r="V168" i="12"/>
  <c r="Y195" i="12" s="1"/>
  <c r="AD168" i="12"/>
  <c r="AL168" i="12"/>
  <c r="AO195" i="12" s="1"/>
  <c r="AT168" i="12"/>
  <c r="J169" i="12"/>
  <c r="AP169" i="12"/>
  <c r="N170" i="12"/>
  <c r="N178" i="12" s="1"/>
  <c r="V170" i="12"/>
  <c r="Y197" i="12" s="1"/>
  <c r="AT170" i="12"/>
  <c r="AZ197" i="12" s="1"/>
  <c r="J171" i="12"/>
  <c r="R171" i="12"/>
  <c r="Z171" i="12"/>
  <c r="AH171" i="12"/>
  <c r="AP171" i="12"/>
  <c r="AX171" i="12"/>
  <c r="F172" i="12"/>
  <c r="D199" i="12" s="1"/>
  <c r="AL172" i="12"/>
  <c r="AO199" i="12" s="1"/>
  <c r="B173" i="12"/>
  <c r="BA200" i="12" s="1"/>
  <c r="J173" i="12"/>
  <c r="L200" i="12" s="1"/>
  <c r="R173" i="12"/>
  <c r="O200" i="12" s="1"/>
  <c r="AP173" i="12"/>
  <c r="AU200" i="12" s="1"/>
  <c r="AX173" i="12"/>
  <c r="BE200" i="12" s="1"/>
  <c r="B188" i="12"/>
  <c r="BA215" i="12" s="1"/>
  <c r="T182" i="12"/>
  <c r="T209" i="12" s="1"/>
  <c r="AZ182" i="12"/>
  <c r="BF209" i="12" s="1"/>
  <c r="AI184" i="12"/>
  <c r="AN211" i="12" s="1"/>
  <c r="P185" i="12"/>
  <c r="Q212" i="12" s="1"/>
  <c r="AV185" i="12"/>
  <c r="BD212" i="12" s="1"/>
  <c r="AH188" i="12"/>
  <c r="AK215" i="12" s="1"/>
  <c r="AS188" i="12"/>
  <c r="AY215" i="12" s="1"/>
  <c r="P189" i="12"/>
  <c r="Q216" i="12" s="1"/>
  <c r="AV189" i="12"/>
  <c r="BD216" i="12" s="1"/>
  <c r="L192" i="12"/>
  <c r="M219" i="12" s="1"/>
  <c r="AR192" i="12"/>
  <c r="AW219" i="12" s="1"/>
  <c r="AA171" i="12"/>
  <c r="AA192" i="12" s="1"/>
  <c r="AC219" i="12" s="1"/>
  <c r="G172" i="12"/>
  <c r="I199" i="12" s="1"/>
  <c r="O172" i="12"/>
  <c r="P199" i="12" s="1"/>
  <c r="W172" i="12"/>
  <c r="X199" i="12" s="1"/>
  <c r="AE172" i="12"/>
  <c r="AM199" i="12" s="1"/>
  <c r="AM172" i="12"/>
  <c r="AP199" i="12" s="1"/>
  <c r="AU172" i="12"/>
  <c r="BB199" i="12" s="1"/>
  <c r="S173" i="12"/>
  <c r="S200" i="12" s="1"/>
  <c r="AY173" i="12"/>
  <c r="BG200" i="12" s="1"/>
  <c r="AP177" i="12"/>
  <c r="AU204" i="12" s="1"/>
  <c r="H181" i="12"/>
  <c r="J208" i="12" s="1"/>
  <c r="AN181" i="12"/>
  <c r="AR208" i="12" s="1"/>
  <c r="D184" i="12"/>
  <c r="AJ184" i="12"/>
  <c r="AF211" i="12" s="1"/>
  <c r="V187" i="12"/>
  <c r="Y214" i="12" s="1"/>
  <c r="CI16" i="1" s="1"/>
  <c r="CI46" i="1" s="1"/>
  <c r="M188" i="12"/>
  <c r="N215" i="12" s="1"/>
  <c r="F191" i="12"/>
  <c r="D218" i="12" s="1"/>
  <c r="Q174" i="12"/>
  <c r="R201" i="12" s="1"/>
  <c r="Q187" i="12"/>
  <c r="R214" i="12" s="1"/>
  <c r="Y174" i="12"/>
  <c r="Z201" i="12" s="1"/>
  <c r="Y187" i="12"/>
  <c r="Z214" i="12" s="1"/>
  <c r="AG174" i="12"/>
  <c r="AJ201" i="12" s="1"/>
  <c r="AG187" i="12"/>
  <c r="AJ214" i="12" s="1"/>
  <c r="AO174" i="12"/>
  <c r="AS201" i="12" s="1"/>
  <c r="AO187" i="12"/>
  <c r="AS214" i="12" s="1"/>
  <c r="AW174" i="12"/>
  <c r="BC201" i="12" s="1"/>
  <c r="AW187" i="12"/>
  <c r="BC214" i="12" s="1"/>
  <c r="I189" i="12"/>
  <c r="K216" i="12" s="1"/>
  <c r="Q189" i="12"/>
  <c r="R216" i="12" s="1"/>
  <c r="Y189" i="12"/>
  <c r="Z216" i="12" s="1"/>
  <c r="AG189" i="12"/>
  <c r="AJ216" i="12" s="1"/>
  <c r="AO189" i="12"/>
  <c r="AS216" i="12" s="1"/>
  <c r="M192" i="12"/>
  <c r="N219" i="12" s="1"/>
  <c r="U192" i="12"/>
  <c r="U219" i="12" s="1"/>
  <c r="BA192" i="12"/>
  <c r="BH219" i="12" s="1"/>
  <c r="L169" i="12"/>
  <c r="AR169" i="12"/>
  <c r="AR190" i="12" s="1"/>
  <c r="AW217" i="12" s="1"/>
  <c r="H170" i="12"/>
  <c r="P170" i="12"/>
  <c r="P191" i="12" s="1"/>
  <c r="Q218" i="12" s="1"/>
  <c r="X170" i="12"/>
  <c r="X191" i="12" s="1"/>
  <c r="V218" i="12" s="1"/>
  <c r="AF170" i="12"/>
  <c r="AF191" i="12" s="1"/>
  <c r="AI218" i="12" s="1"/>
  <c r="AN170" i="12"/>
  <c r="AV170" i="12"/>
  <c r="H172" i="12"/>
  <c r="AN172" i="12"/>
  <c r="AR199" i="12" s="1"/>
  <c r="D173" i="12"/>
  <c r="L173" i="12"/>
  <c r="M200" i="12" s="1"/>
  <c r="T173" i="12"/>
  <c r="T200" i="12" s="1"/>
  <c r="AB173" i="12"/>
  <c r="AB200" i="12" s="1"/>
  <c r="AJ173" i="12"/>
  <c r="AF200" i="12" s="1"/>
  <c r="AR173" i="12"/>
  <c r="AW200" i="12" s="1"/>
  <c r="AZ173" i="12"/>
  <c r="BF200" i="12" s="1"/>
  <c r="AX177" i="12"/>
  <c r="BE204" i="12" s="1"/>
  <c r="Z188" i="12"/>
  <c r="AA215" i="12" s="1"/>
  <c r="CK17" i="1" s="1"/>
  <c r="CK47" i="1" s="1"/>
  <c r="BM164" i="3"/>
  <c r="BN164" i="3" s="1"/>
  <c r="BM152" i="3"/>
  <c r="BM159" i="3"/>
  <c r="BL160" i="3"/>
  <c r="B176" i="12"/>
  <c r="BA203" i="12" s="1"/>
  <c r="S195" i="12" l="1"/>
  <c r="M190" i="12"/>
  <c r="N217" i="12" s="1"/>
  <c r="AS192" i="12"/>
  <c r="AY219" i="12" s="1"/>
  <c r="S176" i="12"/>
  <c r="S203" i="12" s="1"/>
  <c r="BM26" i="1"/>
  <c r="BM56" i="1" s="1"/>
  <c r="CJ14" i="1"/>
  <c r="CJ44" i="1" s="1"/>
  <c r="AC190" i="12"/>
  <c r="AD217" i="12" s="1"/>
  <c r="M177" i="12"/>
  <c r="N204" i="12" s="1"/>
  <c r="Y176" i="12"/>
  <c r="Z203" i="12" s="1"/>
  <c r="U196" i="12"/>
  <c r="BS17" i="1"/>
  <c r="BS47" i="1" s="1"/>
  <c r="DP21" i="1"/>
  <c r="DP51" i="1" s="1"/>
  <c r="BY28" i="1"/>
  <c r="BY58" i="1" s="1"/>
  <c r="DL16" i="1"/>
  <c r="DL46" i="1" s="1"/>
  <c r="BY29" i="1"/>
  <c r="BY59" i="1" s="1"/>
  <c r="CM5" i="1"/>
  <c r="CM35" i="1" s="1"/>
  <c r="AZ198" i="12"/>
  <c r="AL179" i="12"/>
  <c r="AO206" i="12" s="1"/>
  <c r="AY189" i="12"/>
  <c r="BG216" i="12" s="1"/>
  <c r="DF27" i="1"/>
  <c r="DF57" i="1" s="1"/>
  <c r="BY11" i="1"/>
  <c r="BY41" i="1" s="1"/>
  <c r="AK192" i="12"/>
  <c r="AG219" i="12" s="1"/>
  <c r="AD196" i="12"/>
  <c r="AY198" i="12"/>
  <c r="BO28" i="1"/>
  <c r="BO58" i="1" s="1"/>
  <c r="CM17" i="1"/>
  <c r="CM47" i="1" s="1"/>
  <c r="CE29" i="1"/>
  <c r="CE59" i="1" s="1"/>
  <c r="BT28" i="1"/>
  <c r="BT58" i="1" s="1"/>
  <c r="CK27" i="1"/>
  <c r="CK57" i="1" s="1"/>
  <c r="AT192" i="12"/>
  <c r="AZ219" i="12" s="1"/>
  <c r="AB176" i="12"/>
  <c r="AB203" i="12" s="1"/>
  <c r="BM14" i="1"/>
  <c r="BM44" i="1" s="1"/>
  <c r="DL28" i="1"/>
  <c r="DL58" i="1" s="1"/>
  <c r="BT16" i="1"/>
  <c r="BT46" i="1" s="1"/>
  <c r="AH178" i="12"/>
  <c r="AK205" i="12" s="1"/>
  <c r="C189" i="12"/>
  <c r="C216" i="12" s="1"/>
  <c r="BG195" i="12"/>
  <c r="BZ27" i="1"/>
  <c r="BZ57" i="1" s="1"/>
  <c r="CR26" i="1"/>
  <c r="CR56" i="1" s="1"/>
  <c r="BY16" i="1"/>
  <c r="BY46" i="1" s="1"/>
  <c r="CJ26" i="1"/>
  <c r="CJ56" i="1" s="1"/>
  <c r="DE29" i="1"/>
  <c r="DE59" i="1" s="1"/>
  <c r="K191" i="12"/>
  <c r="CM29" i="1"/>
  <c r="CM59" i="1" s="1"/>
  <c r="DB17" i="1"/>
  <c r="DB47" i="1" s="1"/>
  <c r="BZ15" i="1"/>
  <c r="BZ45" i="1" s="1"/>
  <c r="AQ191" i="12"/>
  <c r="AV218" i="12" s="1"/>
  <c r="AH191" i="12"/>
  <c r="AK218" i="12" s="1"/>
  <c r="CU8" i="1" s="1"/>
  <c r="CU38" i="1" s="1"/>
  <c r="BV17" i="1"/>
  <c r="BV47" i="1" s="1"/>
  <c r="BS29" i="1"/>
  <c r="BS59" i="1" s="1"/>
  <c r="Q191" i="12"/>
  <c r="R218" i="12" s="1"/>
  <c r="DE17" i="1"/>
  <c r="DE47" i="1" s="1"/>
  <c r="BY17" i="1"/>
  <c r="BY47" i="1" s="1"/>
  <c r="BC195" i="12"/>
  <c r="CU27" i="1"/>
  <c r="CU57" i="1" s="1"/>
  <c r="CZ5" i="1"/>
  <c r="CZ35" i="1" s="1"/>
  <c r="J189" i="12"/>
  <c r="L216" i="12" s="1"/>
  <c r="V190" i="12"/>
  <c r="Y217" i="12" s="1"/>
  <c r="BM27" i="1"/>
  <c r="BM57" i="1" s="1"/>
  <c r="O190" i="12"/>
  <c r="P217" i="12" s="1"/>
  <c r="O177" i="12"/>
  <c r="P204" i="12" s="1"/>
  <c r="DI5" i="1"/>
  <c r="DI35" i="1" s="1"/>
  <c r="CA16" i="1"/>
  <c r="CA46" i="1" s="1"/>
  <c r="DB6" i="1"/>
  <c r="DB36" i="1" s="1"/>
  <c r="CY24" i="1"/>
  <c r="CY54" i="1" s="1"/>
  <c r="V177" i="12"/>
  <c r="Y204" i="12" s="1"/>
  <c r="CK28" i="1"/>
  <c r="CK58" i="1" s="1"/>
  <c r="CI25" i="1"/>
  <c r="CI55" i="1" s="1"/>
  <c r="CE5" i="1"/>
  <c r="CE35" i="1" s="1"/>
  <c r="CY16" i="1"/>
  <c r="CY46" i="1" s="1"/>
  <c r="CK15" i="1"/>
  <c r="CK45" i="1" s="1"/>
  <c r="AV197" i="12"/>
  <c r="K189" i="12"/>
  <c r="AM196" i="12"/>
  <c r="DK32" i="1"/>
  <c r="DK62" i="1" s="1"/>
  <c r="AT178" i="12"/>
  <c r="AZ205" i="12" s="1"/>
  <c r="DJ20" i="1" s="1"/>
  <c r="DJ50" i="1" s="1"/>
  <c r="AE177" i="12"/>
  <c r="AM204" i="12" s="1"/>
  <c r="CW19" i="1" s="1"/>
  <c r="CW49" i="1" s="1"/>
  <c r="BF197" i="12"/>
  <c r="BX5" i="1"/>
  <c r="BX35" i="1" s="1"/>
  <c r="CI28" i="1"/>
  <c r="CI58" i="1" s="1"/>
  <c r="BV29" i="1"/>
  <c r="BV59" i="1" s="1"/>
  <c r="CX16" i="1"/>
  <c r="CX46" i="1" s="1"/>
  <c r="CM16" i="1"/>
  <c r="CM46" i="1" s="1"/>
  <c r="CS26" i="1"/>
  <c r="CS56" i="1" s="1"/>
  <c r="BZ16" i="1"/>
  <c r="BZ46" i="1" s="1"/>
  <c r="CI23" i="1"/>
  <c r="CI53" i="1" s="1"/>
  <c r="DO11" i="1"/>
  <c r="DO41" i="1" s="1"/>
  <c r="DK5" i="1"/>
  <c r="DK35" i="1" s="1"/>
  <c r="DK20" i="1"/>
  <c r="DK50" i="1" s="1"/>
  <c r="DQ21" i="1"/>
  <c r="DQ51" i="1" s="1"/>
  <c r="CI26" i="1"/>
  <c r="CI56" i="1" s="1"/>
  <c r="BM15" i="1"/>
  <c r="BM45" i="1" s="1"/>
  <c r="CI11" i="1"/>
  <c r="CI41" i="1" s="1"/>
  <c r="CI27" i="1"/>
  <c r="CI57" i="1" s="1"/>
  <c r="AW176" i="12"/>
  <c r="BC203" i="12" s="1"/>
  <c r="BN16" i="1"/>
  <c r="BN46" i="1" s="1"/>
  <c r="AZ191" i="12"/>
  <c r="BF218" i="12" s="1"/>
  <c r="DM29" i="1"/>
  <c r="DM59" i="1" s="1"/>
  <c r="CY12" i="1"/>
  <c r="CY42" i="1" s="1"/>
  <c r="CK16" i="1"/>
  <c r="CK46" i="1" s="1"/>
  <c r="CF14" i="1"/>
  <c r="CF44" i="1" s="1"/>
  <c r="BU29" i="1"/>
  <c r="BU59" i="1" s="1"/>
  <c r="BN28" i="1"/>
  <c r="BN58" i="1" s="1"/>
  <c r="BU26" i="1"/>
  <c r="BU56" i="1" s="1"/>
  <c r="AP189" i="12"/>
  <c r="AU216" i="12" s="1"/>
  <c r="CS14" i="1"/>
  <c r="CS44" i="1" s="1"/>
  <c r="CY23" i="1"/>
  <c r="CY53" i="1" s="1"/>
  <c r="AG198" i="12"/>
  <c r="DO28" i="1"/>
  <c r="DO58" i="1" s="1"/>
  <c r="AL176" i="12"/>
  <c r="AO203" i="12" s="1"/>
  <c r="CN28" i="1"/>
  <c r="CN58" i="1" s="1"/>
  <c r="CK5" i="1"/>
  <c r="CK35" i="1" s="1"/>
  <c r="DP14" i="1"/>
  <c r="DP44" i="1" s="1"/>
  <c r="DP9" i="1"/>
  <c r="DP39" i="1" s="1"/>
  <c r="CU29" i="1"/>
  <c r="CU59" i="1" s="1"/>
  <c r="CR14" i="1"/>
  <c r="CR44" i="1" s="1"/>
  <c r="CF26" i="1"/>
  <c r="CF56" i="1" s="1"/>
  <c r="BZ28" i="1"/>
  <c r="BZ58" i="1" s="1"/>
  <c r="DO23" i="1"/>
  <c r="DO53" i="1" s="1"/>
  <c r="CB32" i="1"/>
  <c r="CB62" i="1" s="1"/>
  <c r="CB20" i="1"/>
  <c r="CB50" i="1" s="1"/>
  <c r="CB8" i="1"/>
  <c r="CB38" i="1" s="1"/>
  <c r="CQ21" i="1"/>
  <c r="CQ51" i="1" s="1"/>
  <c r="CQ33" i="1"/>
  <c r="CQ9" i="1"/>
  <c r="CQ39" i="1" s="1"/>
  <c r="CN25" i="1"/>
  <c r="CN55" i="1" s="1"/>
  <c r="CN13" i="1"/>
  <c r="CN43" i="1" s="1"/>
  <c r="CB28" i="1"/>
  <c r="CB58" i="1" s="1"/>
  <c r="CB16" i="1"/>
  <c r="CB46" i="1" s="1"/>
  <c r="CI22" i="1"/>
  <c r="CI52" i="1" s="1"/>
  <c r="CI10" i="1"/>
  <c r="CI40" i="1" s="1"/>
  <c r="CU19" i="1"/>
  <c r="CU49" i="1" s="1"/>
  <c r="CU31" i="1"/>
  <c r="CU61" i="1" s="1"/>
  <c r="CU7" i="1"/>
  <c r="CU37" i="1" s="1"/>
  <c r="CY19" i="1"/>
  <c r="CY49" i="1" s="1"/>
  <c r="CY31" i="1"/>
  <c r="CY61" i="1" s="1"/>
  <c r="CY7" i="1"/>
  <c r="CY37" i="1" s="1"/>
  <c r="CN19" i="1"/>
  <c r="CN49" i="1" s="1"/>
  <c r="CN31" i="1"/>
  <c r="CN61" i="1" s="1"/>
  <c r="CN7" i="1"/>
  <c r="CN37" i="1" s="1"/>
  <c r="BS27" i="1"/>
  <c r="BS57" i="1" s="1"/>
  <c r="BS15" i="1"/>
  <c r="BS45" i="1" s="1"/>
  <c r="BT18" i="1"/>
  <c r="BT48" i="1" s="1"/>
  <c r="BT30" i="1"/>
  <c r="BT60" i="1" s="1"/>
  <c r="BT6" i="1"/>
  <c r="BT36" i="1" s="1"/>
  <c r="DL18" i="1"/>
  <c r="DL48" i="1" s="1"/>
  <c r="DL30" i="1"/>
  <c r="DL60" i="1" s="1"/>
  <c r="DL6" i="1"/>
  <c r="DL36" i="1" s="1"/>
  <c r="BW29" i="1"/>
  <c r="BW59" i="1" s="1"/>
  <c r="BW17" i="1"/>
  <c r="BW47" i="1" s="1"/>
  <c r="BW5" i="1"/>
  <c r="BW35" i="1" s="1"/>
  <c r="BY19" i="1"/>
  <c r="BY49" i="1" s="1"/>
  <c r="BY31" i="1"/>
  <c r="BY61" i="1" s="1"/>
  <c r="BY7" i="1"/>
  <c r="BY37" i="1" s="1"/>
  <c r="BZ17" i="1"/>
  <c r="BZ47" i="1" s="1"/>
  <c r="BZ29" i="1"/>
  <c r="BZ59" i="1" s="1"/>
  <c r="BZ5" i="1"/>
  <c r="BZ35" i="1" s="1"/>
  <c r="CR33" i="1"/>
  <c r="DJ17" i="1"/>
  <c r="DJ47" i="1" s="1"/>
  <c r="DJ29" i="1"/>
  <c r="DJ59" i="1" s="1"/>
  <c r="DJ5" i="1"/>
  <c r="DJ35" i="1" s="1"/>
  <c r="DR23" i="1"/>
  <c r="DR53" i="1" s="1"/>
  <c r="DR11" i="1"/>
  <c r="DR41" i="1" s="1"/>
  <c r="DQ20" i="1"/>
  <c r="DQ50" i="1" s="1"/>
  <c r="DQ32" i="1"/>
  <c r="DQ62" i="1" s="1"/>
  <c r="DQ8" i="1"/>
  <c r="DQ38" i="1" s="1"/>
  <c r="BZ19" i="1"/>
  <c r="BZ49" i="1" s="1"/>
  <c r="CC26" i="1"/>
  <c r="CC56" i="1" s="1"/>
  <c r="CC14" i="1"/>
  <c r="CC44" i="1" s="1"/>
  <c r="DG17" i="1"/>
  <c r="DG47" i="1" s="1"/>
  <c r="DG29" i="1"/>
  <c r="DG59" i="1" s="1"/>
  <c r="DG5" i="1"/>
  <c r="DG35" i="1" s="1"/>
  <c r="DJ14" i="1"/>
  <c r="DJ44" i="1" s="1"/>
  <c r="CF6" i="1"/>
  <c r="CF36" i="1" s="1"/>
  <c r="BS26" i="1"/>
  <c r="BS56" i="1" s="1"/>
  <c r="BS14" i="1"/>
  <c r="BS44" i="1" s="1"/>
  <c r="CP17" i="1"/>
  <c r="CP47" i="1" s="1"/>
  <c r="CP29" i="1"/>
  <c r="CP59" i="1" s="1"/>
  <c r="CP5" i="1"/>
  <c r="CP35" i="1" s="1"/>
  <c r="CT29" i="1"/>
  <c r="CT59" i="1" s="1"/>
  <c r="CT17" i="1"/>
  <c r="CT47" i="1" s="1"/>
  <c r="CT5" i="1"/>
  <c r="CT35" i="1" s="1"/>
  <c r="CD21" i="1"/>
  <c r="CD51" i="1" s="1"/>
  <c r="CD33" i="1"/>
  <c r="CD9" i="1"/>
  <c r="CD39" i="1" s="1"/>
  <c r="BX22" i="1"/>
  <c r="BX52" i="1" s="1"/>
  <c r="BX10" i="1"/>
  <c r="BX40" i="1" s="1"/>
  <c r="DL19" i="1"/>
  <c r="DL49" i="1" s="1"/>
  <c r="DL31" i="1"/>
  <c r="DL61" i="1" s="1"/>
  <c r="DL7" i="1"/>
  <c r="DL37" i="1" s="1"/>
  <c r="CB19" i="1"/>
  <c r="CB49" i="1" s="1"/>
  <c r="CB31" i="1"/>
  <c r="CB61" i="1" s="1"/>
  <c r="CB7" i="1"/>
  <c r="CB37" i="1" s="1"/>
  <c r="BX21" i="1"/>
  <c r="BX51" i="1" s="1"/>
  <c r="BX33" i="1"/>
  <c r="BX9" i="1"/>
  <c r="BX39" i="1" s="1"/>
  <c r="CW28" i="1"/>
  <c r="CW58" i="1" s="1"/>
  <c r="CW16" i="1"/>
  <c r="CW46" i="1" s="1"/>
  <c r="DK17" i="1"/>
  <c r="DK47" i="1" s="1"/>
  <c r="V191" i="12"/>
  <c r="Y218" i="12" s="1"/>
  <c r="DO27" i="1"/>
  <c r="DO57" i="1" s="1"/>
  <c r="DO15" i="1"/>
  <c r="DO45" i="1" s="1"/>
  <c r="DO26" i="1"/>
  <c r="DO56" i="1" s="1"/>
  <c r="DO14" i="1"/>
  <c r="DO44" i="1" s="1"/>
  <c r="DF28" i="1"/>
  <c r="DF58" i="1" s="1"/>
  <c r="DF16" i="1"/>
  <c r="DF46" i="1" s="1"/>
  <c r="DN22" i="1"/>
  <c r="DN52" i="1" s="1"/>
  <c r="DN10" i="1"/>
  <c r="DN40" i="1" s="1"/>
  <c r="CP26" i="1"/>
  <c r="CP56" i="1" s="1"/>
  <c r="CP14" i="1"/>
  <c r="CP44" i="1" s="1"/>
  <c r="CB33" i="1"/>
  <c r="CB21" i="1"/>
  <c r="CB51" i="1" s="1"/>
  <c r="CB9" i="1"/>
  <c r="CB39" i="1" s="1"/>
  <c r="CH17" i="1"/>
  <c r="CH47" i="1" s="1"/>
  <c r="CH29" i="1"/>
  <c r="CH59" i="1" s="1"/>
  <c r="CH5" i="1"/>
  <c r="CH35" i="1" s="1"/>
  <c r="DI29" i="1"/>
  <c r="DI59" i="1" s="1"/>
  <c r="CT28" i="1"/>
  <c r="CT58" i="1" s="1"/>
  <c r="CT16" i="1"/>
  <c r="CT46" i="1" s="1"/>
  <c r="CC27" i="1"/>
  <c r="CC57" i="1" s="1"/>
  <c r="CC15" i="1"/>
  <c r="CC45" i="1" s="1"/>
  <c r="DE27" i="1"/>
  <c r="DE57" i="1" s="1"/>
  <c r="DE15" i="1"/>
  <c r="DE45" i="1" s="1"/>
  <c r="AT191" i="12"/>
  <c r="AZ218" i="12" s="1"/>
  <c r="AL189" i="12"/>
  <c r="AO216" i="12" s="1"/>
  <c r="CU26" i="1"/>
  <c r="CU56" i="1" s="1"/>
  <c r="CU14" i="1"/>
  <c r="CU44" i="1" s="1"/>
  <c r="F190" i="12"/>
  <c r="D217" i="12" s="1"/>
  <c r="CE21" i="1"/>
  <c r="CE51" i="1" s="1"/>
  <c r="CE33" i="1"/>
  <c r="CE9" i="1"/>
  <c r="CE39" i="1" s="1"/>
  <c r="BU20" i="1"/>
  <c r="BU50" i="1" s="1"/>
  <c r="BU32" i="1"/>
  <c r="BU62" i="1" s="1"/>
  <c r="BU8" i="1"/>
  <c r="BU38" i="1" s="1"/>
  <c r="DM18" i="1"/>
  <c r="DM48" i="1" s="1"/>
  <c r="DM30" i="1"/>
  <c r="DM60" i="1" s="1"/>
  <c r="DM6" i="1"/>
  <c r="DM36" i="1" s="1"/>
  <c r="CU20" i="1"/>
  <c r="CU50" i="1" s="1"/>
  <c r="CU32" i="1"/>
  <c r="CU62" i="1" s="1"/>
  <c r="CE28" i="1"/>
  <c r="CE58" i="1" s="1"/>
  <c r="CE16" i="1"/>
  <c r="CE46" i="1" s="1"/>
  <c r="DG21" i="1"/>
  <c r="DG51" i="1" s="1"/>
  <c r="DG33" i="1"/>
  <c r="DG9" i="1"/>
  <c r="DG39" i="1" s="1"/>
  <c r="BW33" i="1"/>
  <c r="BW21" i="1"/>
  <c r="BW51" i="1" s="1"/>
  <c r="BW9" i="1"/>
  <c r="BW39" i="1" s="1"/>
  <c r="DN30" i="1"/>
  <c r="DN60" i="1" s="1"/>
  <c r="DN18" i="1"/>
  <c r="DN48" i="1" s="1"/>
  <c r="DN6" i="1"/>
  <c r="DN36" i="1" s="1"/>
  <c r="DJ21" i="1"/>
  <c r="DJ51" i="1" s="1"/>
  <c r="DJ33" i="1"/>
  <c r="DJ9" i="1"/>
  <c r="DJ39" i="1" s="1"/>
  <c r="DQ22" i="1"/>
  <c r="DQ52" i="1" s="1"/>
  <c r="DQ10" i="1"/>
  <c r="DQ40" i="1" s="1"/>
  <c r="CK20" i="1"/>
  <c r="CK50" i="1" s="1"/>
  <c r="CK32" i="1"/>
  <c r="CK62" i="1" s="1"/>
  <c r="CK8" i="1"/>
  <c r="CK38" i="1" s="1"/>
  <c r="CL26" i="1"/>
  <c r="CL56" i="1" s="1"/>
  <c r="CL14" i="1"/>
  <c r="CL44" i="1" s="1"/>
  <c r="CJ18" i="1"/>
  <c r="CJ48" i="1" s="1"/>
  <c r="CJ30" i="1"/>
  <c r="CJ60" i="1" s="1"/>
  <c r="DB27" i="1"/>
  <c r="DB57" i="1" s="1"/>
  <c r="DB15" i="1"/>
  <c r="DB45" i="1" s="1"/>
  <c r="CZ21" i="1"/>
  <c r="CZ51" i="1" s="1"/>
  <c r="CZ33" i="1"/>
  <c r="CZ9" i="1"/>
  <c r="CZ39" i="1" s="1"/>
  <c r="CX25" i="1"/>
  <c r="CX55" i="1" s="1"/>
  <c r="CX13" i="1"/>
  <c r="CX43" i="1" s="1"/>
  <c r="DL24" i="1"/>
  <c r="DL54" i="1" s="1"/>
  <c r="DL12" i="1"/>
  <c r="DL42" i="1" s="1"/>
  <c r="CX22" i="1"/>
  <c r="CX52" i="1" s="1"/>
  <c r="CX10" i="1"/>
  <c r="CX40" i="1" s="1"/>
  <c r="BU33" i="1"/>
  <c r="BU21" i="1"/>
  <c r="BU51" i="1" s="1"/>
  <c r="BU9" i="1"/>
  <c r="BU39" i="1" s="1"/>
  <c r="CL18" i="1"/>
  <c r="CL48" i="1" s="1"/>
  <c r="CL30" i="1"/>
  <c r="CL60" i="1" s="1"/>
  <c r="CL6" i="1"/>
  <c r="CL36" i="1" s="1"/>
  <c r="CL28" i="1"/>
  <c r="CL58" i="1" s="1"/>
  <c r="CL16" i="1"/>
  <c r="CL46" i="1" s="1"/>
  <c r="CC20" i="1"/>
  <c r="CC50" i="1" s="1"/>
  <c r="CC32" i="1"/>
  <c r="CC62" i="1" s="1"/>
  <c r="CC8" i="1"/>
  <c r="CC38" i="1" s="1"/>
  <c r="CW29" i="1"/>
  <c r="CW59" i="1" s="1"/>
  <c r="CW17" i="1"/>
  <c r="CW47" i="1" s="1"/>
  <c r="CW5" i="1"/>
  <c r="CW35" i="1" s="1"/>
  <c r="BX17" i="1"/>
  <c r="BX47" i="1" s="1"/>
  <c r="DE28" i="1"/>
  <c r="DE58" i="1" s="1"/>
  <c r="DE16" i="1"/>
  <c r="DE46" i="1" s="1"/>
  <c r="DP17" i="1"/>
  <c r="DP47" i="1" s="1"/>
  <c r="DP29" i="1"/>
  <c r="DP59" i="1" s="1"/>
  <c r="DP5" i="1"/>
  <c r="DP35" i="1" s="1"/>
  <c r="DI17" i="1"/>
  <c r="DI47" i="1" s="1"/>
  <c r="CD29" i="1"/>
  <c r="CD59" i="1" s="1"/>
  <c r="CD17" i="1"/>
  <c r="CD47" i="1" s="1"/>
  <c r="CD5" i="1"/>
  <c r="CD35" i="1" s="1"/>
  <c r="CM28" i="1"/>
  <c r="CM58" i="1" s="1"/>
  <c r="DR5" i="1"/>
  <c r="DR35" i="1" s="1"/>
  <c r="DP33" i="1"/>
  <c r="DB30" i="1"/>
  <c r="DB60" i="1" s="1"/>
  <c r="CU5" i="1"/>
  <c r="CU35" i="1" s="1"/>
  <c r="BO29" i="1"/>
  <c r="BO59" i="1" s="1"/>
  <c r="CF30" i="1"/>
  <c r="CF60" i="1" s="1"/>
  <c r="DK29" i="1"/>
  <c r="DK59" i="1" s="1"/>
  <c r="CP27" i="1"/>
  <c r="CP57" i="1" s="1"/>
  <c r="CP15" i="1"/>
  <c r="CP45" i="1" s="1"/>
  <c r="DM28" i="1"/>
  <c r="DM58" i="1" s="1"/>
  <c r="DM16" i="1"/>
  <c r="DM46" i="1" s="1"/>
  <c r="DR33" i="1"/>
  <c r="DR21" i="1"/>
  <c r="DR51" i="1" s="1"/>
  <c r="DR9" i="1"/>
  <c r="DR39" i="1" s="1"/>
  <c r="CK30" i="1"/>
  <c r="CK60" i="1" s="1"/>
  <c r="CK18" i="1"/>
  <c r="CK48" i="1" s="1"/>
  <c r="CK6" i="1"/>
  <c r="CK36" i="1" s="1"/>
  <c r="CL21" i="1"/>
  <c r="CL51" i="1" s="1"/>
  <c r="CL33" i="1"/>
  <c r="CL9" i="1"/>
  <c r="CL39" i="1" s="1"/>
  <c r="BM30" i="1"/>
  <c r="BM60" i="1" s="1"/>
  <c r="BM18" i="1"/>
  <c r="BM48" i="1" s="1"/>
  <c r="BM6" i="1"/>
  <c r="BM36" i="1" s="1"/>
  <c r="BZ23" i="1"/>
  <c r="BZ53" i="1" s="1"/>
  <c r="BZ11" i="1"/>
  <c r="BZ41" i="1" s="1"/>
  <c r="CE18" i="1"/>
  <c r="CE48" i="1" s="1"/>
  <c r="CE30" i="1"/>
  <c r="CE60" i="1" s="1"/>
  <c r="CE6" i="1"/>
  <c r="CE36" i="1" s="1"/>
  <c r="CB26" i="1"/>
  <c r="CB56" i="1" s="1"/>
  <c r="CB14" i="1"/>
  <c r="CB44" i="1" s="1"/>
  <c r="CF22" i="1"/>
  <c r="CF52" i="1" s="1"/>
  <c r="DQ29" i="1"/>
  <c r="DQ59" i="1" s="1"/>
  <c r="BN26" i="1"/>
  <c r="BN56" i="1" s="1"/>
  <c r="BN14" i="1"/>
  <c r="BN44" i="1" s="1"/>
  <c r="BV28" i="1"/>
  <c r="BV58" i="1" s="1"/>
  <c r="BV16" i="1"/>
  <c r="BV46" i="1" s="1"/>
  <c r="CJ24" i="1"/>
  <c r="CJ54" i="1" s="1"/>
  <c r="CJ12" i="1"/>
  <c r="CJ42" i="1" s="1"/>
  <c r="CY17" i="1"/>
  <c r="CY47" i="1" s="1"/>
  <c r="CY29" i="1"/>
  <c r="CY59" i="1" s="1"/>
  <c r="CY5" i="1"/>
  <c r="CY35" i="1" s="1"/>
  <c r="CD23" i="1"/>
  <c r="CD53" i="1" s="1"/>
  <c r="CD11" i="1"/>
  <c r="CD41" i="1" s="1"/>
  <c r="DC27" i="1"/>
  <c r="DC57" i="1" s="1"/>
  <c r="DC15" i="1"/>
  <c r="DC45" i="1" s="1"/>
  <c r="CW25" i="1"/>
  <c r="CW55" i="1" s="1"/>
  <c r="CW13" i="1"/>
  <c r="CW43" i="1" s="1"/>
  <c r="DF8" i="1"/>
  <c r="DF38" i="1" s="1"/>
  <c r="BX25" i="1"/>
  <c r="BX55" i="1" s="1"/>
  <c r="BX13" i="1"/>
  <c r="BX43" i="1" s="1"/>
  <c r="CM27" i="1"/>
  <c r="CM57" i="1" s="1"/>
  <c r="DJ15" i="1"/>
  <c r="DJ45" i="1" s="1"/>
  <c r="DC28" i="1"/>
  <c r="DC58" i="1" s="1"/>
  <c r="DC16" i="1"/>
  <c r="DC46" i="1" s="1"/>
  <c r="CW21" i="1"/>
  <c r="CW51" i="1" s="1"/>
  <c r="CW33" i="1"/>
  <c r="CW9" i="1"/>
  <c r="CW39" i="1" s="1"/>
  <c r="DK23" i="1"/>
  <c r="DK53" i="1" s="1"/>
  <c r="DK11" i="1"/>
  <c r="DK41" i="1" s="1"/>
  <c r="BW26" i="1"/>
  <c r="BW56" i="1" s="1"/>
  <c r="BW14" i="1"/>
  <c r="BW44" i="1" s="1"/>
  <c r="DR26" i="1"/>
  <c r="DR56" i="1" s="1"/>
  <c r="DR14" i="1"/>
  <c r="DR44" i="1" s="1"/>
  <c r="DP20" i="1"/>
  <c r="DP50" i="1" s="1"/>
  <c r="DP32" i="1"/>
  <c r="DP62" i="1" s="1"/>
  <c r="DJ28" i="1"/>
  <c r="DJ58" i="1" s="1"/>
  <c r="DJ27" i="1"/>
  <c r="DJ57" i="1" s="1"/>
  <c r="BW27" i="1"/>
  <c r="BW57" i="1" s="1"/>
  <c r="BW15" i="1"/>
  <c r="BW45" i="1" s="1"/>
  <c r="DQ25" i="1"/>
  <c r="DQ55" i="1" s="1"/>
  <c r="DQ13" i="1"/>
  <c r="DQ43" i="1" s="1"/>
  <c r="DN29" i="1"/>
  <c r="DN59" i="1" s="1"/>
  <c r="DN17" i="1"/>
  <c r="DN47" i="1" s="1"/>
  <c r="DN5" i="1"/>
  <c r="DN35" i="1" s="1"/>
  <c r="AC179" i="12"/>
  <c r="AD206" i="12" s="1"/>
  <c r="CJ22" i="1"/>
  <c r="CJ52" i="1" s="1"/>
  <c r="CJ10" i="1"/>
  <c r="CJ40" i="1" s="1"/>
  <c r="BW28" i="1"/>
  <c r="BW58" i="1" s="1"/>
  <c r="BW16" i="1"/>
  <c r="BW46" i="1" s="1"/>
  <c r="CL22" i="1"/>
  <c r="CL52" i="1" s="1"/>
  <c r="CL10" i="1"/>
  <c r="CL40" i="1" s="1"/>
  <c r="CC24" i="1"/>
  <c r="CC54" i="1" s="1"/>
  <c r="CC12" i="1"/>
  <c r="CC42" i="1" s="1"/>
  <c r="CL5" i="1"/>
  <c r="CL35" i="1" s="1"/>
  <c r="DO19" i="1"/>
  <c r="DO49" i="1" s="1"/>
  <c r="DO31" i="1"/>
  <c r="DO61" i="1" s="1"/>
  <c r="DO7" i="1"/>
  <c r="DO37" i="1" s="1"/>
  <c r="DB26" i="1"/>
  <c r="DB56" i="1" s="1"/>
  <c r="DB14" i="1"/>
  <c r="DB44" i="1" s="1"/>
  <c r="E192" i="12"/>
  <c r="E219" i="12" s="1"/>
  <c r="DL26" i="1"/>
  <c r="DL56" i="1" s="1"/>
  <c r="DL14" i="1"/>
  <c r="DL44" i="1" s="1"/>
  <c r="BY27" i="1"/>
  <c r="BY57" i="1" s="1"/>
  <c r="BY15" i="1"/>
  <c r="BY45" i="1" s="1"/>
  <c r="N191" i="12"/>
  <c r="V189" i="12"/>
  <c r="Y216" i="12" s="1"/>
  <c r="BY26" i="1"/>
  <c r="BY56" i="1" s="1"/>
  <c r="BY14" i="1"/>
  <c r="BY44" i="1" s="1"/>
  <c r="DC17" i="1"/>
  <c r="DC47" i="1" s="1"/>
  <c r="DC29" i="1"/>
  <c r="DC59" i="1" s="1"/>
  <c r="DC5" i="1"/>
  <c r="DC35" i="1" s="1"/>
  <c r="E198" i="12"/>
  <c r="DI23" i="1"/>
  <c r="DI53" i="1" s="1"/>
  <c r="DI11" i="1"/>
  <c r="DI41" i="1" s="1"/>
  <c r="CT22" i="1"/>
  <c r="CT52" i="1" s="1"/>
  <c r="CT10" i="1"/>
  <c r="CT40" i="1" s="1"/>
  <c r="DP25" i="1"/>
  <c r="DP55" i="1" s="1"/>
  <c r="DP13" i="1"/>
  <c r="DP43" i="1" s="1"/>
  <c r="BM28" i="1"/>
  <c r="BM58" i="1" s="1"/>
  <c r="BM16" i="1"/>
  <c r="BM46" i="1" s="1"/>
  <c r="CP25" i="1"/>
  <c r="CP55" i="1" s="1"/>
  <c r="CP13" i="1"/>
  <c r="CP43" i="1" s="1"/>
  <c r="DP23" i="1"/>
  <c r="DP53" i="1" s="1"/>
  <c r="DP11" i="1"/>
  <c r="DP41" i="1" s="1"/>
  <c r="CA22" i="1"/>
  <c r="CA52" i="1" s="1"/>
  <c r="CA10" i="1"/>
  <c r="CA40" i="1" s="1"/>
  <c r="CS22" i="1"/>
  <c r="CS52" i="1" s="1"/>
  <c r="CS10" i="1"/>
  <c r="CS40" i="1" s="1"/>
  <c r="BX28" i="1"/>
  <c r="BX58" i="1" s="1"/>
  <c r="BX16" i="1"/>
  <c r="BX46" i="1" s="1"/>
  <c r="DQ30" i="1"/>
  <c r="DQ60" i="1" s="1"/>
  <c r="DQ18" i="1"/>
  <c r="DQ48" i="1" s="1"/>
  <c r="DQ6" i="1"/>
  <c r="DQ36" i="1" s="1"/>
  <c r="CU22" i="1"/>
  <c r="CU52" i="1" s="1"/>
  <c r="CU10" i="1"/>
  <c r="CU40" i="1" s="1"/>
  <c r="AJ197" i="12"/>
  <c r="CS29" i="1"/>
  <c r="CS59" i="1" s="1"/>
  <c r="CS17" i="1"/>
  <c r="CS47" i="1" s="1"/>
  <c r="CS5" i="1"/>
  <c r="CS35" i="1" s="1"/>
  <c r="CP28" i="1"/>
  <c r="CP58" i="1" s="1"/>
  <c r="CP16" i="1"/>
  <c r="CP46" i="1" s="1"/>
  <c r="BO23" i="1"/>
  <c r="BO53" i="1" s="1"/>
  <c r="BO11" i="1"/>
  <c r="BO41" i="1" s="1"/>
  <c r="DG26" i="1"/>
  <c r="DG56" i="1" s="1"/>
  <c r="DG14" i="1"/>
  <c r="DG44" i="1" s="1"/>
  <c r="AG191" i="12"/>
  <c r="AJ218" i="12" s="1"/>
  <c r="CT20" i="1" s="1"/>
  <c r="CT50" i="1" s="1"/>
  <c r="BO26" i="1"/>
  <c r="BO56" i="1" s="1"/>
  <c r="BO14" i="1"/>
  <c r="BO44" i="1" s="1"/>
  <c r="DI25" i="1"/>
  <c r="DI55" i="1" s="1"/>
  <c r="DI13" i="1"/>
  <c r="DI43" i="1" s="1"/>
  <c r="CC22" i="1"/>
  <c r="CC52" i="1" s="1"/>
  <c r="CC10" i="1"/>
  <c r="CC40" i="1" s="1"/>
  <c r="CJ27" i="1"/>
  <c r="CJ57" i="1" s="1"/>
  <c r="CJ15" i="1"/>
  <c r="CJ45" i="1" s="1"/>
  <c r="CD26" i="1"/>
  <c r="CD56" i="1" s="1"/>
  <c r="CD14" i="1"/>
  <c r="CD44" i="1" s="1"/>
  <c r="R197" i="12"/>
  <c r="DL32" i="1"/>
  <c r="DL62" i="1" s="1"/>
  <c r="DL20" i="1"/>
  <c r="DL50" i="1" s="1"/>
  <c r="DL8" i="1"/>
  <c r="DL38" i="1" s="1"/>
  <c r="DK25" i="1"/>
  <c r="DK55" i="1" s="1"/>
  <c r="DK13" i="1"/>
  <c r="DK43" i="1" s="1"/>
  <c r="CX30" i="1"/>
  <c r="CX60" i="1" s="1"/>
  <c r="CX18" i="1"/>
  <c r="CX48" i="1" s="1"/>
  <c r="CX6" i="1"/>
  <c r="CX36" i="1" s="1"/>
  <c r="CY20" i="1"/>
  <c r="CY50" i="1" s="1"/>
  <c r="CY32" i="1"/>
  <c r="CY62" i="1" s="1"/>
  <c r="CY8" i="1"/>
  <c r="CY38" i="1" s="1"/>
  <c r="DR28" i="1"/>
  <c r="DR16" i="1"/>
  <c r="DR46" i="1" s="1"/>
  <c r="DQ9" i="1"/>
  <c r="DQ39" i="1" s="1"/>
  <c r="BX29" i="1"/>
  <c r="BX59" i="1" s="1"/>
  <c r="DK28" i="1"/>
  <c r="DK58" i="1" s="1"/>
  <c r="DK16" i="1"/>
  <c r="DK46" i="1" s="1"/>
  <c r="DP26" i="1"/>
  <c r="DP56" i="1" s="1"/>
  <c r="BY23" i="1"/>
  <c r="BY53" i="1" s="1"/>
  <c r="DB28" i="1"/>
  <c r="DB58" i="1" s="1"/>
  <c r="DB16" i="1"/>
  <c r="DB46" i="1" s="1"/>
  <c r="CZ29" i="1"/>
  <c r="CZ59" i="1" s="1"/>
  <c r="CP7" i="1"/>
  <c r="CP37" i="1" s="1"/>
  <c r="DB18" i="1"/>
  <c r="DB48" i="1" s="1"/>
  <c r="CS28" i="1"/>
  <c r="CS58" i="1" s="1"/>
  <c r="CS16" i="1"/>
  <c r="CS46" i="1" s="1"/>
  <c r="R178" i="12"/>
  <c r="O205" i="12" s="1"/>
  <c r="CE17" i="1"/>
  <c r="CE47" i="1" s="1"/>
  <c r="DQ5" i="1"/>
  <c r="DQ35" i="1" s="1"/>
  <c r="DE5" i="1"/>
  <c r="DE35" i="1" s="1"/>
  <c r="DI15" i="1"/>
  <c r="DI45" i="1" s="1"/>
  <c r="CF18" i="1"/>
  <c r="CF48" i="1" s="1"/>
  <c r="BY5" i="1"/>
  <c r="BY35" i="1" s="1"/>
  <c r="CR16" i="1"/>
  <c r="CR46" i="1" s="1"/>
  <c r="BN12" i="1"/>
  <c r="BN42" i="1" s="1"/>
  <c r="CK11" i="1"/>
  <c r="CK41" i="1" s="1"/>
  <c r="DK8" i="1"/>
  <c r="DK38" i="1" s="1"/>
  <c r="CY26" i="1"/>
  <c r="CY56" i="1" s="1"/>
  <c r="CY14" i="1"/>
  <c r="CY44" i="1" s="1"/>
  <c r="CI17" i="1"/>
  <c r="CI47" i="1" s="1"/>
  <c r="CI29" i="1"/>
  <c r="CI59" i="1" s="1"/>
  <c r="CI5" i="1"/>
  <c r="CI35" i="1" s="1"/>
  <c r="CB18" i="1"/>
  <c r="CB48" i="1" s="1"/>
  <c r="CB30" i="1"/>
  <c r="CB60" i="1" s="1"/>
  <c r="CB6" i="1"/>
  <c r="CB36" i="1" s="1"/>
  <c r="CH21" i="1"/>
  <c r="CH51" i="1" s="1"/>
  <c r="CH33" i="1"/>
  <c r="CH9" i="1"/>
  <c r="CH39" i="1" s="1"/>
  <c r="BU30" i="1"/>
  <c r="BU60" i="1" s="1"/>
  <c r="BU18" i="1"/>
  <c r="BU48" i="1" s="1"/>
  <c r="BU6" i="1"/>
  <c r="BU36" i="1" s="1"/>
  <c r="CZ20" i="1"/>
  <c r="CZ50" i="1" s="1"/>
  <c r="CZ32" i="1"/>
  <c r="CZ62" i="1" s="1"/>
  <c r="CZ8" i="1"/>
  <c r="CZ38" i="1" s="1"/>
  <c r="BT27" i="1"/>
  <c r="BT57" i="1" s="1"/>
  <c r="BT15" i="1"/>
  <c r="BT45" i="1" s="1"/>
  <c r="BV26" i="1"/>
  <c r="BV56" i="1" s="1"/>
  <c r="BV14" i="1"/>
  <c r="BV44" i="1" s="1"/>
  <c r="T211" i="12"/>
  <c r="CL27" i="1"/>
  <c r="CL57" i="1" s="1"/>
  <c r="CL15" i="1"/>
  <c r="CL45" i="1" s="1"/>
  <c r="BZ26" i="1"/>
  <c r="BZ56" i="1" s="1"/>
  <c r="BZ14" i="1"/>
  <c r="BZ44" i="1" s="1"/>
  <c r="CI24" i="1"/>
  <c r="CI54" i="1" s="1"/>
  <c r="CI12" i="1"/>
  <c r="CI42" i="1" s="1"/>
  <c r="CK19" i="1"/>
  <c r="CK49" i="1" s="1"/>
  <c r="CK31" i="1"/>
  <c r="CK61" i="1" s="1"/>
  <c r="CK7" i="1"/>
  <c r="CK37" i="1" s="1"/>
  <c r="BN29" i="1"/>
  <c r="BN59" i="1" s="1"/>
  <c r="BN17" i="1"/>
  <c r="BN47" i="1" s="1"/>
  <c r="BN5" i="1"/>
  <c r="BN35" i="1" s="1"/>
  <c r="BX23" i="1"/>
  <c r="BX53" i="1" s="1"/>
  <c r="BX11" i="1"/>
  <c r="BX41" i="1" s="1"/>
  <c r="DF26" i="1"/>
  <c r="DF56" i="1" s="1"/>
  <c r="DF14" i="1"/>
  <c r="DF44" i="1" s="1"/>
  <c r="CD13" i="1"/>
  <c r="CD43" i="1" s="1"/>
  <c r="DL23" i="1"/>
  <c r="DL53" i="1" s="1"/>
  <c r="DL11" i="1"/>
  <c r="DL41" i="1" s="1"/>
  <c r="CH28" i="1"/>
  <c r="CH58" i="1" s="1"/>
  <c r="CH16" i="1"/>
  <c r="CH46" i="1" s="1"/>
  <c r="CR25" i="1"/>
  <c r="CR55" i="1" s="1"/>
  <c r="CR13" i="1"/>
  <c r="CR43" i="1" s="1"/>
  <c r="DO24" i="1"/>
  <c r="DO54" i="1" s="1"/>
  <c r="DO12" i="1"/>
  <c r="DO42" i="1" s="1"/>
  <c r="CY18" i="1"/>
  <c r="CY48" i="1" s="1"/>
  <c r="CY6" i="1"/>
  <c r="CY36" i="1" s="1"/>
  <c r="CR27" i="1"/>
  <c r="CR57" i="1" s="1"/>
  <c r="CR15" i="1"/>
  <c r="CR45" i="1" s="1"/>
  <c r="BX7" i="1"/>
  <c r="BX37" i="1" s="1"/>
  <c r="CM26" i="1"/>
  <c r="CM56" i="1" s="1"/>
  <c r="CM14" i="1"/>
  <c r="CM44" i="1" s="1"/>
  <c r="CD19" i="1"/>
  <c r="CD49" i="1" s="1"/>
  <c r="CD31" i="1"/>
  <c r="CD61" i="1" s="1"/>
  <c r="CD7" i="1"/>
  <c r="CD37" i="1" s="1"/>
  <c r="BU27" i="1"/>
  <c r="BU57" i="1" s="1"/>
  <c r="BU15" i="1"/>
  <c r="BU45" i="1" s="1"/>
  <c r="CB25" i="1"/>
  <c r="CB55" i="1" s="1"/>
  <c r="CB13" i="1"/>
  <c r="CB43" i="1" s="1"/>
  <c r="D178" i="12"/>
  <c r="CN17" i="1"/>
  <c r="CN47" i="1" s="1"/>
  <c r="DQ27" i="1"/>
  <c r="DQ57" i="1" s="1"/>
  <c r="DQ15" i="1"/>
  <c r="DQ45" i="1" s="1"/>
  <c r="AD192" i="12"/>
  <c r="AH219" i="12" s="1"/>
  <c r="BU24" i="1"/>
  <c r="BU54" i="1" s="1"/>
  <c r="BU12" i="1"/>
  <c r="BU42" i="1" s="1"/>
  <c r="AX178" i="12"/>
  <c r="BE205" i="12" s="1"/>
  <c r="BW25" i="1"/>
  <c r="BW55" i="1" s="1"/>
  <c r="BW13" i="1"/>
  <c r="BW43" i="1" s="1"/>
  <c r="DP28" i="1"/>
  <c r="DP58" i="1" s="1"/>
  <c r="DP16" i="1"/>
  <c r="DP46" i="1" s="1"/>
  <c r="CN26" i="1"/>
  <c r="CN56" i="1" s="1"/>
  <c r="CN14" i="1"/>
  <c r="CN44" i="1" s="1"/>
  <c r="CE19" i="1"/>
  <c r="CE49" i="1" s="1"/>
  <c r="CE31" i="1"/>
  <c r="CE61" i="1" s="1"/>
  <c r="CE7" i="1"/>
  <c r="CE37" i="1" s="1"/>
  <c r="DF21" i="1"/>
  <c r="DF51" i="1" s="1"/>
  <c r="DF33" i="1"/>
  <c r="DF9" i="1"/>
  <c r="DF39" i="1" s="1"/>
  <c r="CQ19" i="1"/>
  <c r="CQ49" i="1" s="1"/>
  <c r="CQ31" i="1"/>
  <c r="CQ61" i="1" s="1"/>
  <c r="CQ7" i="1"/>
  <c r="CQ37" i="1" s="1"/>
  <c r="BU25" i="1"/>
  <c r="BU55" i="1" s="1"/>
  <c r="BU13" i="1"/>
  <c r="BU43" i="1" s="1"/>
  <c r="D191" i="12"/>
  <c r="CX27" i="1"/>
  <c r="CX57" i="1" s="1"/>
  <c r="DJ26" i="1"/>
  <c r="DJ56" i="1" s="1"/>
  <c r="DK18" i="1"/>
  <c r="DK48" i="1" s="1"/>
  <c r="DK30" i="1"/>
  <c r="DK60" i="1" s="1"/>
  <c r="DK6" i="1"/>
  <c r="DK36" i="1" s="1"/>
  <c r="DP27" i="1"/>
  <c r="DP57" i="1" s="1"/>
  <c r="DP15" i="1"/>
  <c r="DP45" i="1" s="1"/>
  <c r="CJ28" i="1"/>
  <c r="CJ58" i="1" s="1"/>
  <c r="CJ16" i="1"/>
  <c r="CJ46" i="1" s="1"/>
  <c r="CZ26" i="1"/>
  <c r="CZ56" i="1" s="1"/>
  <c r="CZ14" i="1"/>
  <c r="CZ44" i="1" s="1"/>
  <c r="BV27" i="1"/>
  <c r="BV57" i="1" s="1"/>
  <c r="BV15" i="1"/>
  <c r="BV45" i="1" s="1"/>
  <c r="CY22" i="1"/>
  <c r="CY52" i="1" s="1"/>
  <c r="CY10" i="1"/>
  <c r="CY40" i="1" s="1"/>
  <c r="BN20" i="1"/>
  <c r="BN50" i="1" s="1"/>
  <c r="BN32" i="1"/>
  <c r="BN62" i="1" s="1"/>
  <c r="BN8" i="1"/>
  <c r="BN38" i="1" s="1"/>
  <c r="N189" i="12"/>
  <c r="CY33" i="1"/>
  <c r="CY21" i="1"/>
  <c r="CY51" i="1" s="1"/>
  <c r="CY9" i="1"/>
  <c r="CY39" i="1" s="1"/>
  <c r="DK26" i="1"/>
  <c r="DK56" i="1" s="1"/>
  <c r="DK14" i="1"/>
  <c r="DK44" i="1" s="1"/>
  <c r="DQ28" i="1"/>
  <c r="DQ58" i="1" s="1"/>
  <c r="DQ16" i="1"/>
  <c r="DQ46" i="1" s="1"/>
  <c r="DI31" i="1"/>
  <c r="DI61" i="1" s="1"/>
  <c r="DI19" i="1"/>
  <c r="DI49" i="1" s="1"/>
  <c r="DI7" i="1"/>
  <c r="DI37" i="1" s="1"/>
  <c r="CT18" i="1"/>
  <c r="CT48" i="1" s="1"/>
  <c r="CT30" i="1"/>
  <c r="CT60" i="1" s="1"/>
  <c r="CT6" i="1"/>
  <c r="CT36" i="1" s="1"/>
  <c r="R191" i="12"/>
  <c r="O218" i="12" s="1"/>
  <c r="CP23" i="1"/>
  <c r="CP53" i="1" s="1"/>
  <c r="CP11" i="1"/>
  <c r="CP41" i="1" s="1"/>
  <c r="CZ27" i="1"/>
  <c r="CZ57" i="1" s="1"/>
  <c r="CZ15" i="1"/>
  <c r="CZ45" i="1" s="1"/>
  <c r="CP21" i="1"/>
  <c r="CP51" i="1" s="1"/>
  <c r="CP33" i="1"/>
  <c r="CP9" i="1"/>
  <c r="CP39" i="1" s="1"/>
  <c r="DP19" i="1"/>
  <c r="DP49" i="1" s="1"/>
  <c r="DP31" i="1"/>
  <c r="DP61" i="1" s="1"/>
  <c r="DP7" i="1"/>
  <c r="DP37" i="1" s="1"/>
  <c r="CA18" i="1"/>
  <c r="CA48" i="1" s="1"/>
  <c r="CA30" i="1"/>
  <c r="CA60" i="1" s="1"/>
  <c r="CA6" i="1"/>
  <c r="CA36" i="1" s="1"/>
  <c r="DK22" i="1"/>
  <c r="DK52" i="1" s="1"/>
  <c r="DK10" i="1"/>
  <c r="DK40" i="1" s="1"/>
  <c r="CU18" i="1"/>
  <c r="CU48" i="1" s="1"/>
  <c r="CU30" i="1"/>
  <c r="CU60" i="1" s="1"/>
  <c r="CU6" i="1"/>
  <c r="CU36" i="1" s="1"/>
  <c r="BO19" i="1"/>
  <c r="BO49" i="1" s="1"/>
  <c r="BO31" i="1"/>
  <c r="BO61" i="1" s="1"/>
  <c r="BO7" i="1"/>
  <c r="BO37" i="1" s="1"/>
  <c r="DM24" i="1"/>
  <c r="DM54" i="1" s="1"/>
  <c r="DM12" i="1"/>
  <c r="DM42" i="1" s="1"/>
  <c r="I198" i="12"/>
  <c r="CM24" i="1"/>
  <c r="CM54" i="1" s="1"/>
  <c r="CM12" i="1"/>
  <c r="CM42" i="1" s="1"/>
  <c r="DI9" i="1"/>
  <c r="DI39" i="1" s="1"/>
  <c r="CC30" i="1"/>
  <c r="CC60" i="1" s="1"/>
  <c r="CX21" i="1"/>
  <c r="CX51" i="1" s="1"/>
  <c r="CX33" i="1"/>
  <c r="CX9" i="1"/>
  <c r="CX39" i="1" s="1"/>
  <c r="DK21" i="1"/>
  <c r="DK51" i="1" s="1"/>
  <c r="DK33" i="1"/>
  <c r="DK9" i="1"/>
  <c r="DK39" i="1" s="1"/>
  <c r="CE26" i="1"/>
  <c r="CE56" i="1" s="1"/>
  <c r="CE14" i="1"/>
  <c r="CE44" i="1" s="1"/>
  <c r="BT17" i="1"/>
  <c r="BT47" i="1" s="1"/>
  <c r="BT29" i="1"/>
  <c r="BT59" i="1" s="1"/>
  <c r="BT5" i="1"/>
  <c r="BT35" i="1" s="1"/>
  <c r="BU28" i="1"/>
  <c r="BU58" i="1" s="1"/>
  <c r="BU16" i="1"/>
  <c r="BU46" i="1" s="1"/>
  <c r="AO176" i="12"/>
  <c r="AS203" i="12" s="1"/>
  <c r="AS195" i="12"/>
  <c r="CN16" i="1"/>
  <c r="CN46" i="1" s="1"/>
  <c r="BO16" i="1"/>
  <c r="BO46" i="1" s="1"/>
  <c r="BX14" i="1"/>
  <c r="BX44" i="1" s="1"/>
  <c r="DQ33" i="1"/>
  <c r="CK29" i="1"/>
  <c r="CK59" i="1" s="1"/>
  <c r="CF27" i="1"/>
  <c r="CF57" i="1" s="1"/>
  <c r="CF15" i="1"/>
  <c r="CF45" i="1" s="1"/>
  <c r="DR27" i="1"/>
  <c r="DR15" i="1"/>
  <c r="DR45" i="1" s="1"/>
  <c r="CZ17" i="1"/>
  <c r="CZ47" i="1" s="1"/>
  <c r="BS5" i="1"/>
  <c r="BS35" i="1" s="1"/>
  <c r="CL17" i="1"/>
  <c r="CL47" i="1" s="1"/>
  <c r="DF29" i="1"/>
  <c r="DF59" i="1" s="1"/>
  <c r="DF17" i="1"/>
  <c r="DF47" i="1" s="1"/>
  <c r="DF5" i="1"/>
  <c r="DF35" i="1" s="1"/>
  <c r="CU17" i="1"/>
  <c r="CU47" i="1" s="1"/>
  <c r="DL27" i="1"/>
  <c r="DL57" i="1" s="1"/>
  <c r="DL15" i="1"/>
  <c r="DL45" i="1" s="1"/>
  <c r="CI7" i="1"/>
  <c r="CI37" i="1" s="1"/>
  <c r="CN5" i="1"/>
  <c r="CN35" i="1" s="1"/>
  <c r="CH26" i="1"/>
  <c r="CH56" i="1" s="1"/>
  <c r="CH14" i="1"/>
  <c r="CH44" i="1" s="1"/>
  <c r="DJ24" i="1"/>
  <c r="DJ54" i="1" s="1"/>
  <c r="DJ12" i="1"/>
  <c r="DJ42" i="1" s="1"/>
  <c r="DO17" i="1"/>
  <c r="DO47" i="1" s="1"/>
  <c r="DO29" i="1"/>
  <c r="DO59" i="1" s="1"/>
  <c r="DO5" i="1"/>
  <c r="DO35" i="1" s="1"/>
  <c r="DC20" i="1"/>
  <c r="DC50" i="1" s="1"/>
  <c r="DC32" i="1"/>
  <c r="DC62" i="1" s="1"/>
  <c r="DC8" i="1"/>
  <c r="DC38" i="1" s="1"/>
  <c r="CL19" i="1"/>
  <c r="CL49" i="1" s="1"/>
  <c r="CL31" i="1"/>
  <c r="CL61" i="1" s="1"/>
  <c r="CL7" i="1"/>
  <c r="CL37" i="1" s="1"/>
  <c r="CI21" i="1"/>
  <c r="CI51" i="1" s="1"/>
  <c r="CI33" i="1"/>
  <c r="CI9" i="1"/>
  <c r="CI39" i="1" s="1"/>
  <c r="DQ24" i="1"/>
  <c r="DQ54" i="1" s="1"/>
  <c r="DQ12" i="1"/>
  <c r="DQ42" i="1" s="1"/>
  <c r="CU23" i="1"/>
  <c r="CU53" i="1" s="1"/>
  <c r="CU11" i="1"/>
  <c r="CU41" i="1" s="1"/>
  <c r="CR32" i="1"/>
  <c r="CR62" i="1" s="1"/>
  <c r="CR20" i="1"/>
  <c r="CR50" i="1" s="1"/>
  <c r="CR8" i="1"/>
  <c r="CR38" i="1" s="1"/>
  <c r="CC25" i="1"/>
  <c r="CC55" i="1" s="1"/>
  <c r="CC13" i="1"/>
  <c r="CC43" i="1" s="1"/>
  <c r="DQ26" i="1"/>
  <c r="DQ56" i="1" s="1"/>
  <c r="DQ14" i="1"/>
  <c r="DQ44" i="1" s="1"/>
  <c r="CQ25" i="1"/>
  <c r="CQ55" i="1" s="1"/>
  <c r="CQ13" i="1"/>
  <c r="CQ43" i="1" s="1"/>
  <c r="CB17" i="1"/>
  <c r="CB47" i="1" s="1"/>
  <c r="CB29" i="1"/>
  <c r="CB59" i="1" s="1"/>
  <c r="CB5" i="1"/>
  <c r="CB35" i="1" s="1"/>
  <c r="CS27" i="1"/>
  <c r="CS57" i="1" s="1"/>
  <c r="CS15" i="1"/>
  <c r="CS45" i="1" s="1"/>
  <c r="CB23" i="1"/>
  <c r="CB53" i="1" s="1"/>
  <c r="CB11" i="1"/>
  <c r="CB41" i="1" s="1"/>
  <c r="DK19" i="1"/>
  <c r="DK49" i="1" s="1"/>
  <c r="DK31" i="1"/>
  <c r="DK61" i="1" s="1"/>
  <c r="DK7" i="1"/>
  <c r="DK37" i="1" s="1"/>
  <c r="CC21" i="1"/>
  <c r="CC51" i="1" s="1"/>
  <c r="CC33" i="1"/>
  <c r="CC9" i="1"/>
  <c r="CC39" i="1" s="1"/>
  <c r="DP24" i="1"/>
  <c r="DP54" i="1" s="1"/>
  <c r="DP12" i="1"/>
  <c r="DP42" i="1" s="1"/>
  <c r="CP19" i="1"/>
  <c r="CP49" i="1" s="1"/>
  <c r="DQ17" i="1"/>
  <c r="DQ47" i="1" s="1"/>
  <c r="CX15" i="1"/>
  <c r="CX45" i="1" s="1"/>
  <c r="CD27" i="1"/>
  <c r="CD57" i="1" s="1"/>
  <c r="CD15" i="1"/>
  <c r="CD45" i="1" s="1"/>
  <c r="AC192" i="12"/>
  <c r="AD219" i="12" s="1"/>
  <c r="CJ20" i="1"/>
  <c r="CJ50" i="1" s="1"/>
  <c r="CJ32" i="1"/>
  <c r="CJ62" i="1" s="1"/>
  <c r="CJ8" i="1"/>
  <c r="CJ38" i="1" s="1"/>
  <c r="AX191" i="12"/>
  <c r="BE218" i="12" s="1"/>
  <c r="CU28" i="1"/>
  <c r="CU58" i="1" s="1"/>
  <c r="CU16" i="1"/>
  <c r="CU46" i="1" s="1"/>
  <c r="DR31" i="1"/>
  <c r="DR61" i="1" s="1"/>
  <c r="DR19" i="1"/>
  <c r="DR49" i="1" s="1"/>
  <c r="DR7" i="1"/>
  <c r="DR37" i="1" s="1"/>
  <c r="CA17" i="1"/>
  <c r="CA47" i="1" s="1"/>
  <c r="CA29" i="1"/>
  <c r="CA59" i="1" s="1"/>
  <c r="CA5" i="1"/>
  <c r="CA35" i="1" s="1"/>
  <c r="CT27" i="1"/>
  <c r="CT57" i="1" s="1"/>
  <c r="CT15" i="1"/>
  <c r="CT45" i="1" s="1"/>
  <c r="CE11" i="1"/>
  <c r="CE41" i="1" s="1"/>
  <c r="DF25" i="1"/>
  <c r="DF55" i="1" s="1"/>
  <c r="DF13" i="1"/>
  <c r="DF43" i="1" s="1"/>
  <c r="CQ23" i="1"/>
  <c r="CQ53" i="1" s="1"/>
  <c r="CQ11" i="1"/>
  <c r="CQ41" i="1" s="1"/>
  <c r="BY24" i="1"/>
  <c r="BY54" i="1" s="1"/>
  <c r="BY12" i="1"/>
  <c r="BY42" i="1" s="1"/>
  <c r="CE25" i="1"/>
  <c r="CE55" i="1" s="1"/>
  <c r="CE13" i="1"/>
  <c r="CE43" i="1" s="1"/>
  <c r="CR17" i="1"/>
  <c r="CR47" i="1" s="1"/>
  <c r="CR29" i="1"/>
  <c r="CR59" i="1" s="1"/>
  <c r="CR5" i="1"/>
  <c r="CR35" i="1" s="1"/>
  <c r="DG25" i="1"/>
  <c r="DG55" i="1" s="1"/>
  <c r="DG13" i="1"/>
  <c r="DG43" i="1" s="1"/>
  <c r="DI28" i="1"/>
  <c r="DI58" i="1" s="1"/>
  <c r="DI16" i="1"/>
  <c r="DI46" i="1" s="1"/>
  <c r="CK24" i="1"/>
  <c r="CK54" i="1" s="1"/>
  <c r="CK12" i="1"/>
  <c r="CK42" i="1" s="1"/>
  <c r="BX18" i="1"/>
  <c r="BX48" i="1" s="1"/>
  <c r="BX30" i="1"/>
  <c r="BX60" i="1" s="1"/>
  <c r="BX6" i="1"/>
  <c r="BX36" i="1" s="1"/>
  <c r="CZ25" i="1"/>
  <c r="CZ55" i="1" s="1"/>
  <c r="CZ13" i="1"/>
  <c r="CZ43" i="1" s="1"/>
  <c r="CQ26" i="1"/>
  <c r="CQ56" i="1" s="1"/>
  <c r="CQ14" i="1"/>
  <c r="CQ44" i="1" s="1"/>
  <c r="BN23" i="1"/>
  <c r="BN53" i="1" s="1"/>
  <c r="BN11" i="1"/>
  <c r="BN41" i="1" s="1"/>
  <c r="DG27" i="1"/>
  <c r="DG57" i="1" s="1"/>
  <c r="DG15" i="1"/>
  <c r="DG45" i="1" s="1"/>
  <c r="CW26" i="1"/>
  <c r="CW56" i="1" s="1"/>
  <c r="CW14" i="1"/>
  <c r="CW44" i="1" s="1"/>
  <c r="DK27" i="1"/>
  <c r="DK57" i="1" s="1"/>
  <c r="DK15" i="1"/>
  <c r="DK45" i="1" s="1"/>
  <c r="F177" i="12"/>
  <c r="D204" i="12" s="1"/>
  <c r="CY25" i="1"/>
  <c r="CY55" i="1" s="1"/>
  <c r="CY13" i="1"/>
  <c r="CY43" i="1" s="1"/>
  <c r="DL17" i="1"/>
  <c r="DL47" i="1" s="1"/>
  <c r="DL29" i="1"/>
  <c r="DL59" i="1" s="1"/>
  <c r="DL5" i="1"/>
  <c r="DL35" i="1" s="1"/>
  <c r="DR25" i="1"/>
  <c r="DR55" i="1" s="1"/>
  <c r="DR13" i="1"/>
  <c r="DR43" i="1" s="1"/>
  <c r="DC24" i="1"/>
  <c r="DC54" i="1" s="1"/>
  <c r="DC12" i="1"/>
  <c r="DC42" i="1" s="1"/>
  <c r="CN11" i="1"/>
  <c r="CN41" i="1" s="1"/>
  <c r="CB22" i="1"/>
  <c r="CB52" i="1" s="1"/>
  <c r="CB10" i="1"/>
  <c r="CB40" i="1" s="1"/>
  <c r="DB22" i="1"/>
  <c r="DB52" i="1" s="1"/>
  <c r="DB10" i="1"/>
  <c r="DB40" i="1" s="1"/>
  <c r="CH27" i="1"/>
  <c r="CH57" i="1" s="1"/>
  <c r="CH15" i="1"/>
  <c r="CH45" i="1" s="1"/>
  <c r="CL25" i="1"/>
  <c r="CL55" i="1" s="1"/>
  <c r="CL13" i="1"/>
  <c r="CL43" i="1" s="1"/>
  <c r="CL23" i="1"/>
  <c r="CL53" i="1" s="1"/>
  <c r="CL11" i="1"/>
  <c r="CL41" i="1" s="1"/>
  <c r="BT22" i="1"/>
  <c r="BT52" i="1" s="1"/>
  <c r="BT10" i="1"/>
  <c r="BT40" i="1" s="1"/>
  <c r="CJ17" i="1"/>
  <c r="CJ47" i="1" s="1"/>
  <c r="CJ29" i="1"/>
  <c r="CJ59" i="1" s="1"/>
  <c r="CJ5" i="1"/>
  <c r="CJ35" i="1" s="1"/>
  <c r="DM27" i="1"/>
  <c r="DM57" i="1" s="1"/>
  <c r="DM15" i="1"/>
  <c r="DM45" i="1" s="1"/>
  <c r="CH25" i="1"/>
  <c r="CH55" i="1" s="1"/>
  <c r="CH13" i="1"/>
  <c r="CH43" i="1" s="1"/>
  <c r="BU22" i="1"/>
  <c r="BU52" i="1" s="1"/>
  <c r="BU10" i="1"/>
  <c r="BU40" i="1" s="1"/>
  <c r="CF29" i="1"/>
  <c r="CF59" i="1" s="1"/>
  <c r="CF17" i="1"/>
  <c r="CF47" i="1" s="1"/>
  <c r="CF5" i="1"/>
  <c r="CF35" i="1" s="1"/>
  <c r="CD28" i="1"/>
  <c r="CD58" i="1" s="1"/>
  <c r="CD16" i="1"/>
  <c r="CD46" i="1" s="1"/>
  <c r="BM22" i="1"/>
  <c r="BM52" i="1" s="1"/>
  <c r="BM10" i="1"/>
  <c r="BM40" i="1" s="1"/>
  <c r="DM20" i="1"/>
  <c r="DM50" i="1" s="1"/>
  <c r="DM32" i="1"/>
  <c r="DM62" i="1" s="1"/>
  <c r="DM8" i="1"/>
  <c r="DM38" i="1" s="1"/>
  <c r="G179" i="12"/>
  <c r="I206" i="12" s="1"/>
  <c r="CM20" i="1"/>
  <c r="CM50" i="1" s="1"/>
  <c r="CM32" i="1"/>
  <c r="CM62" i="1" s="1"/>
  <c r="CM8" i="1"/>
  <c r="CM38" i="1" s="1"/>
  <c r="DI26" i="1"/>
  <c r="DI56" i="1" s="1"/>
  <c r="DI14" i="1"/>
  <c r="DI44" i="1" s="1"/>
  <c r="CZ24" i="1"/>
  <c r="CZ54" i="1" s="1"/>
  <c r="CZ12" i="1"/>
  <c r="CZ42" i="1" s="1"/>
  <c r="DL22" i="1"/>
  <c r="DL52" i="1" s="1"/>
  <c r="DL10" i="1"/>
  <c r="DL40" i="1" s="1"/>
  <c r="CB27" i="1"/>
  <c r="CB57" i="1" s="1"/>
  <c r="CB15" i="1"/>
  <c r="CB45" i="1" s="1"/>
  <c r="CA27" i="1"/>
  <c r="CA57" i="1" s="1"/>
  <c r="CA15" i="1"/>
  <c r="CA45" i="1" s="1"/>
  <c r="DG28" i="1"/>
  <c r="DG58" i="1" s="1"/>
  <c r="DG16" i="1"/>
  <c r="DG46" i="1" s="1"/>
  <c r="CE22" i="1"/>
  <c r="CE52" i="1" s="1"/>
  <c r="CE10" i="1"/>
  <c r="CE40" i="1" s="1"/>
  <c r="CN27" i="1"/>
  <c r="CN57" i="1" s="1"/>
  <c r="CN15" i="1"/>
  <c r="CN45" i="1" s="1"/>
  <c r="BV22" i="1"/>
  <c r="BV52" i="1" s="1"/>
  <c r="BV10" i="1"/>
  <c r="BV40" i="1" s="1"/>
  <c r="DM26" i="1"/>
  <c r="DM56" i="1" s="1"/>
  <c r="DM14" i="1"/>
  <c r="DM44" i="1" s="1"/>
  <c r="DB5" i="1"/>
  <c r="DB35" i="1" s="1"/>
  <c r="BV5" i="1"/>
  <c r="BV35" i="1" s="1"/>
  <c r="DE26" i="1"/>
  <c r="DE56" i="1" s="1"/>
  <c r="DE14" i="1"/>
  <c r="DE44" i="1" s="1"/>
  <c r="CP31" i="1"/>
  <c r="CP61" i="1" s="1"/>
  <c r="CE27" i="1"/>
  <c r="CE57" i="1" s="1"/>
  <c r="CE15" i="1"/>
  <c r="CE45" i="1" s="1"/>
  <c r="J176" i="12"/>
  <c r="L203" i="12" s="1"/>
  <c r="CN29" i="1"/>
  <c r="CN59" i="1" s="1"/>
  <c r="AO179" i="12"/>
  <c r="AS206" i="12" s="1"/>
  <c r="AS198" i="12"/>
  <c r="AO192" i="12"/>
  <c r="AS219" i="12" s="1"/>
  <c r="AF179" i="12"/>
  <c r="AI206" i="12" s="1"/>
  <c r="AI198" i="12"/>
  <c r="AF192" i="12"/>
  <c r="AI219" i="12" s="1"/>
  <c r="Y179" i="12"/>
  <c r="Z206" i="12" s="1"/>
  <c r="Z198" i="12"/>
  <c r="Y192" i="12"/>
  <c r="Z219" i="12" s="1"/>
  <c r="I177" i="12"/>
  <c r="K204" i="12" s="1"/>
  <c r="K196" i="12"/>
  <c r="I190" i="12"/>
  <c r="K217" i="12" s="1"/>
  <c r="H177" i="12"/>
  <c r="J204" i="12" s="1"/>
  <c r="J196" i="12"/>
  <c r="H190" i="12"/>
  <c r="J217" i="12" s="1"/>
  <c r="J199" i="12"/>
  <c r="BC172" i="12"/>
  <c r="BD172" i="12" s="1"/>
  <c r="L177" i="12"/>
  <c r="M204" i="12" s="1"/>
  <c r="M196" i="12"/>
  <c r="L190" i="12"/>
  <c r="M217" i="12" s="1"/>
  <c r="AV178" i="12"/>
  <c r="BD205" i="12" s="1"/>
  <c r="BD197" i="12"/>
  <c r="AH179" i="12"/>
  <c r="AK206" i="12" s="1"/>
  <c r="AK198" i="12"/>
  <c r="AH192" i="12"/>
  <c r="AK219" i="12" s="1"/>
  <c r="L196" i="12"/>
  <c r="J177" i="12"/>
  <c r="L204" i="12" s="1"/>
  <c r="J190" i="12"/>
  <c r="L217" i="12" s="1"/>
  <c r="Z179" i="12"/>
  <c r="AA206" i="12" s="1"/>
  <c r="AA198" i="12"/>
  <c r="Z192" i="12"/>
  <c r="AA219" i="12" s="1"/>
  <c r="AZ195" i="12"/>
  <c r="AT189" i="12"/>
  <c r="AZ216" i="12" s="1"/>
  <c r="AT176" i="12"/>
  <c r="AZ203" i="12" s="1"/>
  <c r="AC178" i="12"/>
  <c r="AD205" i="12" s="1"/>
  <c r="AD197" i="12"/>
  <c r="AV191" i="12"/>
  <c r="BD218" i="12" s="1"/>
  <c r="D198" i="12"/>
  <c r="F192" i="12"/>
  <c r="D219" i="12" s="1"/>
  <c r="F179" i="12"/>
  <c r="D206" i="12" s="1"/>
  <c r="P179" i="12"/>
  <c r="Q206" i="12" s="1"/>
  <c r="Q198" i="12"/>
  <c r="P192" i="12"/>
  <c r="Q219" i="12" s="1"/>
  <c r="AN177" i="12"/>
  <c r="AR204" i="12" s="1"/>
  <c r="AR196" i="12"/>
  <c r="AN190" i="12"/>
  <c r="AR217" i="12" s="1"/>
  <c r="AF178" i="12"/>
  <c r="AI205" i="12" s="1"/>
  <c r="AI197" i="12"/>
  <c r="J179" i="12"/>
  <c r="L206" i="12" s="1"/>
  <c r="L198" i="12"/>
  <c r="J192" i="12"/>
  <c r="L219" i="12" s="1"/>
  <c r="AH195" i="12"/>
  <c r="AD189" i="12"/>
  <c r="AH216" i="12" s="1"/>
  <c r="AD176" i="12"/>
  <c r="AH203" i="12" s="1"/>
  <c r="V176" i="12"/>
  <c r="Y203" i="12" s="1"/>
  <c r="AP178" i="12"/>
  <c r="AU205" i="12" s="1"/>
  <c r="AU197" i="12"/>
  <c r="AP191" i="12"/>
  <c r="AU218" i="12" s="1"/>
  <c r="P177" i="12"/>
  <c r="Q204" i="12" s="1"/>
  <c r="Q196" i="12"/>
  <c r="P190" i="12"/>
  <c r="Q217" i="12" s="1"/>
  <c r="L176" i="12"/>
  <c r="M203" i="12" s="1"/>
  <c r="M195" i="12"/>
  <c r="BC175" i="12"/>
  <c r="BD175" i="12" s="1"/>
  <c r="X178" i="12"/>
  <c r="V205" i="12" s="1"/>
  <c r="V197" i="12"/>
  <c r="AV179" i="12"/>
  <c r="BD206" i="12" s="1"/>
  <c r="BD198" i="12"/>
  <c r="AV192" i="12"/>
  <c r="BD219" i="12" s="1"/>
  <c r="AR178" i="12"/>
  <c r="AW205" i="12" s="1"/>
  <c r="AW197" i="12"/>
  <c r="AR191" i="12"/>
  <c r="AW218" i="12" s="1"/>
  <c r="O178" i="12"/>
  <c r="P205" i="12" s="1"/>
  <c r="P197" i="12"/>
  <c r="O191" i="12"/>
  <c r="P218" i="12" s="1"/>
  <c r="W176" i="12"/>
  <c r="X203" i="12" s="1"/>
  <c r="X195" i="12"/>
  <c r="W189" i="12"/>
  <c r="X216" i="12" s="1"/>
  <c r="X179" i="12"/>
  <c r="V206" i="12" s="1"/>
  <c r="V198" i="12"/>
  <c r="X192" i="12"/>
  <c r="V219" i="12" s="1"/>
  <c r="P178" i="12"/>
  <c r="Q205" i="12" s="1"/>
  <c r="Q197" i="12"/>
  <c r="AT177" i="12"/>
  <c r="AZ204" i="12" s="1"/>
  <c r="AZ196" i="12"/>
  <c r="AT190" i="12"/>
  <c r="AZ217" i="12" s="1"/>
  <c r="O179" i="12"/>
  <c r="P206" i="12" s="1"/>
  <c r="P198" i="12"/>
  <c r="O192" i="12"/>
  <c r="P219" i="12" s="1"/>
  <c r="AJ176" i="12"/>
  <c r="AF203" i="12" s="1"/>
  <c r="AF195" i="12"/>
  <c r="AJ189" i="12"/>
  <c r="AF216" i="12" s="1"/>
  <c r="AA177" i="12"/>
  <c r="AC204" i="12" s="1"/>
  <c r="AC196" i="12"/>
  <c r="AW177" i="12"/>
  <c r="BC204" i="12" s="1"/>
  <c r="BC196" i="12"/>
  <c r="AW190" i="12"/>
  <c r="BC217" i="12" s="1"/>
  <c r="AD177" i="12"/>
  <c r="AH204" i="12" s="1"/>
  <c r="AH196" i="12"/>
  <c r="AL193" i="12"/>
  <c r="AI178" i="12"/>
  <c r="AN205" i="12" s="1"/>
  <c r="AN197" i="12"/>
  <c r="BA178" i="12"/>
  <c r="BH205" i="12" s="1"/>
  <c r="BH197" i="12"/>
  <c r="BA191" i="12"/>
  <c r="BH218" i="12" s="1"/>
  <c r="G178" i="12"/>
  <c r="I205" i="12" s="1"/>
  <c r="I197" i="12"/>
  <c r="O176" i="12"/>
  <c r="P203" i="12" s="1"/>
  <c r="P195" i="12"/>
  <c r="O189" i="12"/>
  <c r="P216" i="12" s="1"/>
  <c r="H179" i="12"/>
  <c r="J206" i="12" s="1"/>
  <c r="J198" i="12"/>
  <c r="L189" i="12"/>
  <c r="AR177" i="12"/>
  <c r="AW204" i="12" s="1"/>
  <c r="AW196" i="12"/>
  <c r="AP179" i="12"/>
  <c r="AU206" i="12" s="1"/>
  <c r="AU198" i="12"/>
  <c r="AP192" i="12"/>
  <c r="AU219" i="12" s="1"/>
  <c r="AU196" i="12"/>
  <c r="AP190" i="12"/>
  <c r="AU217" i="12" s="1"/>
  <c r="DE31" i="1" s="1"/>
  <c r="DE61" i="1" s="1"/>
  <c r="V178" i="12"/>
  <c r="Y205" i="12" s="1"/>
  <c r="AX176" i="12"/>
  <c r="BE203" i="12" s="1"/>
  <c r="BE195" i="12"/>
  <c r="AX189" i="12"/>
  <c r="BE216" i="12" s="1"/>
  <c r="C178" i="12"/>
  <c r="C205" i="12" s="1"/>
  <c r="C197" i="12"/>
  <c r="C191" i="12"/>
  <c r="C218" i="12" s="1"/>
  <c r="AW179" i="12"/>
  <c r="BC206" i="12" s="1"/>
  <c r="BC198" i="12"/>
  <c r="BA176" i="12"/>
  <c r="BH203" i="12" s="1"/>
  <c r="BH195" i="12"/>
  <c r="BA189" i="12"/>
  <c r="BH216" i="12" s="1"/>
  <c r="AN178" i="12"/>
  <c r="AR205" i="12" s="1"/>
  <c r="AR197" i="12"/>
  <c r="AN191" i="12"/>
  <c r="AR218" i="12" s="1"/>
  <c r="AX179" i="12"/>
  <c r="BE206" i="12" s="1"/>
  <c r="BE198" i="12"/>
  <c r="AX192" i="12"/>
  <c r="BE219" i="12" s="1"/>
  <c r="D195" i="12"/>
  <c r="F176" i="12"/>
  <c r="D203" i="12" s="1"/>
  <c r="R176" i="12"/>
  <c r="O203" i="12" s="1"/>
  <c r="O195" i="12"/>
  <c r="AM177" i="12"/>
  <c r="AP204" i="12" s="1"/>
  <c r="AP196" i="12"/>
  <c r="AK178" i="12"/>
  <c r="AG205" i="12" s="1"/>
  <c r="AG197" i="12"/>
  <c r="AY177" i="12"/>
  <c r="BG204" i="12" s="1"/>
  <c r="BG196" i="12"/>
  <c r="S177" i="12"/>
  <c r="S204" i="12" s="1"/>
  <c r="S196" i="12"/>
  <c r="W177" i="12"/>
  <c r="X204" i="12" s="1"/>
  <c r="X196" i="12"/>
  <c r="T178" i="12"/>
  <c r="T205" i="12" s="1"/>
  <c r="T197" i="12"/>
  <c r="M178" i="12"/>
  <c r="N205" i="12" s="1"/>
  <c r="N197" i="12"/>
  <c r="T191" i="12"/>
  <c r="T218" i="12" s="1"/>
  <c r="AE178" i="12"/>
  <c r="AM205" i="12" s="1"/>
  <c r="AM197" i="12"/>
  <c r="AM176" i="12"/>
  <c r="AP203" i="12" s="1"/>
  <c r="AP195" i="12"/>
  <c r="G176" i="12"/>
  <c r="I203" i="12" s="1"/>
  <c r="I195" i="12"/>
  <c r="AS176" i="12"/>
  <c r="AY203" i="12" s="1"/>
  <c r="AY195" i="12"/>
  <c r="AV177" i="12"/>
  <c r="BD204" i="12" s="1"/>
  <c r="BD196" i="12"/>
  <c r="G177" i="12"/>
  <c r="I204" i="12" s="1"/>
  <c r="I196" i="12"/>
  <c r="AG177" i="12"/>
  <c r="AJ204" i="12" s="1"/>
  <c r="AJ196" i="12"/>
  <c r="AF177" i="12"/>
  <c r="AI204" i="12" s="1"/>
  <c r="AI196" i="12"/>
  <c r="C179" i="12"/>
  <c r="C206" i="12" s="1"/>
  <c r="C198" i="12"/>
  <c r="C192" i="12"/>
  <c r="C219" i="12" s="1"/>
  <c r="W178" i="12"/>
  <c r="X205" i="12" s="1"/>
  <c r="X197" i="12"/>
  <c r="W191" i="12"/>
  <c r="X218" i="12" s="1"/>
  <c r="AQ177" i="12"/>
  <c r="AV204" i="12" s="1"/>
  <c r="AV196" i="12"/>
  <c r="AE176" i="12"/>
  <c r="AM203" i="12" s="1"/>
  <c r="AM195" i="12"/>
  <c r="M191" i="12"/>
  <c r="N218" i="12" s="1"/>
  <c r="U178" i="12"/>
  <c r="U205" i="12" s="1"/>
  <c r="U197" i="12"/>
  <c r="E176" i="12"/>
  <c r="E203" i="12" s="1"/>
  <c r="E195" i="12"/>
  <c r="AS178" i="12"/>
  <c r="AY205" i="12" s="1"/>
  <c r="AY197" i="12"/>
  <c r="AN179" i="12"/>
  <c r="AR206" i="12" s="1"/>
  <c r="AR198" i="12"/>
  <c r="AQ176" i="12"/>
  <c r="AV203" i="12" s="1"/>
  <c r="AV195" i="12"/>
  <c r="X177" i="12"/>
  <c r="V204" i="12" s="1"/>
  <c r="V196" i="12"/>
  <c r="Y177" i="12"/>
  <c r="Z204" i="12" s="1"/>
  <c r="Z196" i="12"/>
  <c r="AG179" i="12"/>
  <c r="AJ206" i="12" s="1"/>
  <c r="AJ198" i="12"/>
  <c r="AG192" i="12"/>
  <c r="AJ219" i="12" s="1"/>
  <c r="E178" i="12"/>
  <c r="E205" i="12" s="1"/>
  <c r="E197" i="12"/>
  <c r="T176" i="12"/>
  <c r="T203" i="12" s="1"/>
  <c r="T195" i="12"/>
  <c r="AJ178" i="12"/>
  <c r="AF205" i="12" s="1"/>
  <c r="AF197" i="12"/>
  <c r="AF190" i="12"/>
  <c r="AI217" i="12" s="1"/>
  <c r="H178" i="12"/>
  <c r="J205" i="12" s="1"/>
  <c r="J197" i="12"/>
  <c r="AA179" i="12"/>
  <c r="AC206" i="12" s="1"/>
  <c r="AC198" i="12"/>
  <c r="H191" i="12"/>
  <c r="J218" i="12" s="1"/>
  <c r="R179" i="12"/>
  <c r="O206" i="12" s="1"/>
  <c r="O198" i="12"/>
  <c r="R192" i="12"/>
  <c r="O219" i="12" s="1"/>
  <c r="J178" i="12"/>
  <c r="L205" i="12" s="1"/>
  <c r="L197" i="12"/>
  <c r="W190" i="12"/>
  <c r="X217" i="12" s="1"/>
  <c r="AU179" i="12"/>
  <c r="BB206" i="12" s="1"/>
  <c r="BB198" i="12"/>
  <c r="AU192" i="12"/>
  <c r="BB219" i="12" s="1"/>
  <c r="AA176" i="12"/>
  <c r="AC203" i="12" s="1"/>
  <c r="AC195" i="12"/>
  <c r="AK176" i="12"/>
  <c r="AG203" i="12" s="1"/>
  <c r="AG195" i="12"/>
  <c r="AB178" i="12"/>
  <c r="AB205" i="12" s="1"/>
  <c r="AB197" i="12"/>
  <c r="G190" i="12"/>
  <c r="I217" i="12" s="1"/>
  <c r="AR176" i="12"/>
  <c r="AW203" i="12" s="1"/>
  <c r="AW195" i="12"/>
  <c r="AC176" i="12"/>
  <c r="AD203" i="12" s="1"/>
  <c r="AD195" i="12"/>
  <c r="AZ176" i="12"/>
  <c r="BF203" i="12" s="1"/>
  <c r="BF195" i="12"/>
  <c r="AI177" i="12"/>
  <c r="AN204" i="12" s="1"/>
  <c r="AN196" i="12"/>
  <c r="C177" i="12"/>
  <c r="C204" i="12" s="1"/>
  <c r="C196" i="12"/>
  <c r="AO177" i="12"/>
  <c r="AS204" i="12" s="1"/>
  <c r="AS196" i="12"/>
  <c r="L178" i="12"/>
  <c r="M205" i="12" s="1"/>
  <c r="M197" i="12"/>
  <c r="AR189" i="12"/>
  <c r="AW216" i="12" s="1"/>
  <c r="AZ193" i="12"/>
  <c r="BC168" i="12"/>
  <c r="BD168" i="12" s="1"/>
  <c r="BC187" i="12"/>
  <c r="BD187" i="12" s="1"/>
  <c r="BC183" i="12"/>
  <c r="BD183" i="12" s="1"/>
  <c r="BC170" i="12"/>
  <c r="BD170" i="12" s="1"/>
  <c r="BC188" i="12"/>
  <c r="BD188" i="12" s="1"/>
  <c r="BC184" i="12"/>
  <c r="BD184" i="12" s="1"/>
  <c r="BC171" i="12"/>
  <c r="BD171" i="12" s="1"/>
  <c r="BC173" i="12"/>
  <c r="BD173" i="12" s="1"/>
  <c r="BC186" i="12"/>
  <c r="BD186" i="12" s="1"/>
  <c r="BC174" i="12"/>
  <c r="BD174" i="12" s="1"/>
  <c r="BC181" i="12"/>
  <c r="BD181" i="12" s="1"/>
  <c r="BC180" i="12"/>
  <c r="BD180" i="12" s="1"/>
  <c r="BC185" i="12"/>
  <c r="BD185" i="12" s="1"/>
  <c r="BC169" i="12"/>
  <c r="BD169" i="12" s="1"/>
  <c r="BC182" i="12"/>
  <c r="BD182" i="12" s="1"/>
  <c r="DI33" i="1" l="1"/>
  <c r="DJ13" i="1"/>
  <c r="DJ43" i="1" s="1"/>
  <c r="AH193" i="12"/>
  <c r="BZ31" i="1"/>
  <c r="BO21" i="1"/>
  <c r="BO51" i="1" s="1"/>
  <c r="DM10" i="1"/>
  <c r="DM40" i="1" s="1"/>
  <c r="CI31" i="1"/>
  <c r="CI61" i="1" s="1"/>
  <c r="CC6" i="1"/>
  <c r="CC36" i="1" s="1"/>
  <c r="DI21" i="1"/>
  <c r="DI51" i="1" s="1"/>
  <c r="BX19" i="1"/>
  <c r="BX49" i="1" s="1"/>
  <c r="DJ25" i="1"/>
  <c r="DJ55" i="1" s="1"/>
  <c r="DF20" i="1"/>
  <c r="DF50" i="1" s="1"/>
  <c r="CE23" i="1"/>
  <c r="CE53" i="1" s="1"/>
  <c r="CI19" i="1"/>
  <c r="CI49" i="1" s="1"/>
  <c r="CC18" i="1"/>
  <c r="CC48" i="1" s="1"/>
  <c r="BX31" i="1"/>
  <c r="BX61" i="1" s="1"/>
  <c r="DF32" i="1"/>
  <c r="DF62" i="1" s="1"/>
  <c r="BZ7" i="1"/>
  <c r="BZ37" i="1" s="1"/>
  <c r="CN23" i="1"/>
  <c r="CN53" i="1" s="1"/>
  <c r="CJ6" i="1"/>
  <c r="CJ36" i="1" s="1"/>
  <c r="DE30" i="1"/>
  <c r="DE60" i="1" s="1"/>
  <c r="CW11" i="1"/>
  <c r="CW41" i="1" s="1"/>
  <c r="DP8" i="1"/>
  <c r="DP38" i="1" s="1"/>
  <c r="CT8" i="1"/>
  <c r="CT38" i="1" s="1"/>
  <c r="DE18" i="1"/>
  <c r="DE48" i="1" s="1"/>
  <c r="DF24" i="1"/>
  <c r="DF54" i="1" s="1"/>
  <c r="DM22" i="1"/>
  <c r="DM52" i="1" s="1"/>
  <c r="AJ193" i="12"/>
  <c r="CW7" i="1"/>
  <c r="CW37" i="1" s="1"/>
  <c r="DF12" i="1"/>
  <c r="DF42" i="1" s="1"/>
  <c r="CW23" i="1"/>
  <c r="CW53" i="1" s="1"/>
  <c r="CW31" i="1"/>
  <c r="CW61" i="1" s="1"/>
  <c r="DJ32" i="1"/>
  <c r="DJ62" i="1" s="1"/>
  <c r="DE6" i="1"/>
  <c r="DE36" i="1" s="1"/>
  <c r="DJ8" i="1"/>
  <c r="DJ38" i="1" s="1"/>
  <c r="CR9" i="1"/>
  <c r="CR39" i="1" s="1"/>
  <c r="CM22" i="1"/>
  <c r="CM52" i="1" s="1"/>
  <c r="CM10" i="1"/>
  <c r="CM40" i="1" s="1"/>
  <c r="DF30" i="1"/>
  <c r="DF60" i="1" s="1"/>
  <c r="DF18" i="1"/>
  <c r="DF48" i="1" s="1"/>
  <c r="DF6" i="1"/>
  <c r="DF36" i="1" s="1"/>
  <c r="BS23" i="1"/>
  <c r="BS53" i="1" s="1"/>
  <c r="BS11" i="1"/>
  <c r="BS41" i="1" s="1"/>
  <c r="BN18" i="1"/>
  <c r="BN48" i="1" s="1"/>
  <c r="BN30" i="1"/>
  <c r="BN60" i="1" s="1"/>
  <c r="BN6" i="1"/>
  <c r="BN36" i="1" s="1"/>
  <c r="DG20" i="1"/>
  <c r="DG50" i="1" s="1"/>
  <c r="DG32" i="1"/>
  <c r="DG62" i="1" s="1"/>
  <c r="DG8" i="1"/>
  <c r="DG38" i="1" s="1"/>
  <c r="DG22" i="1"/>
  <c r="DG52" i="1" s="1"/>
  <c r="DG10" i="1"/>
  <c r="DG40" i="1" s="1"/>
  <c r="BY25" i="1"/>
  <c r="BY55" i="1" s="1"/>
  <c r="BY13" i="1"/>
  <c r="BY43" i="1" s="1"/>
  <c r="CD20" i="1"/>
  <c r="CD50" i="1" s="1"/>
  <c r="CD32" i="1"/>
  <c r="CD62" i="1" s="1"/>
  <c r="CD8" i="1"/>
  <c r="CD38" i="1" s="1"/>
  <c r="DE25" i="1"/>
  <c r="DE55" i="1" s="1"/>
  <c r="DE13" i="1"/>
  <c r="DE43" i="1" s="1"/>
  <c r="BN21" i="1"/>
  <c r="BN51" i="1" s="1"/>
  <c r="BN33" i="1"/>
  <c r="BN9" i="1"/>
  <c r="BN39" i="1" s="1"/>
  <c r="BO25" i="1"/>
  <c r="BO55" i="1" s="1"/>
  <c r="BO13" i="1"/>
  <c r="BO43" i="1" s="1"/>
  <c r="BM19" i="1"/>
  <c r="BM49" i="1" s="1"/>
  <c r="BM31" i="1"/>
  <c r="BM61" i="1" s="1"/>
  <c r="BM7" i="1"/>
  <c r="BM37" i="1" s="1"/>
  <c r="BY21" i="1"/>
  <c r="BY51" i="1" s="1"/>
  <c r="BY33" i="1"/>
  <c r="BY9" i="1"/>
  <c r="BY39" i="1" s="1"/>
  <c r="CW22" i="1"/>
  <c r="CW52" i="1" s="1"/>
  <c r="CW10" i="1"/>
  <c r="CW40" i="1" s="1"/>
  <c r="CW24" i="1"/>
  <c r="CW54" i="1" s="1"/>
  <c r="CW12" i="1"/>
  <c r="CW42" i="1" s="1"/>
  <c r="DJ31" i="1"/>
  <c r="DJ61" i="1" s="1"/>
  <c r="DJ19" i="1"/>
  <c r="DJ49" i="1" s="1"/>
  <c r="DJ7" i="1"/>
  <c r="DJ37" i="1" s="1"/>
  <c r="CR18" i="1"/>
  <c r="CR48" i="1" s="1"/>
  <c r="CR30" i="1"/>
  <c r="CR60" i="1" s="1"/>
  <c r="CR6" i="1"/>
  <c r="CR36" i="1" s="1"/>
  <c r="CU33" i="1"/>
  <c r="CU21" i="1"/>
  <c r="CU51" i="1" s="1"/>
  <c r="CU9" i="1"/>
  <c r="CU39" i="1" s="1"/>
  <c r="DO20" i="1"/>
  <c r="DO50" i="1" s="1"/>
  <c r="DO32" i="1"/>
  <c r="DO62" i="1" s="1"/>
  <c r="DO8" i="1"/>
  <c r="DO38" i="1" s="1"/>
  <c r="DL25" i="1"/>
  <c r="DL55" i="1" s="1"/>
  <c r="DL13" i="1"/>
  <c r="DL43" i="1" s="1"/>
  <c r="DI24" i="1"/>
  <c r="DI54" i="1" s="1"/>
  <c r="DI12" i="1"/>
  <c r="DI42" i="1" s="1"/>
  <c r="CW20" i="1"/>
  <c r="CW50" i="1" s="1"/>
  <c r="CW32" i="1"/>
  <c r="CW62" i="1" s="1"/>
  <c r="CW8" i="1"/>
  <c r="CW38" i="1" s="1"/>
  <c r="DR18" i="1"/>
  <c r="DR48" i="1" s="1"/>
  <c r="DR30" i="1"/>
  <c r="DR60" i="1" s="1"/>
  <c r="DR6" i="1"/>
  <c r="DR36" i="1" s="1"/>
  <c r="BS24" i="1"/>
  <c r="BS54" i="1" s="1"/>
  <c r="BS12" i="1"/>
  <c r="BS42" i="1" s="1"/>
  <c r="CA23" i="1"/>
  <c r="CA53" i="1" s="1"/>
  <c r="CA11" i="1"/>
  <c r="CA41" i="1" s="1"/>
  <c r="BW24" i="1"/>
  <c r="BW54" i="1" s="1"/>
  <c r="BW12" i="1"/>
  <c r="BW42" i="1" s="1"/>
  <c r="CX19" i="1"/>
  <c r="CX49" i="1" s="1"/>
  <c r="CX31" i="1"/>
  <c r="CX61" i="1" s="1"/>
  <c r="CX7" i="1"/>
  <c r="CX37" i="1" s="1"/>
  <c r="CL24" i="1"/>
  <c r="CL54" i="1" s="1"/>
  <c r="CL12" i="1"/>
  <c r="CL42" i="1" s="1"/>
  <c r="DL33" i="1"/>
  <c r="DL21" i="1"/>
  <c r="DL51" i="1" s="1"/>
  <c r="DL9" i="1"/>
  <c r="DL39" i="1" s="1"/>
  <c r="CM25" i="1"/>
  <c r="CM55" i="1" s="1"/>
  <c r="CM13" i="1"/>
  <c r="CM43" i="1" s="1"/>
  <c r="CD18" i="1"/>
  <c r="CD48" i="1" s="1"/>
  <c r="CD30" i="1"/>
  <c r="CD60" i="1" s="1"/>
  <c r="CD6" i="1"/>
  <c r="CD36" i="1" s="1"/>
  <c r="CJ31" i="1"/>
  <c r="CJ61" i="1" s="1"/>
  <c r="CJ19" i="1"/>
  <c r="CJ49" i="1" s="1"/>
  <c r="CJ7" i="1"/>
  <c r="CJ37" i="1" s="1"/>
  <c r="DI20" i="1"/>
  <c r="DI50" i="1" s="1"/>
  <c r="DI32" i="1"/>
  <c r="DI62" i="1" s="1"/>
  <c r="DI8" i="1"/>
  <c r="DI38" i="1" s="1"/>
  <c r="DF23" i="1"/>
  <c r="DF53" i="1" s="1"/>
  <c r="DF11" i="1"/>
  <c r="DF41" i="1" s="1"/>
  <c r="CS23" i="1"/>
  <c r="CS53" i="1" s="1"/>
  <c r="CS11" i="1"/>
  <c r="CS41" i="1" s="1"/>
  <c r="DI22" i="1"/>
  <c r="DI52" i="1" s="1"/>
  <c r="DI10" i="1"/>
  <c r="DI40" i="1" s="1"/>
  <c r="CH19" i="1"/>
  <c r="CH49" i="1" s="1"/>
  <c r="CH31" i="1"/>
  <c r="CH61" i="1" s="1"/>
  <c r="CH7" i="1"/>
  <c r="CH37" i="1" s="1"/>
  <c r="CZ23" i="1"/>
  <c r="CZ53" i="1" s="1"/>
  <c r="CZ11" i="1"/>
  <c r="CZ41" i="1" s="1"/>
  <c r="DO21" i="1"/>
  <c r="DO51" i="1" s="1"/>
  <c r="DO33" i="1"/>
  <c r="DO9" i="1"/>
  <c r="DO39" i="1" s="1"/>
  <c r="DM25" i="1"/>
  <c r="DM55" i="1" s="1"/>
  <c r="DM13" i="1"/>
  <c r="DM43" i="1" s="1"/>
  <c r="DO18" i="1"/>
  <c r="DO48" i="1" s="1"/>
  <c r="DO30" i="1"/>
  <c r="DO60" i="1" s="1"/>
  <c r="DO6" i="1"/>
  <c r="DO36" i="1" s="1"/>
  <c r="DG19" i="1"/>
  <c r="DG49" i="1" s="1"/>
  <c r="DG31" i="1"/>
  <c r="DG61" i="1" s="1"/>
  <c r="DG7" i="1"/>
  <c r="DG37" i="1" s="1"/>
  <c r="BS20" i="1"/>
  <c r="BS50" i="1" s="1"/>
  <c r="BS32" i="1"/>
  <c r="BS62" i="1" s="1"/>
  <c r="BS8" i="1"/>
  <c r="BS38" i="1" s="1"/>
  <c r="CR19" i="1"/>
  <c r="CR49" i="1" s="1"/>
  <c r="CR31" i="1"/>
  <c r="CR61" i="1" s="1"/>
  <c r="CR7" i="1"/>
  <c r="CR37" i="1" s="1"/>
  <c r="CP30" i="1"/>
  <c r="CP60" i="1" s="1"/>
  <c r="CP18" i="1"/>
  <c r="CP48" i="1" s="1"/>
  <c r="CP6" i="1"/>
  <c r="CP36" i="1" s="1"/>
  <c r="CA20" i="1"/>
  <c r="CA50" i="1" s="1"/>
  <c r="CA32" i="1"/>
  <c r="CA62" i="1" s="1"/>
  <c r="CA8" i="1"/>
  <c r="CA38" i="1" s="1"/>
  <c r="BZ24" i="1"/>
  <c r="BZ54" i="1" s="1"/>
  <c r="BZ12" i="1"/>
  <c r="BZ42" i="1" s="1"/>
  <c r="CF24" i="1"/>
  <c r="CF54" i="1" s="1"/>
  <c r="CF12" i="1"/>
  <c r="CF42" i="1" s="1"/>
  <c r="CA19" i="1"/>
  <c r="CA49" i="1" s="1"/>
  <c r="CA31" i="1"/>
  <c r="CA61" i="1" s="1"/>
  <c r="CA7" i="1"/>
  <c r="CA37" i="1" s="1"/>
  <c r="CR22" i="1"/>
  <c r="CR52" i="1" s="1"/>
  <c r="CR10" i="1"/>
  <c r="CR40" i="1" s="1"/>
  <c r="DB23" i="1"/>
  <c r="DB53" i="1" s="1"/>
  <c r="DB11" i="1"/>
  <c r="DB41" i="1" s="1"/>
  <c r="CK33" i="1"/>
  <c r="CK21" i="1"/>
  <c r="CK51" i="1" s="1"/>
  <c r="CK9" i="1"/>
  <c r="CK39" i="1" s="1"/>
  <c r="DN20" i="1"/>
  <c r="DN50" i="1" s="1"/>
  <c r="DN32" i="1"/>
  <c r="DN62" i="1" s="1"/>
  <c r="DN8" i="1"/>
  <c r="DN38" i="1" s="1"/>
  <c r="BT19" i="1"/>
  <c r="BT49" i="1" s="1"/>
  <c r="BT31" i="1"/>
  <c r="BT61" i="1" s="1"/>
  <c r="BT7" i="1"/>
  <c r="BT37" i="1" s="1"/>
  <c r="CS25" i="1"/>
  <c r="CS55" i="1" s="1"/>
  <c r="CS13" i="1"/>
  <c r="CS43" i="1" s="1"/>
  <c r="DC18" i="1"/>
  <c r="DC48" i="1" s="1"/>
  <c r="DC30" i="1"/>
  <c r="DC60" i="1" s="1"/>
  <c r="DC6" i="1"/>
  <c r="DC36" i="1" s="1"/>
  <c r="CY30" i="1"/>
  <c r="CY60" i="1" s="1"/>
  <c r="CD25" i="1"/>
  <c r="CD55" i="1" s="1"/>
  <c r="CT24" i="1"/>
  <c r="CT54" i="1" s="1"/>
  <c r="CT12" i="1"/>
  <c r="CT42" i="1" s="1"/>
  <c r="DE7" i="1"/>
  <c r="DE37" i="1" s="1"/>
  <c r="CR21" i="1"/>
  <c r="CR51" i="1" s="1"/>
  <c r="CN18" i="1"/>
  <c r="CN48" i="1" s="1"/>
  <c r="CN30" i="1"/>
  <c r="CN60" i="1" s="1"/>
  <c r="CN6" i="1"/>
  <c r="CN36" i="1" s="1"/>
  <c r="CZ22" i="1"/>
  <c r="CZ52" i="1" s="1"/>
  <c r="CZ10" i="1"/>
  <c r="CZ40" i="1" s="1"/>
  <c r="DB20" i="1"/>
  <c r="DB50" i="1" s="1"/>
  <c r="DB32" i="1"/>
  <c r="DB62" i="1" s="1"/>
  <c r="DB8" i="1"/>
  <c r="DB38" i="1" s="1"/>
  <c r="CX24" i="1"/>
  <c r="CX54" i="1" s="1"/>
  <c r="CX12" i="1"/>
  <c r="CX42" i="1" s="1"/>
  <c r="CS24" i="1"/>
  <c r="CS54" i="1" s="1"/>
  <c r="CS12" i="1"/>
  <c r="CS42" i="1" s="1"/>
  <c r="DC21" i="1"/>
  <c r="DC51" i="1" s="1"/>
  <c r="DC33" i="1"/>
  <c r="DC9" i="1"/>
  <c r="DC39" i="1" s="1"/>
  <c r="BS33" i="1"/>
  <c r="BS21" i="1"/>
  <c r="BS51" i="1" s="1"/>
  <c r="BS9" i="1"/>
  <c r="BS39" i="1" s="1"/>
  <c r="DR57" i="1"/>
  <c r="CM18" i="1"/>
  <c r="CM48" i="1" s="1"/>
  <c r="CM30" i="1"/>
  <c r="CM60" i="1" s="1"/>
  <c r="CM6" i="1"/>
  <c r="CM36" i="1" s="1"/>
  <c r="DB25" i="1"/>
  <c r="DB55" i="1" s="1"/>
  <c r="DB13" i="1"/>
  <c r="DB43" i="1" s="1"/>
  <c r="BS19" i="1"/>
  <c r="BS49" i="1" s="1"/>
  <c r="BS31" i="1"/>
  <c r="BS61" i="1" s="1"/>
  <c r="BS7" i="1"/>
  <c r="BS37" i="1" s="1"/>
  <c r="CM19" i="1"/>
  <c r="CM49" i="1" s="1"/>
  <c r="CM31" i="1"/>
  <c r="CM61" i="1" s="1"/>
  <c r="CM7" i="1"/>
  <c r="CM37" i="1" s="1"/>
  <c r="DJ22" i="1"/>
  <c r="DJ52" i="1" s="1"/>
  <c r="DJ10" i="1"/>
  <c r="DJ40" i="1" s="1"/>
  <c r="BT26" i="1"/>
  <c r="BT56" i="1" s="1"/>
  <c r="BT14" i="1"/>
  <c r="BT44" i="1" s="1"/>
  <c r="T193" i="12"/>
  <c r="CP32" i="1"/>
  <c r="CP62" i="1" s="1"/>
  <c r="CP20" i="1"/>
  <c r="CP50" i="1" s="1"/>
  <c r="CP8" i="1"/>
  <c r="CP38" i="1" s="1"/>
  <c r="DE21" i="1"/>
  <c r="DE51" i="1" s="1"/>
  <c r="DE33" i="1"/>
  <c r="DE9" i="1"/>
  <c r="DE39" i="1" s="1"/>
  <c r="BN31" i="1"/>
  <c r="BN61" i="1" s="1"/>
  <c r="BN19" i="1"/>
  <c r="BN49" i="1" s="1"/>
  <c r="BN7" i="1"/>
  <c r="BN37" i="1" s="1"/>
  <c r="CW18" i="1"/>
  <c r="CW48" i="1" s="1"/>
  <c r="CW30" i="1"/>
  <c r="CW60" i="1" s="1"/>
  <c r="CW6" i="1"/>
  <c r="CW36" i="1" s="1"/>
  <c r="CQ20" i="1"/>
  <c r="CQ50" i="1" s="1"/>
  <c r="CQ32" i="1"/>
  <c r="CQ62" i="1" s="1"/>
  <c r="CQ8" i="1"/>
  <c r="CQ38" i="1" s="1"/>
  <c r="DO22" i="1"/>
  <c r="DO52" i="1" s="1"/>
  <c r="DO10" i="1"/>
  <c r="DO40" i="1" s="1"/>
  <c r="CR23" i="1"/>
  <c r="CR53" i="1" s="1"/>
  <c r="CR11" i="1"/>
  <c r="CR41" i="1" s="1"/>
  <c r="CA24" i="1"/>
  <c r="CA54" i="1" s="1"/>
  <c r="CA12" i="1"/>
  <c r="CA42" i="1" s="1"/>
  <c r="CK25" i="1"/>
  <c r="CK55" i="1" s="1"/>
  <c r="CK13" i="1"/>
  <c r="CK43" i="1" s="1"/>
  <c r="BT23" i="1"/>
  <c r="BT53" i="1" s="1"/>
  <c r="BT11" i="1"/>
  <c r="BT41" i="1" s="1"/>
  <c r="BW20" i="1"/>
  <c r="BW50" i="1" s="1"/>
  <c r="BW32" i="1"/>
  <c r="BW62" i="1" s="1"/>
  <c r="BW8" i="1"/>
  <c r="BW38" i="1" s="1"/>
  <c r="DP22" i="1"/>
  <c r="DP52" i="1" s="1"/>
  <c r="DP10" i="1"/>
  <c r="DP40" i="1" s="1"/>
  <c r="CL20" i="1"/>
  <c r="CL50" i="1" s="1"/>
  <c r="CL32" i="1"/>
  <c r="CL62" i="1" s="1"/>
  <c r="CL8" i="1"/>
  <c r="CL38" i="1" s="1"/>
  <c r="CM21" i="1"/>
  <c r="CM51" i="1" s="1"/>
  <c r="CM33" i="1"/>
  <c r="CM9" i="1"/>
  <c r="CM39" i="1" s="1"/>
  <c r="U193" i="12"/>
  <c r="CF23" i="1"/>
  <c r="CF53" i="1" s="1"/>
  <c r="CF11" i="1"/>
  <c r="CF41" i="1" s="1"/>
  <c r="BO22" i="1"/>
  <c r="BO52" i="1" s="1"/>
  <c r="BO10" i="1"/>
  <c r="BO40" i="1" s="1"/>
  <c r="DF19" i="1"/>
  <c r="DF49" i="1" s="1"/>
  <c r="DF31" i="1"/>
  <c r="DF61" i="1" s="1"/>
  <c r="DF7" i="1"/>
  <c r="DF37" i="1" s="1"/>
  <c r="CS19" i="1"/>
  <c r="CS49" i="1" s="1"/>
  <c r="CS31" i="1"/>
  <c r="CS61" i="1" s="1"/>
  <c r="CS7" i="1"/>
  <c r="CS37" i="1" s="1"/>
  <c r="DI18" i="1"/>
  <c r="DI48" i="1" s="1"/>
  <c r="DI30" i="1"/>
  <c r="DI60" i="1" s="1"/>
  <c r="DI6" i="1"/>
  <c r="DI36" i="1" s="1"/>
  <c r="CZ19" i="1"/>
  <c r="CZ49" i="1" s="1"/>
  <c r="CZ31" i="1"/>
  <c r="CZ61" i="1" s="1"/>
  <c r="CZ7" i="1"/>
  <c r="CZ37" i="1" s="1"/>
  <c r="DM21" i="1"/>
  <c r="DM51" i="1" s="1"/>
  <c r="DM33" i="1"/>
  <c r="DM9" i="1"/>
  <c r="DM39" i="1" s="1"/>
  <c r="CI20" i="1"/>
  <c r="CI50" i="1" s="1"/>
  <c r="CI32" i="1"/>
  <c r="CI62" i="1" s="1"/>
  <c r="CI8" i="1"/>
  <c r="CI38" i="1" s="1"/>
  <c r="BZ32" i="1"/>
  <c r="BZ62" i="1" s="1"/>
  <c r="BZ20" i="1"/>
  <c r="BZ50" i="1" s="1"/>
  <c r="BZ8" i="1"/>
  <c r="BZ38" i="1" s="1"/>
  <c r="CF20" i="1"/>
  <c r="CF50" i="1" s="1"/>
  <c r="CF32" i="1"/>
  <c r="CF62" i="1" s="1"/>
  <c r="CF8" i="1"/>
  <c r="CF38" i="1" s="1"/>
  <c r="DB19" i="1"/>
  <c r="DB49" i="1" s="1"/>
  <c r="DB31" i="1"/>
  <c r="DB61" i="1" s="1"/>
  <c r="DB7" i="1"/>
  <c r="DB37" i="1" s="1"/>
  <c r="CN24" i="1"/>
  <c r="CN54" i="1" s="1"/>
  <c r="CN12" i="1"/>
  <c r="CN42" i="1" s="1"/>
  <c r="CS33" i="1"/>
  <c r="CS21" i="1"/>
  <c r="CS51" i="1" s="1"/>
  <c r="CS9" i="1"/>
  <c r="CS39" i="1" s="1"/>
  <c r="DR58" i="1"/>
  <c r="DE19" i="1"/>
  <c r="DE49" i="1" s="1"/>
  <c r="BO9" i="1"/>
  <c r="BO39" i="1" s="1"/>
  <c r="DC19" i="1"/>
  <c r="DC49" i="1" s="1"/>
  <c r="DC31" i="1"/>
  <c r="DC61" i="1" s="1"/>
  <c r="DC7" i="1"/>
  <c r="DC37" i="1" s="1"/>
  <c r="CH20" i="1"/>
  <c r="CH50" i="1" s="1"/>
  <c r="CH32" i="1"/>
  <c r="CH62" i="1" s="1"/>
  <c r="CH8" i="1"/>
  <c r="CH38" i="1" s="1"/>
  <c r="DQ23" i="1"/>
  <c r="DQ53" i="1" s="1"/>
  <c r="DQ11" i="1"/>
  <c r="DQ41" i="1" s="1"/>
  <c r="BM20" i="1"/>
  <c r="BM50" i="1" s="1"/>
  <c r="BM32" i="1"/>
  <c r="BM62" i="1" s="1"/>
  <c r="BM8" i="1"/>
  <c r="BM38" i="1" s="1"/>
  <c r="CM23" i="1"/>
  <c r="CM53" i="1" s="1"/>
  <c r="CM11" i="1"/>
  <c r="CM41" i="1" s="1"/>
  <c r="CA21" i="1"/>
  <c r="CA51" i="1" s="1"/>
  <c r="CA33" i="1"/>
  <c r="CA9" i="1"/>
  <c r="CA39" i="1" s="1"/>
  <c r="BV18" i="1"/>
  <c r="BV48" i="1" s="1"/>
  <c r="BV30" i="1"/>
  <c r="BV60" i="1" s="1"/>
  <c r="BV6" i="1"/>
  <c r="BV36" i="1" s="1"/>
  <c r="CP24" i="1"/>
  <c r="CP54" i="1" s="1"/>
  <c r="CP12" i="1"/>
  <c r="CP42" i="1" s="1"/>
  <c r="CZ18" i="1"/>
  <c r="CZ48" i="1" s="1"/>
  <c r="CZ30" i="1"/>
  <c r="CZ60" i="1" s="1"/>
  <c r="CZ6" i="1"/>
  <c r="CZ36" i="1" s="1"/>
  <c r="BZ22" i="1"/>
  <c r="BZ52" i="1" s="1"/>
  <c r="BZ10" i="1"/>
  <c r="BZ40" i="1" s="1"/>
  <c r="DJ23" i="1"/>
  <c r="DJ53" i="1" s="1"/>
  <c r="DJ11" i="1"/>
  <c r="DJ41" i="1" s="1"/>
  <c r="CS20" i="1"/>
  <c r="CS50" i="1" s="1"/>
  <c r="CS32" i="1"/>
  <c r="CS62" i="1" s="1"/>
  <c r="CS8" i="1"/>
  <c r="CS38" i="1" s="1"/>
  <c r="CJ25" i="1"/>
  <c r="CJ55" i="1" s="1"/>
  <c r="CJ13" i="1"/>
  <c r="CJ43" i="1" s="1"/>
  <c r="BS25" i="1"/>
  <c r="BS55" i="1" s="1"/>
  <c r="BS13" i="1"/>
  <c r="BS43" i="1" s="1"/>
  <c r="DG18" i="1"/>
  <c r="DG48" i="1" s="1"/>
  <c r="DG30" i="1"/>
  <c r="DG60" i="1" s="1"/>
  <c r="DG6" i="1"/>
  <c r="DG36" i="1" s="1"/>
  <c r="CT21" i="1"/>
  <c r="CT51" i="1" s="1"/>
  <c r="CT33" i="1"/>
  <c r="CT9" i="1"/>
  <c r="CT39" i="1" s="1"/>
  <c r="DN23" i="1"/>
  <c r="DN53" i="1" s="1"/>
  <c r="DN11" i="1"/>
  <c r="DN41" i="1" s="1"/>
  <c r="CQ24" i="1"/>
  <c r="CQ54" i="1" s="1"/>
  <c r="CQ12" i="1"/>
  <c r="CQ42" i="1" s="1"/>
  <c r="DR22" i="1"/>
  <c r="DR52" i="1" s="1"/>
  <c r="DR10" i="1"/>
  <c r="DR40" i="1" s="1"/>
  <c r="DN25" i="1"/>
  <c r="DN55" i="1" s="1"/>
  <c r="DN13" i="1"/>
  <c r="DN43" i="1" s="1"/>
  <c r="CX23" i="1"/>
  <c r="CX53" i="1" s="1"/>
  <c r="CX11" i="1"/>
  <c r="CX41" i="1" s="1"/>
  <c r="DN19" i="1"/>
  <c r="DN49" i="1" s="1"/>
  <c r="DN31" i="1"/>
  <c r="DN61" i="1" s="1"/>
  <c r="DN7" i="1"/>
  <c r="DN37" i="1" s="1"/>
  <c r="DN21" i="1"/>
  <c r="DN51" i="1" s="1"/>
  <c r="DN33" i="1"/>
  <c r="DN9" i="1"/>
  <c r="DN39" i="1" s="1"/>
  <c r="DP18" i="1"/>
  <c r="DP48" i="1" s="1"/>
  <c r="DP30" i="1"/>
  <c r="DP60" i="1" s="1"/>
  <c r="DP6" i="1"/>
  <c r="DP36" i="1" s="1"/>
  <c r="CQ22" i="1"/>
  <c r="CQ52" i="1" s="1"/>
  <c r="CQ10" i="1"/>
  <c r="CQ40" i="1" s="1"/>
  <c r="BV24" i="1"/>
  <c r="BV54" i="1" s="1"/>
  <c r="BV12" i="1"/>
  <c r="BV42" i="1" s="1"/>
  <c r="BT24" i="1"/>
  <c r="BT54" i="1" s="1"/>
  <c r="BT12" i="1"/>
  <c r="BT42" i="1" s="1"/>
  <c r="BO24" i="1"/>
  <c r="BO54" i="1" s="1"/>
  <c r="BO12" i="1"/>
  <c r="BO42" i="1" s="1"/>
  <c r="CF31" i="1"/>
  <c r="CF61" i="1" s="1"/>
  <c r="CF19" i="1"/>
  <c r="CF49" i="1" s="1"/>
  <c r="CF7" i="1"/>
  <c r="CF37" i="1" s="1"/>
  <c r="BO18" i="1"/>
  <c r="BO48" i="1" s="1"/>
  <c r="BO30" i="1"/>
  <c r="BO60" i="1" s="1"/>
  <c r="BO6" i="1"/>
  <c r="BO36" i="1" s="1"/>
  <c r="CT23" i="1"/>
  <c r="CT53" i="1" s="1"/>
  <c r="CT11" i="1"/>
  <c r="CT41" i="1" s="1"/>
  <c r="BS22" i="1"/>
  <c r="BS52" i="1" s="1"/>
  <c r="BS10" i="1"/>
  <c r="BS40" i="1" s="1"/>
  <c r="BX24" i="1"/>
  <c r="BX54" i="1" s="1"/>
  <c r="BX12" i="1"/>
  <c r="BX42" i="1" s="1"/>
  <c r="CC23" i="1"/>
  <c r="CC53" i="1" s="1"/>
  <c r="CC11" i="1"/>
  <c r="CC41" i="1" s="1"/>
  <c r="BY22" i="1"/>
  <c r="BY52" i="1" s="1"/>
  <c r="BY10" i="1"/>
  <c r="BY40" i="1" s="1"/>
  <c r="BT25" i="1"/>
  <c r="BT55" i="1" s="1"/>
  <c r="BT13" i="1"/>
  <c r="BT43" i="1" s="1"/>
  <c r="DR24" i="1"/>
  <c r="DR54" i="1" s="1"/>
  <c r="DR12" i="1"/>
  <c r="DR42" i="1" s="1"/>
  <c r="DM23" i="1"/>
  <c r="DM53" i="1" s="1"/>
  <c r="DM11" i="1"/>
  <c r="DM41" i="1" s="1"/>
  <c r="BZ25" i="1"/>
  <c r="BZ55" i="1" s="1"/>
  <c r="BZ13" i="1"/>
  <c r="BZ43" i="1" s="1"/>
  <c r="CF25" i="1"/>
  <c r="CF55" i="1" s="1"/>
  <c r="CF13" i="1"/>
  <c r="CF43" i="1" s="1"/>
  <c r="DE24" i="1"/>
  <c r="DE54" i="1" s="1"/>
  <c r="DE12" i="1"/>
  <c r="DE42" i="1" s="1"/>
  <c r="BV25" i="1"/>
  <c r="BV55" i="1" s="1"/>
  <c r="BV13" i="1"/>
  <c r="BV43" i="1" s="1"/>
  <c r="CN20" i="1"/>
  <c r="CN50" i="1" s="1"/>
  <c r="CN32" i="1"/>
  <c r="CN62" i="1" s="1"/>
  <c r="CN8" i="1"/>
  <c r="CN38" i="1" s="1"/>
  <c r="BV19" i="1"/>
  <c r="BV49" i="1" s="1"/>
  <c r="BV31" i="1"/>
  <c r="BV61" i="1" s="1"/>
  <c r="BV7" i="1"/>
  <c r="BV37" i="1" s="1"/>
  <c r="BW23" i="1"/>
  <c r="BW53" i="1" s="1"/>
  <c r="BW11" i="1"/>
  <c r="BW41" i="1" s="1"/>
  <c r="BU23" i="1"/>
  <c r="BU53" i="1" s="1"/>
  <c r="BU11" i="1"/>
  <c r="BU41" i="1" s="1"/>
  <c r="BY32" i="1"/>
  <c r="BY62" i="1" s="1"/>
  <c r="BY20" i="1"/>
  <c r="BY50" i="1" s="1"/>
  <c r="BY8" i="1"/>
  <c r="BY38" i="1" s="1"/>
  <c r="CB24" i="1"/>
  <c r="CB54" i="1" s="1"/>
  <c r="CB12" i="1"/>
  <c r="CB42" i="1" s="1"/>
  <c r="CT32" i="1"/>
  <c r="CT62" i="1" s="1"/>
  <c r="CE20" i="1"/>
  <c r="CE50" i="1" s="1"/>
  <c r="CE32" i="1"/>
  <c r="CE62" i="1" s="1"/>
  <c r="CE8" i="1"/>
  <c r="CE38" i="1" s="1"/>
  <c r="CD24" i="1"/>
  <c r="CD54" i="1" s="1"/>
  <c r="CD12" i="1"/>
  <c r="CD42" i="1" s="1"/>
  <c r="BM23" i="1"/>
  <c r="BM53" i="1" s="1"/>
  <c r="BM11" i="1"/>
  <c r="BM41" i="1" s="1"/>
  <c r="CT25" i="1"/>
  <c r="CT55" i="1" s="1"/>
  <c r="CT13" i="1"/>
  <c r="CT43" i="1" s="1"/>
  <c r="DQ31" i="1"/>
  <c r="DQ61" i="1" s="1"/>
  <c r="DQ19" i="1"/>
  <c r="DQ49" i="1" s="1"/>
  <c r="DQ7" i="1"/>
  <c r="DQ37" i="1" s="1"/>
  <c r="BN22" i="1"/>
  <c r="BN52" i="1" s="1"/>
  <c r="BN10" i="1"/>
  <c r="BN40" i="1" s="1"/>
  <c r="CX20" i="1"/>
  <c r="CX50" i="1" s="1"/>
  <c r="CX32" i="1"/>
  <c r="CX62" i="1" s="1"/>
  <c r="CX8" i="1"/>
  <c r="CX38" i="1" s="1"/>
  <c r="CH22" i="1"/>
  <c r="CH52" i="1" s="1"/>
  <c r="CH10" i="1"/>
  <c r="CH40" i="1" s="1"/>
  <c r="CI18" i="1"/>
  <c r="CI48" i="1" s="1"/>
  <c r="CI30" i="1"/>
  <c r="CI60" i="1" s="1"/>
  <c r="CI6" i="1"/>
  <c r="CI36" i="1" s="1"/>
  <c r="CU25" i="1"/>
  <c r="CU55" i="1" s="1"/>
  <c r="CU13" i="1"/>
  <c r="CU43" i="1" s="1"/>
  <c r="DB21" i="1"/>
  <c r="DB51" i="1" s="1"/>
  <c r="DB33" i="1"/>
  <c r="DB9" i="1"/>
  <c r="DB39" i="1" s="1"/>
  <c r="BM25" i="1"/>
  <c r="BM55" i="1" s="1"/>
  <c r="BM13" i="1"/>
  <c r="BM43" i="1" s="1"/>
  <c r="BZ30" i="1"/>
  <c r="BZ60" i="1" s="1"/>
  <c r="BZ18" i="1"/>
  <c r="BZ48" i="1" s="1"/>
  <c r="BZ6" i="1"/>
  <c r="BZ36" i="1" s="1"/>
  <c r="CH18" i="1"/>
  <c r="CH48" i="1" s="1"/>
  <c r="CH30" i="1"/>
  <c r="CH60" i="1" s="1"/>
  <c r="CH6" i="1"/>
  <c r="CH36" i="1" s="1"/>
  <c r="CJ33" i="1"/>
  <c r="CJ21" i="1"/>
  <c r="CJ51" i="1" s="1"/>
  <c r="CJ9" i="1"/>
  <c r="CJ39" i="1" s="1"/>
  <c r="BC191" i="12"/>
  <c r="BD191" i="12" s="1"/>
  <c r="CD22" i="1"/>
  <c r="CD52" i="1" s="1"/>
  <c r="CD10" i="1"/>
  <c r="CD40" i="1" s="1"/>
  <c r="CJ23" i="1"/>
  <c r="CJ53" i="1" s="1"/>
  <c r="CJ11" i="1"/>
  <c r="CJ41" i="1" s="1"/>
  <c r="BM33" i="1"/>
  <c r="BM21" i="1"/>
  <c r="BM51" i="1" s="1"/>
  <c r="BM9" i="1"/>
  <c r="BM39" i="1" s="1"/>
  <c r="CH23" i="1"/>
  <c r="CH53" i="1" s="1"/>
  <c r="CH11" i="1"/>
  <c r="CH41" i="1" s="1"/>
  <c r="DO25" i="1"/>
  <c r="DO55" i="1" s="1"/>
  <c r="DO13" i="1"/>
  <c r="DO43" i="1" s="1"/>
  <c r="DG23" i="1"/>
  <c r="DG53" i="1" s="1"/>
  <c r="DG11" i="1"/>
  <c r="DG41" i="1" s="1"/>
  <c r="CP22" i="1"/>
  <c r="CP52" i="1" s="1"/>
  <c r="CP10" i="1"/>
  <c r="CP40" i="1" s="1"/>
  <c r="BN25" i="1"/>
  <c r="BN55" i="1" s="1"/>
  <c r="BN13" i="1"/>
  <c r="BN43" i="1" s="1"/>
  <c r="DN24" i="1"/>
  <c r="DN54" i="1" s="1"/>
  <c r="DN12" i="1"/>
  <c r="DN42" i="1" s="1"/>
  <c r="DC22" i="1"/>
  <c r="DC52" i="1" s="1"/>
  <c r="DC10" i="1"/>
  <c r="DC40" i="1" s="1"/>
  <c r="DC23" i="1"/>
  <c r="DC53" i="1" s="1"/>
  <c r="DC11" i="1"/>
  <c r="DC41" i="1" s="1"/>
  <c r="CN22" i="1"/>
  <c r="CN52" i="1" s="1"/>
  <c r="CN10" i="1"/>
  <c r="CN40" i="1" s="1"/>
  <c r="CQ18" i="1"/>
  <c r="CQ48" i="1" s="1"/>
  <c r="CQ30" i="1"/>
  <c r="CQ60" i="1" s="1"/>
  <c r="CQ6" i="1"/>
  <c r="CQ36" i="1" s="1"/>
  <c r="BV20" i="1"/>
  <c r="BV50" i="1" s="1"/>
  <c r="BV32" i="1"/>
  <c r="BV62" i="1" s="1"/>
  <c r="BV8" i="1"/>
  <c r="BV38" i="1" s="1"/>
  <c r="BT20" i="1"/>
  <c r="BT50" i="1" s="1"/>
  <c r="BT32" i="1"/>
  <c r="BT62" i="1" s="1"/>
  <c r="BT8" i="1"/>
  <c r="BT38" i="1" s="1"/>
  <c r="BO20" i="1"/>
  <c r="BO50" i="1" s="1"/>
  <c r="BO32" i="1"/>
  <c r="BO62" i="1" s="1"/>
  <c r="BO8" i="1"/>
  <c r="BO38" i="1" s="1"/>
  <c r="DF22" i="1"/>
  <c r="DF52" i="1" s="1"/>
  <c r="DF10" i="1"/>
  <c r="DF40" i="1" s="1"/>
  <c r="CE24" i="1"/>
  <c r="CE54" i="1" s="1"/>
  <c r="CE12" i="1"/>
  <c r="CE42" i="1" s="1"/>
  <c r="CH24" i="1"/>
  <c r="CH54" i="1" s="1"/>
  <c r="CH12" i="1"/>
  <c r="CH42" i="1" s="1"/>
  <c r="CT19" i="1"/>
  <c r="CT49" i="1" s="1"/>
  <c r="CT31" i="1"/>
  <c r="CT61" i="1" s="1"/>
  <c r="CT7" i="1"/>
  <c r="CT37" i="1" s="1"/>
  <c r="BS30" i="1"/>
  <c r="BS60" i="1" s="1"/>
  <c r="BS18" i="1"/>
  <c r="BS48" i="1" s="1"/>
  <c r="BS6" i="1"/>
  <c r="BS36" i="1" s="1"/>
  <c r="BX20" i="1"/>
  <c r="BX50" i="1" s="1"/>
  <c r="BX32" i="1"/>
  <c r="BX62" i="1" s="1"/>
  <c r="BX8" i="1"/>
  <c r="BX38" i="1" s="1"/>
  <c r="CC31" i="1"/>
  <c r="CC61" i="1" s="1"/>
  <c r="CC19" i="1"/>
  <c r="CC49" i="1" s="1"/>
  <c r="CC7" i="1"/>
  <c r="CC37" i="1" s="1"/>
  <c r="BY18" i="1"/>
  <c r="BY48" i="1" s="1"/>
  <c r="BY30" i="1"/>
  <c r="BY60" i="1" s="1"/>
  <c r="BY6" i="1"/>
  <c r="BY36" i="1" s="1"/>
  <c r="DB24" i="1"/>
  <c r="DB54" i="1" s="1"/>
  <c r="DB12" i="1"/>
  <c r="DB42" i="1" s="1"/>
  <c r="BM24" i="1"/>
  <c r="BM54" i="1" s="1"/>
  <c r="BM12" i="1"/>
  <c r="BM42" i="1" s="1"/>
  <c r="DE23" i="1"/>
  <c r="DE53" i="1" s="1"/>
  <c r="DE11" i="1"/>
  <c r="DE41" i="1" s="1"/>
  <c r="BT33" i="1"/>
  <c r="BT21" i="1"/>
  <c r="BT51" i="1" s="1"/>
  <c r="BT9" i="1"/>
  <c r="BT39" i="1" s="1"/>
  <c r="DR20" i="1"/>
  <c r="DR50" i="1" s="1"/>
  <c r="DR32" i="1"/>
  <c r="DR62" i="1" s="1"/>
  <c r="DR8" i="1"/>
  <c r="DR38" i="1" s="1"/>
  <c r="DM19" i="1"/>
  <c r="DM49" i="1" s="1"/>
  <c r="DM31" i="1"/>
  <c r="DM61" i="1" s="1"/>
  <c r="DM7" i="1"/>
  <c r="DM37" i="1" s="1"/>
  <c r="BZ21" i="1"/>
  <c r="BZ51" i="1" s="1"/>
  <c r="BZ33" i="1"/>
  <c r="BZ9" i="1"/>
  <c r="BZ39" i="1" s="1"/>
  <c r="CF21" i="1"/>
  <c r="CF51" i="1" s="1"/>
  <c r="CF33" i="1"/>
  <c r="CF9" i="1"/>
  <c r="CF39" i="1" s="1"/>
  <c r="DG24" i="1"/>
  <c r="DG54" i="1" s="1"/>
  <c r="DG12" i="1"/>
  <c r="DG42" i="1" s="1"/>
  <c r="BW22" i="1"/>
  <c r="BW52" i="1" s="1"/>
  <c r="BW10" i="1"/>
  <c r="BW40" i="1" s="1"/>
  <c r="DE20" i="1"/>
  <c r="DE50" i="1" s="1"/>
  <c r="DE32" i="1"/>
  <c r="DE62" i="1" s="1"/>
  <c r="DE8" i="1"/>
  <c r="DE38" i="1" s="1"/>
  <c r="BV21" i="1"/>
  <c r="BV51" i="1" s="1"/>
  <c r="BV33" i="1"/>
  <c r="BV9" i="1"/>
  <c r="BV39" i="1" s="1"/>
  <c r="CA25" i="1"/>
  <c r="CA55" i="1" s="1"/>
  <c r="CA13" i="1"/>
  <c r="CA43" i="1" s="1"/>
  <c r="DJ18" i="1"/>
  <c r="DJ48" i="1" s="1"/>
  <c r="DJ30" i="1"/>
  <c r="DJ60" i="1" s="1"/>
  <c r="DJ6" i="1"/>
  <c r="DJ36" i="1" s="1"/>
  <c r="BV23" i="1"/>
  <c r="BV53" i="1" s="1"/>
  <c r="BV11" i="1"/>
  <c r="BV41" i="1" s="1"/>
  <c r="BW19" i="1"/>
  <c r="BW49" i="1" s="1"/>
  <c r="BW31" i="1"/>
  <c r="BW61" i="1" s="1"/>
  <c r="BW7" i="1"/>
  <c r="BW37" i="1" s="1"/>
  <c r="BU31" i="1"/>
  <c r="BU61" i="1" s="1"/>
  <c r="BU19" i="1"/>
  <c r="BU49" i="1" s="1"/>
  <c r="BU7" i="1"/>
  <c r="BU37" i="1" s="1"/>
  <c r="DC25" i="1"/>
  <c r="DC55" i="1" s="1"/>
  <c r="DC13" i="1"/>
  <c r="DC43" i="1" s="1"/>
  <c r="CN21" i="1"/>
  <c r="CN51" i="1" s="1"/>
  <c r="CN33" i="1"/>
  <c r="CN9" i="1"/>
  <c r="CN39" i="1" s="1"/>
  <c r="BO33" i="1"/>
  <c r="AP193" i="12"/>
  <c r="AS193" i="12"/>
  <c r="BC190" i="12"/>
  <c r="BD190" i="12" s="1"/>
  <c r="BC178" i="12"/>
  <c r="BD178" i="12" s="1"/>
  <c r="BC192" i="12"/>
  <c r="BD192" i="12" s="1"/>
  <c r="Q193" i="12"/>
  <c r="Z193" i="12"/>
  <c r="BC177" i="12"/>
  <c r="BD177" i="12" s="1"/>
  <c r="AU193" i="12"/>
  <c r="R193" i="12"/>
  <c r="AB193" i="12"/>
  <c r="BC179" i="12"/>
  <c r="BD179" i="12" s="1"/>
  <c r="BC176" i="12"/>
  <c r="BD176" i="12" s="1"/>
  <c r="M216" i="12"/>
  <c r="BC189" i="12"/>
  <c r="BD189" i="12" s="1"/>
  <c r="AX193" i="12"/>
  <c r="M193" i="12"/>
  <c r="AC193" i="12"/>
  <c r="AO53" i="2"/>
  <c r="BH52" i="2"/>
  <c r="AZ52" i="2"/>
  <c r="BC51" i="2"/>
  <c r="BH49" i="2"/>
  <c r="BA48" i="2"/>
  <c r="AS48" i="2"/>
  <c r="AN46" i="2"/>
  <c r="Q45" i="2"/>
  <c r="AW44" i="2"/>
  <c r="AS44" i="2"/>
  <c r="BH42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W40" i="2"/>
  <c r="AV40" i="2"/>
  <c r="AU40" i="2"/>
  <c r="AS40" i="2"/>
  <c r="AR40" i="2"/>
  <c r="AP40" i="2"/>
  <c r="AO40" i="2"/>
  <c r="AN40" i="2"/>
  <c r="AM40" i="2"/>
  <c r="AK40" i="2"/>
  <c r="AJ40" i="2"/>
  <c r="AI40" i="2"/>
  <c r="AH40" i="2"/>
  <c r="AG40" i="2"/>
  <c r="AG53" i="2" s="1"/>
  <c r="AF40" i="2"/>
  <c r="AF53" i="2" s="1"/>
  <c r="AD40" i="2"/>
  <c r="AC40" i="2"/>
  <c r="AB40" i="2"/>
  <c r="AA40" i="2"/>
  <c r="Z40" i="2"/>
  <c r="Y40" i="2"/>
  <c r="Y53" i="2" s="1"/>
  <c r="X40" i="2"/>
  <c r="V40" i="2"/>
  <c r="U40" i="2"/>
  <c r="U53" i="2" s="1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H53" i="2" s="1"/>
  <c r="E40" i="2"/>
  <c r="D40" i="2"/>
  <c r="C40" i="2"/>
  <c r="BJ39" i="2"/>
  <c r="BI39" i="2"/>
  <c r="BH39" i="2"/>
  <c r="BH65" i="2" s="1"/>
  <c r="BG39" i="2"/>
  <c r="BF39" i="2"/>
  <c r="BF52" i="2" s="1"/>
  <c r="BE39" i="2"/>
  <c r="BD39" i="2"/>
  <c r="BC39" i="2"/>
  <c r="BB39" i="2"/>
  <c r="BA39" i="2"/>
  <c r="AZ39" i="2"/>
  <c r="AY39" i="2"/>
  <c r="AX52" i="2"/>
  <c r="AW39" i="2"/>
  <c r="AW52" i="2" s="1"/>
  <c r="AV39" i="2"/>
  <c r="AU39" i="2"/>
  <c r="AS39" i="2"/>
  <c r="AR39" i="2"/>
  <c r="AP39" i="2"/>
  <c r="AO39" i="2"/>
  <c r="AN39" i="2"/>
  <c r="AM39" i="2"/>
  <c r="AK39" i="2"/>
  <c r="AJ39" i="2"/>
  <c r="AI39" i="2"/>
  <c r="AH39" i="2"/>
  <c r="AG39" i="2"/>
  <c r="AF39" i="2"/>
  <c r="AD39" i="2"/>
  <c r="AC39" i="2"/>
  <c r="AB39" i="2"/>
  <c r="AA39" i="2"/>
  <c r="Z39" i="2"/>
  <c r="Z52" i="2" s="1"/>
  <c r="Y39" i="2"/>
  <c r="X39" i="2"/>
  <c r="V39" i="2"/>
  <c r="U39" i="2"/>
  <c r="T39" i="2"/>
  <c r="S39" i="2"/>
  <c r="R39" i="2"/>
  <c r="R52" i="2" s="1"/>
  <c r="Q39" i="2"/>
  <c r="P39" i="2"/>
  <c r="O39" i="2"/>
  <c r="N39" i="2"/>
  <c r="M39" i="2"/>
  <c r="L39" i="2"/>
  <c r="K39" i="2"/>
  <c r="J39" i="2"/>
  <c r="J52" i="2" s="1"/>
  <c r="I39" i="2"/>
  <c r="I52" i="2" s="1"/>
  <c r="H39" i="2"/>
  <c r="E39" i="2"/>
  <c r="D39" i="2"/>
  <c r="C39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W38" i="2"/>
  <c r="AV38" i="2"/>
  <c r="AU38" i="2"/>
  <c r="AS38" i="2"/>
  <c r="AR38" i="2"/>
  <c r="AP38" i="2"/>
  <c r="AP51" i="2" s="1"/>
  <c r="AO38" i="2"/>
  <c r="AN38" i="2"/>
  <c r="AM38" i="2"/>
  <c r="AK38" i="2"/>
  <c r="AJ38" i="2"/>
  <c r="AI38" i="2"/>
  <c r="AH38" i="2"/>
  <c r="AH51" i="2" s="1"/>
  <c r="AG38" i="2"/>
  <c r="AF38" i="2"/>
  <c r="AD38" i="2"/>
  <c r="AC38" i="2"/>
  <c r="AB38" i="2"/>
  <c r="AA38" i="2"/>
  <c r="Z38" i="2"/>
  <c r="Z51" i="2" s="1"/>
  <c r="Y38" i="2"/>
  <c r="X38" i="2"/>
  <c r="V38" i="2"/>
  <c r="U38" i="2"/>
  <c r="T38" i="2"/>
  <c r="S38" i="2"/>
  <c r="R38" i="2"/>
  <c r="R51" i="2" s="1"/>
  <c r="Q38" i="2"/>
  <c r="P38" i="2"/>
  <c r="O38" i="2"/>
  <c r="N38" i="2"/>
  <c r="M38" i="2"/>
  <c r="L38" i="2"/>
  <c r="K38" i="2"/>
  <c r="J38" i="2"/>
  <c r="J51" i="2" s="1"/>
  <c r="I38" i="2"/>
  <c r="H38" i="2"/>
  <c r="E38" i="2"/>
  <c r="D38" i="2"/>
  <c r="C38" i="2"/>
  <c r="BJ37" i="2"/>
  <c r="BI37" i="2"/>
  <c r="BI50" i="2" s="1"/>
  <c r="BH37" i="2"/>
  <c r="BH63" i="2" s="1"/>
  <c r="BG37" i="2"/>
  <c r="BF37" i="2"/>
  <c r="BE37" i="2"/>
  <c r="BD37" i="2"/>
  <c r="BC37" i="2"/>
  <c r="BB37" i="2"/>
  <c r="BA37" i="2"/>
  <c r="AZ37" i="2"/>
  <c r="AZ50" i="2" s="1"/>
  <c r="AY37" i="2"/>
  <c r="AW37" i="2"/>
  <c r="AV37" i="2"/>
  <c r="AU37" i="2"/>
  <c r="AS37" i="2"/>
  <c r="AR37" i="2"/>
  <c r="AR50" i="2" s="1"/>
  <c r="AP37" i="2"/>
  <c r="AO37" i="2"/>
  <c r="AN37" i="2"/>
  <c r="AM37" i="2"/>
  <c r="AK37" i="2"/>
  <c r="AJ37" i="2"/>
  <c r="AI37" i="2"/>
  <c r="AH37" i="2"/>
  <c r="AG37" i="2"/>
  <c r="AF37" i="2"/>
  <c r="AD37" i="2"/>
  <c r="AC37" i="2"/>
  <c r="AB37" i="2"/>
  <c r="AA37" i="2"/>
  <c r="Z37" i="2"/>
  <c r="Y37" i="2"/>
  <c r="X37" i="2"/>
  <c r="V37" i="2"/>
  <c r="U37" i="2"/>
  <c r="T37" i="2"/>
  <c r="T50" i="2" s="1"/>
  <c r="S37" i="2"/>
  <c r="S50" i="2" s="1"/>
  <c r="R37" i="2"/>
  <c r="Q37" i="2"/>
  <c r="P37" i="2"/>
  <c r="O37" i="2"/>
  <c r="N37" i="2"/>
  <c r="M37" i="2"/>
  <c r="L37" i="2"/>
  <c r="L50" i="2" s="1"/>
  <c r="K37" i="2"/>
  <c r="K50" i="2" s="1"/>
  <c r="J37" i="2"/>
  <c r="I37" i="2"/>
  <c r="H37" i="2"/>
  <c r="E37" i="2"/>
  <c r="D37" i="2"/>
  <c r="C37" i="2"/>
  <c r="BJ36" i="2"/>
  <c r="BI36" i="2"/>
  <c r="BH36" i="2"/>
  <c r="BH62" i="2" s="1"/>
  <c r="BG36" i="2"/>
  <c r="BF36" i="2"/>
  <c r="BE36" i="2"/>
  <c r="BD36" i="2"/>
  <c r="BC36" i="2"/>
  <c r="BB36" i="2"/>
  <c r="BA36" i="2"/>
  <c r="AZ36" i="2"/>
  <c r="AY36" i="2"/>
  <c r="AW36" i="2"/>
  <c r="AV36" i="2"/>
  <c r="AU36" i="2"/>
  <c r="AS36" i="2"/>
  <c r="AR36" i="2"/>
  <c r="AP36" i="2"/>
  <c r="AO36" i="2"/>
  <c r="AN36" i="2"/>
  <c r="AM36" i="2"/>
  <c r="AK36" i="2"/>
  <c r="AK49" i="2" s="1"/>
  <c r="AJ36" i="2"/>
  <c r="AI36" i="2"/>
  <c r="AH36" i="2"/>
  <c r="AG36" i="2"/>
  <c r="AG49" i="2" s="1"/>
  <c r="AF36" i="2"/>
  <c r="AD36" i="2"/>
  <c r="AC36" i="2"/>
  <c r="AB36" i="2"/>
  <c r="AA36" i="2"/>
  <c r="Z36" i="2"/>
  <c r="Y36" i="2"/>
  <c r="X36" i="2"/>
  <c r="V36" i="2"/>
  <c r="U36" i="2"/>
  <c r="U49" i="2" s="1"/>
  <c r="T36" i="2"/>
  <c r="S36" i="2"/>
  <c r="R36" i="2"/>
  <c r="Q36" i="2"/>
  <c r="P36" i="2"/>
  <c r="P49" i="2" s="1"/>
  <c r="O36" i="2"/>
  <c r="N36" i="2"/>
  <c r="M36" i="2"/>
  <c r="L36" i="2"/>
  <c r="L49" i="2" s="1"/>
  <c r="K36" i="2"/>
  <c r="J36" i="2"/>
  <c r="I36" i="2"/>
  <c r="H36" i="2"/>
  <c r="E36" i="2"/>
  <c r="D36" i="2"/>
  <c r="C36" i="2"/>
  <c r="BJ35" i="2"/>
  <c r="BI35" i="2"/>
  <c r="BI48" i="2" s="1"/>
  <c r="BH35" i="2"/>
  <c r="BG35" i="2"/>
  <c r="BF35" i="2"/>
  <c r="BE35" i="2"/>
  <c r="BD35" i="2"/>
  <c r="BC35" i="2"/>
  <c r="BB35" i="2"/>
  <c r="BB48" i="2" s="1"/>
  <c r="BA35" i="2"/>
  <c r="AZ35" i="2"/>
  <c r="AY35" i="2"/>
  <c r="AW35" i="2"/>
  <c r="AV35" i="2"/>
  <c r="AU35" i="2"/>
  <c r="AS35" i="2"/>
  <c r="AR35" i="2"/>
  <c r="AP35" i="2"/>
  <c r="AO35" i="2"/>
  <c r="AN35" i="2"/>
  <c r="AM35" i="2"/>
  <c r="AL48" i="2"/>
  <c r="AK35" i="2"/>
  <c r="AJ35" i="2"/>
  <c r="AI35" i="2"/>
  <c r="AH35" i="2"/>
  <c r="AG35" i="2"/>
  <c r="AG48" i="2" s="1"/>
  <c r="AF35" i="2"/>
  <c r="AD35" i="2"/>
  <c r="AC35" i="2"/>
  <c r="AC48" i="2" s="1"/>
  <c r="AB35" i="2"/>
  <c r="AA35" i="2"/>
  <c r="Z35" i="2"/>
  <c r="Y35" i="2"/>
  <c r="X35" i="2"/>
  <c r="V35" i="2"/>
  <c r="V48" i="2" s="1"/>
  <c r="U35" i="2"/>
  <c r="T35" i="2"/>
  <c r="S35" i="2"/>
  <c r="R35" i="2"/>
  <c r="Q35" i="2"/>
  <c r="P35" i="2"/>
  <c r="O35" i="2"/>
  <c r="O48" i="2" s="1"/>
  <c r="N35" i="2"/>
  <c r="N48" i="2" s="1"/>
  <c r="M35" i="2"/>
  <c r="L35" i="2"/>
  <c r="K35" i="2"/>
  <c r="J35" i="2"/>
  <c r="I35" i="2"/>
  <c r="H35" i="2"/>
  <c r="F48" i="2"/>
  <c r="E35" i="2"/>
  <c r="D35" i="2"/>
  <c r="C35" i="2"/>
  <c r="BJ34" i="2"/>
  <c r="BI34" i="2"/>
  <c r="BH34" i="2"/>
  <c r="BG34" i="2"/>
  <c r="BF34" i="2"/>
  <c r="BE34" i="2"/>
  <c r="BD34" i="2"/>
  <c r="BC34" i="2"/>
  <c r="BC47" i="2" s="1"/>
  <c r="BB34" i="2"/>
  <c r="BB47" i="2" s="1"/>
  <c r="BA34" i="2"/>
  <c r="AZ34" i="2"/>
  <c r="AY34" i="2"/>
  <c r="AW34" i="2"/>
  <c r="AV34" i="2"/>
  <c r="AU34" i="2"/>
  <c r="AS34" i="2"/>
  <c r="AR34" i="2"/>
  <c r="AP34" i="2"/>
  <c r="AO34" i="2"/>
  <c r="AN34" i="2"/>
  <c r="AM34" i="2"/>
  <c r="AM47" i="2" s="1"/>
  <c r="AK34" i="2"/>
  <c r="AJ34" i="2"/>
  <c r="AI34" i="2"/>
  <c r="AH34" i="2"/>
  <c r="AG34" i="2"/>
  <c r="AF34" i="2"/>
  <c r="AD34" i="2"/>
  <c r="AD47" i="2" s="1"/>
  <c r="AC34" i="2"/>
  <c r="AB34" i="2"/>
  <c r="AA34" i="2"/>
  <c r="Z34" i="2"/>
  <c r="Y34" i="2"/>
  <c r="X34" i="2"/>
  <c r="V34" i="2"/>
  <c r="V47" i="2" s="1"/>
  <c r="U34" i="2"/>
  <c r="T34" i="2"/>
  <c r="S34" i="2"/>
  <c r="R34" i="2"/>
  <c r="Q34" i="2"/>
  <c r="P34" i="2"/>
  <c r="O34" i="2"/>
  <c r="O47" i="2" s="1"/>
  <c r="N34" i="2"/>
  <c r="N47" i="2" s="1"/>
  <c r="M34" i="2"/>
  <c r="L34" i="2"/>
  <c r="K34" i="2"/>
  <c r="J34" i="2"/>
  <c r="I34" i="2"/>
  <c r="K69" i="2" s="1"/>
  <c r="H34" i="2"/>
  <c r="G47" i="2"/>
  <c r="F47" i="2"/>
  <c r="E34" i="2"/>
  <c r="D34" i="2"/>
  <c r="C34" i="2"/>
  <c r="C47" i="2" s="1"/>
  <c r="BJ33" i="2"/>
  <c r="BI33" i="2"/>
  <c r="BH33" i="2"/>
  <c r="BG33" i="2"/>
  <c r="BF33" i="2"/>
  <c r="BF46" i="2" s="1"/>
  <c r="BE33" i="2"/>
  <c r="BD33" i="2"/>
  <c r="BC33" i="2"/>
  <c r="BB33" i="2"/>
  <c r="BA33" i="2"/>
  <c r="AZ33" i="2"/>
  <c r="AY33" i="2"/>
  <c r="AX46" i="2"/>
  <c r="AW33" i="2"/>
  <c r="AV33" i="2"/>
  <c r="AV46" i="2" s="1"/>
  <c r="AU33" i="2"/>
  <c r="AS33" i="2"/>
  <c r="AR33" i="2"/>
  <c r="AP33" i="2"/>
  <c r="AP46" i="2" s="1"/>
  <c r="AO33" i="2"/>
  <c r="AN33" i="2"/>
  <c r="AM33" i="2"/>
  <c r="AK33" i="2"/>
  <c r="AJ33" i="2"/>
  <c r="AI33" i="2"/>
  <c r="AH33" i="2"/>
  <c r="AH46" i="2" s="1"/>
  <c r="AG33" i="2"/>
  <c r="AF33" i="2"/>
  <c r="AD33" i="2"/>
  <c r="AD46" i="2" s="1"/>
  <c r="AC33" i="2"/>
  <c r="AB33" i="2"/>
  <c r="AA33" i="2"/>
  <c r="Z33" i="2"/>
  <c r="Z46" i="2" s="1"/>
  <c r="Y33" i="2"/>
  <c r="X33" i="2"/>
  <c r="V33" i="2"/>
  <c r="V46" i="2" s="1"/>
  <c r="U33" i="2"/>
  <c r="T33" i="2"/>
  <c r="S33" i="2"/>
  <c r="R33" i="2"/>
  <c r="R46" i="2" s="1"/>
  <c r="Q33" i="2"/>
  <c r="P33" i="2"/>
  <c r="O33" i="2"/>
  <c r="N33" i="2"/>
  <c r="N46" i="2" s="1"/>
  <c r="M33" i="2"/>
  <c r="L33" i="2"/>
  <c r="K33" i="2"/>
  <c r="J33" i="2"/>
  <c r="I33" i="2"/>
  <c r="H33" i="2"/>
  <c r="E33" i="2"/>
  <c r="D33" i="2"/>
  <c r="C33" i="2"/>
  <c r="BJ32" i="2"/>
  <c r="BI32" i="2"/>
  <c r="BH32" i="2"/>
  <c r="BG32" i="2"/>
  <c r="BF32" i="2"/>
  <c r="BE32" i="2"/>
  <c r="BE45" i="2" s="1"/>
  <c r="BD32" i="2"/>
  <c r="BC32" i="2"/>
  <c r="BB32" i="2"/>
  <c r="BA32" i="2"/>
  <c r="AZ32" i="2"/>
  <c r="AY32" i="2"/>
  <c r="AW32" i="2"/>
  <c r="AV32" i="2"/>
  <c r="AU32" i="2"/>
  <c r="AS32" i="2"/>
  <c r="AR32" i="2"/>
  <c r="AR45" i="2" s="1"/>
  <c r="AP32" i="2"/>
  <c r="AO32" i="2"/>
  <c r="AO45" i="2" s="1"/>
  <c r="AN32" i="2"/>
  <c r="AM32" i="2"/>
  <c r="AK32" i="2"/>
  <c r="AJ32" i="2"/>
  <c r="AI32" i="2"/>
  <c r="AH32" i="2"/>
  <c r="AG32" i="2"/>
  <c r="AG45" i="2" s="1"/>
  <c r="AF32" i="2"/>
  <c r="AD32" i="2"/>
  <c r="AC32" i="2"/>
  <c r="AB32" i="2"/>
  <c r="AA32" i="2"/>
  <c r="Z32" i="2"/>
  <c r="Y32" i="2"/>
  <c r="X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E32" i="2"/>
  <c r="D32" i="2"/>
  <c r="C32" i="2"/>
  <c r="BJ31" i="2"/>
  <c r="BI31" i="2"/>
  <c r="BH31" i="2"/>
  <c r="BH57" i="2" s="1"/>
  <c r="BG31" i="2"/>
  <c r="BG57" i="2" s="1"/>
  <c r="BF31" i="2"/>
  <c r="BE31" i="2"/>
  <c r="BD31" i="2"/>
  <c r="BC31" i="2"/>
  <c r="BB31" i="2"/>
  <c r="BA31" i="2"/>
  <c r="AZ31" i="2"/>
  <c r="AY31" i="2"/>
  <c r="AW31" i="2"/>
  <c r="AV31" i="2"/>
  <c r="AU31" i="2"/>
  <c r="AS31" i="2"/>
  <c r="AR31" i="2"/>
  <c r="AP31" i="2"/>
  <c r="AP44" i="2" s="1"/>
  <c r="AO31" i="2"/>
  <c r="AN31" i="2"/>
  <c r="AM31" i="2"/>
  <c r="AK31" i="2"/>
  <c r="AJ31" i="2"/>
  <c r="AI31" i="2"/>
  <c r="AH31" i="2"/>
  <c r="AH44" i="2" s="1"/>
  <c r="AG31" i="2"/>
  <c r="AF31" i="2"/>
  <c r="AD31" i="2"/>
  <c r="AC31" i="2"/>
  <c r="AB31" i="2"/>
  <c r="AA31" i="2"/>
  <c r="Z31" i="2"/>
  <c r="Y31" i="2"/>
  <c r="X31" i="2"/>
  <c r="V31" i="2"/>
  <c r="U31" i="2"/>
  <c r="T31" i="2"/>
  <c r="T44" i="2" s="1"/>
  <c r="S31" i="2"/>
  <c r="R31" i="2"/>
  <c r="R44" i="2" s="1"/>
  <c r="Q31" i="2"/>
  <c r="Q44" i="2" s="1"/>
  <c r="P31" i="2"/>
  <c r="O31" i="2"/>
  <c r="N31" i="2"/>
  <c r="M31" i="2"/>
  <c r="L31" i="2"/>
  <c r="K31" i="2"/>
  <c r="J31" i="2"/>
  <c r="J44" i="2" s="1"/>
  <c r="I31" i="2"/>
  <c r="H31" i="2"/>
  <c r="E31" i="2"/>
  <c r="D31" i="2"/>
  <c r="C31" i="2"/>
  <c r="BJ30" i="2"/>
  <c r="BI30" i="2"/>
  <c r="BI43" i="2" s="1"/>
  <c r="BH30" i="2"/>
  <c r="BH56" i="2" s="1"/>
  <c r="BG30" i="2"/>
  <c r="BF30" i="2"/>
  <c r="BF43" i="2" s="1"/>
  <c r="BE30" i="2"/>
  <c r="BD30" i="2"/>
  <c r="BC30" i="2"/>
  <c r="BB30" i="2"/>
  <c r="BA30" i="2"/>
  <c r="AZ30" i="2"/>
  <c r="AY30" i="2"/>
  <c r="AX43" i="2"/>
  <c r="AW30" i="2"/>
  <c r="AV30" i="2"/>
  <c r="AU30" i="2"/>
  <c r="AS30" i="2"/>
  <c r="AR30" i="2"/>
  <c r="AP30" i="2"/>
  <c r="AO30" i="2"/>
  <c r="AN30" i="2"/>
  <c r="AM30" i="2"/>
  <c r="AK30" i="2"/>
  <c r="AJ30" i="2"/>
  <c r="AI30" i="2"/>
  <c r="AH30" i="2"/>
  <c r="AG30" i="2"/>
  <c r="AF30" i="2"/>
  <c r="AD30" i="2"/>
  <c r="AC30" i="2"/>
  <c r="AB30" i="2"/>
  <c r="AA30" i="2"/>
  <c r="Z30" i="2"/>
  <c r="Y30" i="2"/>
  <c r="X30" i="2"/>
  <c r="V30" i="2"/>
  <c r="U30" i="2"/>
  <c r="T30" i="2"/>
  <c r="S30" i="2"/>
  <c r="R30" i="2"/>
  <c r="R43" i="2" s="1"/>
  <c r="Q30" i="2"/>
  <c r="P30" i="2"/>
  <c r="O30" i="2"/>
  <c r="O43" i="2" s="1"/>
  <c r="N30" i="2"/>
  <c r="M30" i="2"/>
  <c r="L30" i="2"/>
  <c r="K30" i="2"/>
  <c r="J30" i="2"/>
  <c r="J43" i="2" s="1"/>
  <c r="I30" i="2"/>
  <c r="H30" i="2"/>
  <c r="F43" i="2"/>
  <c r="E30" i="2"/>
  <c r="D30" i="2"/>
  <c r="C30" i="2"/>
  <c r="BJ29" i="2"/>
  <c r="BI29" i="2"/>
  <c r="BI41" i="2" s="1"/>
  <c r="BI54" i="2" s="1"/>
  <c r="BH29" i="2"/>
  <c r="BG29" i="2"/>
  <c r="BF29" i="2"/>
  <c r="BE29" i="2"/>
  <c r="BD29" i="2"/>
  <c r="BC29" i="2"/>
  <c r="BB29" i="2"/>
  <c r="BA29" i="2"/>
  <c r="AZ29" i="2"/>
  <c r="AY29" i="2"/>
  <c r="AX42" i="2"/>
  <c r="AW29" i="2"/>
  <c r="AV29" i="2"/>
  <c r="AU29" i="2"/>
  <c r="AS29" i="2"/>
  <c r="AR29" i="2"/>
  <c r="AP29" i="2"/>
  <c r="AO29" i="2"/>
  <c r="AO41" i="2" s="1"/>
  <c r="AN29" i="2"/>
  <c r="AM29" i="2"/>
  <c r="AK29" i="2"/>
  <c r="AJ29" i="2"/>
  <c r="AI29" i="2"/>
  <c r="AH29" i="2"/>
  <c r="AG29" i="2"/>
  <c r="AF29" i="2"/>
  <c r="AF41" i="2" s="1"/>
  <c r="AD29" i="2"/>
  <c r="AC29" i="2"/>
  <c r="AB29" i="2"/>
  <c r="AA29" i="2"/>
  <c r="Z29" i="2"/>
  <c r="Y29" i="2"/>
  <c r="X29" i="2"/>
  <c r="V29" i="2"/>
  <c r="V41" i="2" s="1"/>
  <c r="U29" i="2"/>
  <c r="T29" i="2"/>
  <c r="S29" i="2"/>
  <c r="R29" i="2"/>
  <c r="Q29" i="2"/>
  <c r="P29" i="2"/>
  <c r="O29" i="2"/>
  <c r="N29" i="2"/>
  <c r="N41" i="2" s="1"/>
  <c r="M29" i="2"/>
  <c r="L29" i="2"/>
  <c r="K29" i="2"/>
  <c r="J29" i="2"/>
  <c r="I29" i="2"/>
  <c r="H29" i="2"/>
  <c r="H41" i="2" s="1"/>
  <c r="E29" i="2"/>
  <c r="D29" i="2"/>
  <c r="C29" i="2"/>
  <c r="BF26" i="2"/>
  <c r="BE26" i="2"/>
  <c r="BD26" i="2"/>
  <c r="BC26" i="2"/>
  <c r="BB26" i="2"/>
  <c r="BA26" i="2"/>
  <c r="AZ26" i="2"/>
  <c r="AZ66" i="2" s="1"/>
  <c r="AY26" i="2"/>
  <c r="AX26" i="2"/>
  <c r="AX66" i="2" s="1"/>
  <c r="AW26" i="2"/>
  <c r="AV26" i="2"/>
  <c r="AV66" i="2" s="1"/>
  <c r="AU26" i="2"/>
  <c r="AT26" i="2"/>
  <c r="AT66" i="2" s="1"/>
  <c r="AS26" i="2"/>
  <c r="AR26" i="2"/>
  <c r="AR66" i="2" s="1"/>
  <c r="AQ26" i="2"/>
  <c r="AQ66" i="2" s="1"/>
  <c r="AP26" i="2"/>
  <c r="AO26" i="2"/>
  <c r="AO66" i="2" s="1"/>
  <c r="AN26" i="2"/>
  <c r="AM26" i="2"/>
  <c r="AL26" i="2"/>
  <c r="AL66" i="2" s="1"/>
  <c r="AK26" i="2"/>
  <c r="AK66" i="2" s="1"/>
  <c r="AJ26" i="2"/>
  <c r="AJ66" i="2" s="1"/>
  <c r="AI26" i="2"/>
  <c r="AI66" i="2" s="1"/>
  <c r="AH26" i="2"/>
  <c r="AG26" i="2"/>
  <c r="AF26" i="2"/>
  <c r="AF66" i="2" s="1"/>
  <c r="AE26" i="2"/>
  <c r="AD26" i="2"/>
  <c r="AC26" i="2"/>
  <c r="AB26" i="2"/>
  <c r="AB66" i="2" s="1"/>
  <c r="AA26" i="2"/>
  <c r="AA66" i="2" s="1"/>
  <c r="Z26" i="2"/>
  <c r="Z66" i="2" s="1"/>
  <c r="Y26" i="2"/>
  <c r="X26" i="2"/>
  <c r="W26" i="2"/>
  <c r="V26" i="2"/>
  <c r="V66" i="2" s="1"/>
  <c r="U26" i="2"/>
  <c r="U66" i="2" s="1"/>
  <c r="T26" i="2"/>
  <c r="T66" i="2" s="1"/>
  <c r="S26" i="2"/>
  <c r="S66" i="2" s="1"/>
  <c r="R26" i="2"/>
  <c r="R66" i="2" s="1"/>
  <c r="Q26" i="2"/>
  <c r="Q66" i="2" s="1"/>
  <c r="P26" i="2"/>
  <c r="P66" i="2" s="1"/>
  <c r="O26" i="2"/>
  <c r="O66" i="2" s="1"/>
  <c r="N26" i="2"/>
  <c r="N66" i="2" s="1"/>
  <c r="M26" i="2"/>
  <c r="L26" i="2"/>
  <c r="L66" i="2" s="1"/>
  <c r="K26" i="2"/>
  <c r="K66" i="2" s="1"/>
  <c r="J26" i="2"/>
  <c r="J66" i="2" s="1"/>
  <c r="I26" i="2"/>
  <c r="I66" i="2" s="1"/>
  <c r="H26" i="2"/>
  <c r="H66" i="2" s="1"/>
  <c r="G26" i="2"/>
  <c r="G66" i="2" s="1"/>
  <c r="F26" i="2"/>
  <c r="F66" i="2" s="1"/>
  <c r="E26" i="2"/>
  <c r="E66" i="2" s="1"/>
  <c r="D26" i="2"/>
  <c r="D66" i="2" s="1"/>
  <c r="C26" i="2"/>
  <c r="B26" i="2"/>
  <c r="BF25" i="2"/>
  <c r="BE25" i="2"/>
  <c r="BD25" i="2"/>
  <c r="BD65" i="2" s="1"/>
  <c r="BC25" i="2"/>
  <c r="BB25" i="2"/>
  <c r="BA25" i="2"/>
  <c r="AZ25" i="2"/>
  <c r="AZ65" i="2" s="1"/>
  <c r="AY25" i="2"/>
  <c r="AY65" i="2" s="1"/>
  <c r="AX25" i="2"/>
  <c r="AX65" i="2" s="1"/>
  <c r="AW25" i="2"/>
  <c r="AV25" i="2"/>
  <c r="AV65" i="2" s="1"/>
  <c r="AU25" i="2"/>
  <c r="AT25" i="2"/>
  <c r="AT65" i="2" s="1"/>
  <c r="AS25" i="2"/>
  <c r="AS65" i="2" s="1"/>
  <c r="AR25" i="2"/>
  <c r="AR65" i="2" s="1"/>
  <c r="AQ25" i="2"/>
  <c r="AQ65" i="2" s="1"/>
  <c r="AP25" i="2"/>
  <c r="AP65" i="2" s="1"/>
  <c r="AO25" i="2"/>
  <c r="AN25" i="2"/>
  <c r="AM25" i="2"/>
  <c r="AL25" i="2"/>
  <c r="AL65" i="2" s="1"/>
  <c r="AK25" i="2"/>
  <c r="AJ25" i="2"/>
  <c r="AI25" i="2"/>
  <c r="AH25" i="2"/>
  <c r="AH65" i="2" s="1"/>
  <c r="AG25" i="2"/>
  <c r="AG65" i="2" s="1"/>
  <c r="AF25" i="2"/>
  <c r="AE25" i="2"/>
  <c r="AE65" i="2" s="1"/>
  <c r="AD25" i="2"/>
  <c r="AD65" i="2" s="1"/>
  <c r="AC25" i="2"/>
  <c r="AC65" i="2" s="1"/>
  <c r="AB25" i="2"/>
  <c r="AA25" i="2"/>
  <c r="Z25" i="2"/>
  <c r="Y25" i="2"/>
  <c r="Y65" i="2" s="1"/>
  <c r="X25" i="2"/>
  <c r="W25" i="2"/>
  <c r="W65" i="2" s="1"/>
  <c r="V25" i="2"/>
  <c r="V65" i="2" s="1"/>
  <c r="U25" i="2"/>
  <c r="U65" i="2" s="1"/>
  <c r="T25" i="2"/>
  <c r="S25" i="2"/>
  <c r="R25" i="2"/>
  <c r="Q25" i="2"/>
  <c r="P25" i="2"/>
  <c r="P65" i="2" s="1"/>
  <c r="O25" i="2"/>
  <c r="O65" i="2" s="1"/>
  <c r="N25" i="2"/>
  <c r="N65" i="2" s="1"/>
  <c r="M25" i="2"/>
  <c r="M65" i="2" s="1"/>
  <c r="L25" i="2"/>
  <c r="K25" i="2"/>
  <c r="K65" i="2" s="1"/>
  <c r="J25" i="2"/>
  <c r="I25" i="2"/>
  <c r="H25" i="2"/>
  <c r="G25" i="2"/>
  <c r="G65" i="2" s="1"/>
  <c r="F25" i="2"/>
  <c r="F65" i="2" s="1"/>
  <c r="E25" i="2"/>
  <c r="E65" i="2" s="1"/>
  <c r="D25" i="2"/>
  <c r="D65" i="2" s="1"/>
  <c r="C25" i="2"/>
  <c r="B25" i="2"/>
  <c r="BF24" i="2"/>
  <c r="BF64" i="2" s="1"/>
  <c r="BE24" i="2"/>
  <c r="BD24" i="2"/>
  <c r="BC24" i="2"/>
  <c r="BC64" i="2" s="1"/>
  <c r="BB24" i="2"/>
  <c r="BB64" i="2" s="1"/>
  <c r="BA24" i="2"/>
  <c r="BA64" i="2" s="1"/>
  <c r="AZ24" i="2"/>
  <c r="AY24" i="2"/>
  <c r="AX24" i="2"/>
  <c r="AX64" i="2" s="1"/>
  <c r="AW24" i="2"/>
  <c r="AV24" i="2"/>
  <c r="AU24" i="2"/>
  <c r="AU64" i="2" s="1"/>
  <c r="AT24" i="2"/>
  <c r="AT64" i="2" s="1"/>
  <c r="AS24" i="2"/>
  <c r="AR24" i="2"/>
  <c r="AQ24" i="2"/>
  <c r="AQ64" i="2" s="1"/>
  <c r="AP24" i="2"/>
  <c r="AO24" i="2"/>
  <c r="AN24" i="2"/>
  <c r="AN64" i="2" s="1"/>
  <c r="AM24" i="2"/>
  <c r="AL24" i="2"/>
  <c r="AL64" i="2" s="1"/>
  <c r="AK24" i="2"/>
  <c r="AJ24" i="2"/>
  <c r="AI24" i="2"/>
  <c r="AH24" i="2"/>
  <c r="AG24" i="2"/>
  <c r="AF24" i="2"/>
  <c r="AE24" i="2"/>
  <c r="AE64" i="2" s="1"/>
  <c r="AD24" i="2"/>
  <c r="AD64" i="2" s="1"/>
  <c r="AC24" i="2"/>
  <c r="AB24" i="2"/>
  <c r="AA24" i="2"/>
  <c r="Z24" i="2"/>
  <c r="Y24" i="2"/>
  <c r="Y64" i="2" s="1"/>
  <c r="X24" i="2"/>
  <c r="W24" i="2"/>
  <c r="W64" i="2" s="1"/>
  <c r="V24" i="2"/>
  <c r="V64" i="2" s="1"/>
  <c r="U24" i="2"/>
  <c r="T24" i="2"/>
  <c r="S24" i="2"/>
  <c r="R24" i="2"/>
  <c r="Q24" i="2"/>
  <c r="Q64" i="2" s="1"/>
  <c r="P24" i="2"/>
  <c r="P64" i="2" s="1"/>
  <c r="O24" i="2"/>
  <c r="O64" i="2" s="1"/>
  <c r="N24" i="2"/>
  <c r="N64" i="2" s="1"/>
  <c r="M24" i="2"/>
  <c r="L24" i="2"/>
  <c r="L64" i="2" s="1"/>
  <c r="K24" i="2"/>
  <c r="J24" i="2"/>
  <c r="I24" i="2"/>
  <c r="H24" i="2"/>
  <c r="H64" i="2" s="1"/>
  <c r="G24" i="2"/>
  <c r="G64" i="2" s="1"/>
  <c r="F24" i="2"/>
  <c r="F64" i="2" s="1"/>
  <c r="E24" i="2"/>
  <c r="D24" i="2"/>
  <c r="C24" i="2"/>
  <c r="B24" i="2"/>
  <c r="BF23" i="2"/>
  <c r="BF63" i="2" s="1"/>
  <c r="BE23" i="2"/>
  <c r="BD23" i="2"/>
  <c r="BD63" i="2" s="1"/>
  <c r="BC23" i="2"/>
  <c r="BC63" i="2" s="1"/>
  <c r="BB23" i="2"/>
  <c r="BA23" i="2"/>
  <c r="AZ23" i="2"/>
  <c r="AZ63" i="2" s="1"/>
  <c r="AY23" i="2"/>
  <c r="AY63" i="2" s="1"/>
  <c r="AX23" i="2"/>
  <c r="AX63" i="2" s="1"/>
  <c r="AW23" i="2"/>
  <c r="AV23" i="2"/>
  <c r="AV63" i="2" s="1"/>
  <c r="AU23" i="2"/>
  <c r="AU63" i="2" s="1"/>
  <c r="AT23" i="2"/>
  <c r="AT63" i="2" s="1"/>
  <c r="AS23" i="2"/>
  <c r="AR23" i="2"/>
  <c r="AQ23" i="2"/>
  <c r="AQ63" i="2" s="1"/>
  <c r="AP23" i="2"/>
  <c r="AP63" i="2" s="1"/>
  <c r="AO23" i="2"/>
  <c r="AN23" i="2"/>
  <c r="AN63" i="2" s="1"/>
  <c r="AM23" i="2"/>
  <c r="AM63" i="2" s="1"/>
  <c r="AL23" i="2"/>
  <c r="AL63" i="2" s="1"/>
  <c r="AK23" i="2"/>
  <c r="AJ23" i="2"/>
  <c r="AJ63" i="2" s="1"/>
  <c r="AI23" i="2"/>
  <c r="AH23" i="2"/>
  <c r="AG23" i="2"/>
  <c r="AF23" i="2"/>
  <c r="AF63" i="2" s="1"/>
  <c r="AE23" i="2"/>
  <c r="AE63" i="2" s="1"/>
  <c r="AD23" i="2"/>
  <c r="AD63" i="2" s="1"/>
  <c r="AC23" i="2"/>
  <c r="AB23" i="2"/>
  <c r="AA23" i="2"/>
  <c r="AA63" i="2" s="1"/>
  <c r="Z23" i="2"/>
  <c r="Z63" i="2" s="1"/>
  <c r="Y23" i="2"/>
  <c r="X23" i="2"/>
  <c r="X63" i="2" s="1"/>
  <c r="W23" i="2"/>
  <c r="W63" i="2" s="1"/>
  <c r="V23" i="2"/>
  <c r="V63" i="2" s="1"/>
  <c r="U23" i="2"/>
  <c r="U63" i="2" s="1"/>
  <c r="T23" i="2"/>
  <c r="S23" i="2"/>
  <c r="R23" i="2"/>
  <c r="R63" i="2" s="1"/>
  <c r="Q23" i="2"/>
  <c r="P23" i="2"/>
  <c r="O23" i="2"/>
  <c r="O63" i="2" s="1"/>
  <c r="N23" i="2"/>
  <c r="N63" i="2" s="1"/>
  <c r="M23" i="2"/>
  <c r="M63" i="2" s="1"/>
  <c r="L23" i="2"/>
  <c r="K23" i="2"/>
  <c r="J23" i="2"/>
  <c r="J63" i="2" s="1"/>
  <c r="I23" i="2"/>
  <c r="H23" i="2"/>
  <c r="G23" i="2"/>
  <c r="G63" i="2" s="1"/>
  <c r="F23" i="2"/>
  <c r="F63" i="2" s="1"/>
  <c r="E23" i="2"/>
  <c r="D23" i="2"/>
  <c r="D63" i="2" s="1"/>
  <c r="C23" i="2"/>
  <c r="C63" i="2" s="1"/>
  <c r="B23" i="2"/>
  <c r="BF22" i="2"/>
  <c r="BE22" i="2"/>
  <c r="BE62" i="2" s="1"/>
  <c r="BD22" i="2"/>
  <c r="BD62" i="2" s="1"/>
  <c r="BC22" i="2"/>
  <c r="BC62" i="2" s="1"/>
  <c r="BB22" i="2"/>
  <c r="BA22" i="2"/>
  <c r="AZ22" i="2"/>
  <c r="AZ62" i="2" s="1"/>
  <c r="AY22" i="2"/>
  <c r="AY62" i="2" s="1"/>
  <c r="AX22" i="2"/>
  <c r="AX62" i="2" s="1"/>
  <c r="AW22" i="2"/>
  <c r="AV22" i="2"/>
  <c r="AU22" i="2"/>
  <c r="AU62" i="2" s="1"/>
  <c r="AT22" i="2"/>
  <c r="AT62" i="2" s="1"/>
  <c r="AS22" i="2"/>
  <c r="AS62" i="2" s="1"/>
  <c r="AR22" i="2"/>
  <c r="AR62" i="2" s="1"/>
  <c r="AQ22" i="2"/>
  <c r="AQ62" i="2" s="1"/>
  <c r="AP22" i="2"/>
  <c r="AO22" i="2"/>
  <c r="AN22" i="2"/>
  <c r="AN62" i="2" s="1"/>
  <c r="AM22" i="2"/>
  <c r="AL22" i="2"/>
  <c r="AL62" i="2" s="1"/>
  <c r="AK22" i="2"/>
  <c r="AK62" i="2" s="1"/>
  <c r="AJ22" i="2"/>
  <c r="AJ62" i="2" s="1"/>
  <c r="AI22" i="2"/>
  <c r="AI62" i="2" s="1"/>
  <c r="AH22" i="2"/>
  <c r="AG22" i="2"/>
  <c r="AG62" i="2" s="1"/>
  <c r="AF22" i="2"/>
  <c r="AF62" i="2" s="1"/>
  <c r="AE22" i="2"/>
  <c r="AE62" i="2" s="1"/>
  <c r="AD22" i="2"/>
  <c r="AC22" i="2"/>
  <c r="AB22" i="2"/>
  <c r="AB62" i="2" s="1"/>
  <c r="AA22" i="2"/>
  <c r="AA62" i="2" s="1"/>
  <c r="Z22" i="2"/>
  <c r="Z62" i="2" s="1"/>
  <c r="Y22" i="2"/>
  <c r="X22" i="2"/>
  <c r="W22" i="2"/>
  <c r="W62" i="2" s="1"/>
  <c r="V22" i="2"/>
  <c r="V62" i="2" s="1"/>
  <c r="U22" i="2"/>
  <c r="T22" i="2"/>
  <c r="S22" i="2"/>
  <c r="S62" i="2" s="1"/>
  <c r="R22" i="2"/>
  <c r="R62" i="2" s="1"/>
  <c r="Q22" i="2"/>
  <c r="Q62" i="2" s="1"/>
  <c r="P22" i="2"/>
  <c r="P62" i="2" s="1"/>
  <c r="O22" i="2"/>
  <c r="N22" i="2"/>
  <c r="N62" i="2" s="1"/>
  <c r="M22" i="2"/>
  <c r="L22" i="2"/>
  <c r="K22" i="2"/>
  <c r="K62" i="2" s="1"/>
  <c r="J22" i="2"/>
  <c r="J62" i="2" s="1"/>
  <c r="I22" i="2"/>
  <c r="I62" i="2" s="1"/>
  <c r="H22" i="2"/>
  <c r="H62" i="2" s="1"/>
  <c r="G22" i="2"/>
  <c r="F22" i="2"/>
  <c r="F62" i="2" s="1"/>
  <c r="E22" i="2"/>
  <c r="D22" i="2"/>
  <c r="D62" i="2" s="1"/>
  <c r="C22" i="2"/>
  <c r="C62" i="2" s="1"/>
  <c r="B22" i="2"/>
  <c r="BF21" i="2"/>
  <c r="BF61" i="2" s="1"/>
  <c r="BE21" i="2"/>
  <c r="BD21" i="2"/>
  <c r="BD61" i="2" s="1"/>
  <c r="BC21" i="2"/>
  <c r="BB21" i="2"/>
  <c r="BA21" i="2"/>
  <c r="BA61" i="2" s="1"/>
  <c r="AZ21" i="2"/>
  <c r="AY21" i="2"/>
  <c r="AY61" i="2" s="1"/>
  <c r="AX21" i="2"/>
  <c r="AX61" i="2" s="1"/>
  <c r="AW21" i="2"/>
  <c r="AW61" i="2" s="1"/>
  <c r="AV21" i="2"/>
  <c r="AV61" i="2" s="1"/>
  <c r="AU21" i="2"/>
  <c r="AT21" i="2"/>
  <c r="AT61" i="2" s="1"/>
  <c r="AS21" i="2"/>
  <c r="AS61" i="2" s="1"/>
  <c r="AR21" i="2"/>
  <c r="AQ21" i="2"/>
  <c r="AQ61" i="2" s="1"/>
  <c r="AP21" i="2"/>
  <c r="AP61" i="2" s="1"/>
  <c r="AO21" i="2"/>
  <c r="AO61" i="2" s="1"/>
  <c r="AN21" i="2"/>
  <c r="AM21" i="2"/>
  <c r="AM61" i="2" s="1"/>
  <c r="AL21" i="2"/>
  <c r="AL61" i="2" s="1"/>
  <c r="AK21" i="2"/>
  <c r="AJ21" i="2"/>
  <c r="AI21" i="2"/>
  <c r="AI61" i="2" s="1"/>
  <c r="AH21" i="2"/>
  <c r="AH61" i="2" s="1"/>
  <c r="AG21" i="2"/>
  <c r="AG61" i="2" s="1"/>
  <c r="AF21" i="2"/>
  <c r="AE21" i="2"/>
  <c r="AE61" i="2" s="1"/>
  <c r="AD21" i="2"/>
  <c r="AD61" i="2" s="1"/>
  <c r="AC21" i="2"/>
  <c r="AB21" i="2"/>
  <c r="AA21" i="2"/>
  <c r="AA61" i="2" s="1"/>
  <c r="Z21" i="2"/>
  <c r="Z61" i="2" s="1"/>
  <c r="Y21" i="2"/>
  <c r="X21" i="2"/>
  <c r="W21" i="2"/>
  <c r="W61" i="2" s="1"/>
  <c r="V21" i="2"/>
  <c r="U21" i="2"/>
  <c r="T21" i="2"/>
  <c r="S21" i="2"/>
  <c r="R21" i="2"/>
  <c r="R61" i="2" s="1"/>
  <c r="Q21" i="2"/>
  <c r="P21" i="2"/>
  <c r="O21" i="2"/>
  <c r="N21" i="2"/>
  <c r="M21" i="2"/>
  <c r="M61" i="2" s="1"/>
  <c r="L21" i="2"/>
  <c r="K21" i="2"/>
  <c r="J21" i="2"/>
  <c r="J61" i="2" s="1"/>
  <c r="I21" i="2"/>
  <c r="I61" i="2" s="1"/>
  <c r="H21" i="2"/>
  <c r="H61" i="2" s="1"/>
  <c r="G21" i="2"/>
  <c r="G61" i="2" s="1"/>
  <c r="F21" i="2"/>
  <c r="F61" i="2" s="1"/>
  <c r="E21" i="2"/>
  <c r="D21" i="2"/>
  <c r="D61" i="2" s="1"/>
  <c r="C21" i="2"/>
  <c r="B21" i="2"/>
  <c r="BF20" i="2"/>
  <c r="BF60" i="2" s="1"/>
  <c r="BE20" i="2"/>
  <c r="BD20" i="2"/>
  <c r="BD60" i="2" s="1"/>
  <c r="BC20" i="2"/>
  <c r="BB20" i="2"/>
  <c r="BA20" i="2"/>
  <c r="AZ20" i="2"/>
  <c r="AZ60" i="2" s="1"/>
  <c r="AY20" i="2"/>
  <c r="AY60" i="2" s="1"/>
  <c r="AX20" i="2"/>
  <c r="AX60" i="2" s="1"/>
  <c r="AW20" i="2"/>
  <c r="AV20" i="2"/>
  <c r="AU20" i="2"/>
  <c r="AU60" i="2" s="1"/>
  <c r="AT20" i="2"/>
  <c r="AT60" i="2" s="1"/>
  <c r="AS20" i="2"/>
  <c r="AR20" i="2"/>
  <c r="AQ20" i="2"/>
  <c r="AQ60" i="2" s="1"/>
  <c r="AP20" i="2"/>
  <c r="AP60" i="2" s="1"/>
  <c r="AO20" i="2"/>
  <c r="AN20" i="2"/>
  <c r="AM20" i="2"/>
  <c r="AL20" i="2"/>
  <c r="AL60" i="2" s="1"/>
  <c r="AK20" i="2"/>
  <c r="AJ20" i="2"/>
  <c r="AI20" i="2"/>
  <c r="AI60" i="2" s="1"/>
  <c r="AH20" i="2"/>
  <c r="AH60" i="2" s="1"/>
  <c r="AG20" i="2"/>
  <c r="AF20" i="2"/>
  <c r="AE20" i="2"/>
  <c r="AE60" i="2" s="1"/>
  <c r="AD20" i="2"/>
  <c r="AC20" i="2"/>
  <c r="AB20" i="2"/>
  <c r="AA20" i="2"/>
  <c r="Z20" i="2"/>
  <c r="Z60" i="2" s="1"/>
  <c r="Y20" i="2"/>
  <c r="X20" i="2"/>
  <c r="X60" i="2" s="1"/>
  <c r="W20" i="2"/>
  <c r="W60" i="2" s="1"/>
  <c r="V20" i="2"/>
  <c r="U20" i="2"/>
  <c r="T20" i="2"/>
  <c r="S20" i="2"/>
  <c r="R20" i="2"/>
  <c r="R60" i="2" s="1"/>
  <c r="Q20" i="2"/>
  <c r="Q60" i="2" s="1"/>
  <c r="P20" i="2"/>
  <c r="O20" i="2"/>
  <c r="N20" i="2"/>
  <c r="M20" i="2"/>
  <c r="L20" i="2"/>
  <c r="K20" i="2"/>
  <c r="J20" i="2"/>
  <c r="J60" i="2" s="1"/>
  <c r="I20" i="2"/>
  <c r="I60" i="2" s="1"/>
  <c r="H20" i="2"/>
  <c r="G20" i="2"/>
  <c r="G60" i="2" s="1"/>
  <c r="F20" i="2"/>
  <c r="F60" i="2" s="1"/>
  <c r="E20" i="2"/>
  <c r="E60" i="2" s="1"/>
  <c r="D20" i="2"/>
  <c r="C20" i="2"/>
  <c r="B20" i="2"/>
  <c r="BF19" i="2"/>
  <c r="BE19" i="2"/>
  <c r="BD19" i="2"/>
  <c r="BC19" i="2"/>
  <c r="BB19" i="2"/>
  <c r="BB59" i="2" s="1"/>
  <c r="BA19" i="2"/>
  <c r="AZ19" i="2"/>
  <c r="AZ59" i="2" s="1"/>
  <c r="AY19" i="2"/>
  <c r="AY59" i="2" s="1"/>
  <c r="AX19" i="2"/>
  <c r="AX59" i="2" s="1"/>
  <c r="AW19" i="2"/>
  <c r="AV19" i="2"/>
  <c r="AU19" i="2"/>
  <c r="AT19" i="2"/>
  <c r="AT59" i="2" s="1"/>
  <c r="AS19" i="2"/>
  <c r="AR19" i="2"/>
  <c r="AR59" i="2" s="1"/>
  <c r="AQ19" i="2"/>
  <c r="AQ59" i="2" s="1"/>
  <c r="AP19" i="2"/>
  <c r="AO19" i="2"/>
  <c r="AO59" i="2" s="1"/>
  <c r="AN19" i="2"/>
  <c r="AM19" i="2"/>
  <c r="AL19" i="2"/>
  <c r="AL59" i="2" s="1"/>
  <c r="AK19" i="2"/>
  <c r="AJ19" i="2"/>
  <c r="AI19" i="2"/>
  <c r="AH19" i="2"/>
  <c r="AG19" i="2"/>
  <c r="AG59" i="2" s="1"/>
  <c r="AF19" i="2"/>
  <c r="AE19" i="2"/>
  <c r="AE59" i="2" s="1"/>
  <c r="AD19" i="2"/>
  <c r="AC19" i="2"/>
  <c r="AB19" i="2"/>
  <c r="AA19" i="2"/>
  <c r="AA59" i="2" s="1"/>
  <c r="Z19" i="2"/>
  <c r="Y19" i="2"/>
  <c r="X19" i="2"/>
  <c r="X59" i="2" s="1"/>
  <c r="W19" i="2"/>
  <c r="W59" i="2" s="1"/>
  <c r="V19" i="2"/>
  <c r="U19" i="2"/>
  <c r="T19" i="2"/>
  <c r="T59" i="2" s="1"/>
  <c r="S19" i="2"/>
  <c r="S59" i="2" s="1"/>
  <c r="R19" i="2"/>
  <c r="Q19" i="2"/>
  <c r="P19" i="2"/>
  <c r="O19" i="2"/>
  <c r="O59" i="2" s="1"/>
  <c r="N19" i="2"/>
  <c r="M19" i="2"/>
  <c r="K19" i="2"/>
  <c r="K59" i="2" s="1"/>
  <c r="J19" i="2"/>
  <c r="J59" i="2" s="1"/>
  <c r="I19" i="2"/>
  <c r="H19" i="2"/>
  <c r="G19" i="2"/>
  <c r="G59" i="2" s="1"/>
  <c r="F19" i="2"/>
  <c r="F59" i="2" s="1"/>
  <c r="E19" i="2"/>
  <c r="D19" i="2"/>
  <c r="C19" i="2"/>
  <c r="C59" i="2" s="1"/>
  <c r="B19" i="2"/>
  <c r="BF18" i="2"/>
  <c r="BE18" i="2"/>
  <c r="BD18" i="2"/>
  <c r="BC18" i="2"/>
  <c r="BC58" i="2" s="1"/>
  <c r="BB18" i="2"/>
  <c r="BB58" i="2" s="1"/>
  <c r="BA18" i="2"/>
  <c r="AZ18" i="2"/>
  <c r="AZ58" i="2" s="1"/>
  <c r="AY18" i="2"/>
  <c r="AY58" i="2" s="1"/>
  <c r="AX18" i="2"/>
  <c r="AX58" i="2" s="1"/>
  <c r="AW18" i="2"/>
  <c r="AW58" i="2" s="1"/>
  <c r="AV18" i="2"/>
  <c r="AU18" i="2"/>
  <c r="AT18" i="2"/>
  <c r="AT58" i="2" s="1"/>
  <c r="AS18" i="2"/>
  <c r="AR18" i="2"/>
  <c r="AR58" i="2" s="1"/>
  <c r="AQ18" i="2"/>
  <c r="AQ58" i="2" s="1"/>
  <c r="AP18" i="2"/>
  <c r="AO18" i="2"/>
  <c r="AN18" i="2"/>
  <c r="AM18" i="2"/>
  <c r="AM58" i="2" s="1"/>
  <c r="AL18" i="2"/>
  <c r="AL58" i="2" s="1"/>
  <c r="AK18" i="2"/>
  <c r="AJ18" i="2"/>
  <c r="AI18" i="2"/>
  <c r="AI58" i="2" s="1"/>
  <c r="AH18" i="2"/>
  <c r="AG18" i="2"/>
  <c r="AG58" i="2" s="1"/>
  <c r="AF18" i="2"/>
  <c r="AE18" i="2"/>
  <c r="AD18" i="2"/>
  <c r="AD58" i="2" s="1"/>
  <c r="AC18" i="2"/>
  <c r="AC58" i="2" s="1"/>
  <c r="AB18" i="2"/>
  <c r="AB58" i="2" s="1"/>
  <c r="AA18" i="2"/>
  <c r="AA58" i="2" s="1"/>
  <c r="Z18" i="2"/>
  <c r="Z58" i="2" s="1"/>
  <c r="Y18" i="2"/>
  <c r="X18" i="2"/>
  <c r="W18" i="2"/>
  <c r="W58" i="2" s="1"/>
  <c r="V18" i="2"/>
  <c r="V58" i="2" s="1"/>
  <c r="U18" i="2"/>
  <c r="T18" i="2"/>
  <c r="T58" i="2" s="1"/>
  <c r="S18" i="2"/>
  <c r="S58" i="2" s="1"/>
  <c r="R18" i="2"/>
  <c r="Q18" i="2"/>
  <c r="Q58" i="2" s="1"/>
  <c r="P18" i="2"/>
  <c r="P58" i="2" s="1"/>
  <c r="O18" i="2"/>
  <c r="N18" i="2"/>
  <c r="N58" i="2" s="1"/>
  <c r="M18" i="2"/>
  <c r="L18" i="2"/>
  <c r="L58" i="2" s="1"/>
  <c r="K18" i="2"/>
  <c r="K58" i="2" s="1"/>
  <c r="J18" i="2"/>
  <c r="I18" i="2"/>
  <c r="I58" i="2" s="1"/>
  <c r="H18" i="2"/>
  <c r="G18" i="2"/>
  <c r="G58" i="2" s="1"/>
  <c r="F18" i="2"/>
  <c r="F58" i="2" s="1"/>
  <c r="E18" i="2"/>
  <c r="D18" i="2"/>
  <c r="D58" i="2" s="1"/>
  <c r="C18" i="2"/>
  <c r="C58" i="2" s="1"/>
  <c r="B18" i="2"/>
  <c r="BF17" i="2"/>
  <c r="BF57" i="2" s="1"/>
  <c r="BE17" i="2"/>
  <c r="BE57" i="2" s="1"/>
  <c r="BD17" i="2"/>
  <c r="BD57" i="2" s="1"/>
  <c r="BC17" i="2"/>
  <c r="BC57" i="2" s="1"/>
  <c r="BB17" i="2"/>
  <c r="BB57" i="2" s="1"/>
  <c r="BA17" i="2"/>
  <c r="BA57" i="2" s="1"/>
  <c r="AZ17" i="2"/>
  <c r="AZ57" i="2" s="1"/>
  <c r="AY17" i="2"/>
  <c r="AX17" i="2"/>
  <c r="AX57" i="2" s="1"/>
  <c r="AW17" i="2"/>
  <c r="AW57" i="2" s="1"/>
  <c r="AV17" i="2"/>
  <c r="AV57" i="2" s="1"/>
  <c r="AU17" i="2"/>
  <c r="AU57" i="2" s="1"/>
  <c r="AT17" i="2"/>
  <c r="AT57" i="2" s="1"/>
  <c r="AS17" i="2"/>
  <c r="AS57" i="2" s="1"/>
  <c r="AR17" i="2"/>
  <c r="AR57" i="2" s="1"/>
  <c r="AQ17" i="2"/>
  <c r="AQ57" i="2" s="1"/>
  <c r="AP17" i="2"/>
  <c r="AO17" i="2"/>
  <c r="AN17" i="2"/>
  <c r="AN57" i="2" s="1"/>
  <c r="AM17" i="2"/>
  <c r="AM57" i="2" s="1"/>
  <c r="AL17" i="2"/>
  <c r="AL57" i="2" s="1"/>
  <c r="AK17" i="2"/>
  <c r="AJ17" i="2"/>
  <c r="AI17" i="2"/>
  <c r="AH17" i="2"/>
  <c r="AG17" i="2"/>
  <c r="AF17" i="2"/>
  <c r="AF57" i="2" s="1"/>
  <c r="AE17" i="2"/>
  <c r="AD17" i="2"/>
  <c r="AD57" i="2" s="1"/>
  <c r="AC17" i="2"/>
  <c r="AB17" i="2"/>
  <c r="AA17" i="2"/>
  <c r="Z17" i="2"/>
  <c r="Z57" i="2" s="1"/>
  <c r="Y17" i="2"/>
  <c r="X17" i="2"/>
  <c r="W17" i="2"/>
  <c r="W57" i="2" s="1"/>
  <c r="V17" i="2"/>
  <c r="V57" i="2" s="1"/>
  <c r="U17" i="2"/>
  <c r="T17" i="2"/>
  <c r="T57" i="2" s="1"/>
  <c r="S17" i="2"/>
  <c r="R17" i="2"/>
  <c r="Q17" i="2"/>
  <c r="Q57" i="2" s="1"/>
  <c r="P17" i="2"/>
  <c r="O17" i="2"/>
  <c r="N17" i="2"/>
  <c r="N57" i="2" s="1"/>
  <c r="M17" i="2"/>
  <c r="M57" i="2" s="1"/>
  <c r="L17" i="2"/>
  <c r="L57" i="2" s="1"/>
  <c r="K17" i="2"/>
  <c r="J17" i="2"/>
  <c r="I17" i="2"/>
  <c r="H17" i="2"/>
  <c r="G17" i="2"/>
  <c r="G57" i="2" s="1"/>
  <c r="F17" i="2"/>
  <c r="F57" i="2" s="1"/>
  <c r="E17" i="2"/>
  <c r="D17" i="2"/>
  <c r="C17" i="2"/>
  <c r="B17" i="2"/>
  <c r="BF16" i="2"/>
  <c r="BE16" i="2"/>
  <c r="BD16" i="2"/>
  <c r="BC16" i="2"/>
  <c r="BC56" i="2" s="1"/>
  <c r="BB16" i="2"/>
  <c r="BB56" i="2" s="1"/>
  <c r="BA16" i="2"/>
  <c r="BA56" i="2" s="1"/>
  <c r="AZ16" i="2"/>
  <c r="AY16" i="2"/>
  <c r="AY56" i="2" s="1"/>
  <c r="AX16" i="2"/>
  <c r="AX56" i="2" s="1"/>
  <c r="AW16" i="2"/>
  <c r="AV16" i="2"/>
  <c r="AV56" i="2" s="1"/>
  <c r="AU16" i="2"/>
  <c r="AT16" i="2"/>
  <c r="AT56" i="2" s="1"/>
  <c r="AS16" i="2"/>
  <c r="AR16" i="2"/>
  <c r="AQ16" i="2"/>
  <c r="AQ56" i="2" s="1"/>
  <c r="AP16" i="2"/>
  <c r="AP56" i="2" s="1"/>
  <c r="AO16" i="2"/>
  <c r="AN16" i="2"/>
  <c r="AM16" i="2"/>
  <c r="AM56" i="2" s="1"/>
  <c r="AL16" i="2"/>
  <c r="AL56" i="2" s="1"/>
  <c r="AK16" i="2"/>
  <c r="AK56" i="2" s="1"/>
  <c r="AJ16" i="2"/>
  <c r="AI16" i="2"/>
  <c r="AH16" i="2"/>
  <c r="AH56" i="2" s="1"/>
  <c r="AG16" i="2"/>
  <c r="AF16" i="2"/>
  <c r="AE16" i="2"/>
  <c r="AE56" i="2" s="1"/>
  <c r="AD16" i="2"/>
  <c r="AD56" i="2" s="1"/>
  <c r="AC16" i="2"/>
  <c r="AC56" i="2" s="1"/>
  <c r="AB16" i="2"/>
  <c r="AA16" i="2"/>
  <c r="Z16" i="2"/>
  <c r="Z56" i="2" s="1"/>
  <c r="Y16" i="2"/>
  <c r="X16" i="2"/>
  <c r="W16" i="2"/>
  <c r="W56" i="2" s="1"/>
  <c r="V16" i="2"/>
  <c r="V56" i="2" s="1"/>
  <c r="U16" i="2"/>
  <c r="U56" i="2" s="1"/>
  <c r="T16" i="2"/>
  <c r="S16" i="2"/>
  <c r="R16" i="2"/>
  <c r="Q16" i="2"/>
  <c r="Q56" i="2" s="1"/>
  <c r="P16" i="2"/>
  <c r="O16" i="2"/>
  <c r="N16" i="2"/>
  <c r="N56" i="2" s="1"/>
  <c r="M16" i="2"/>
  <c r="L16" i="2"/>
  <c r="K16" i="2"/>
  <c r="J16" i="2"/>
  <c r="I16" i="2"/>
  <c r="H16" i="2"/>
  <c r="G16" i="2"/>
  <c r="G56" i="2" s="1"/>
  <c r="F16" i="2"/>
  <c r="F56" i="2" s="1"/>
  <c r="E16" i="2"/>
  <c r="D16" i="2"/>
  <c r="C16" i="2"/>
  <c r="C56" i="2" s="1"/>
  <c r="B16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Q42" i="2" s="1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Q55" i="2" s="1"/>
  <c r="P15" i="2"/>
  <c r="O15" i="2"/>
  <c r="N15" i="2"/>
  <c r="M15" i="2"/>
  <c r="L15" i="2"/>
  <c r="L55" i="2" s="1"/>
  <c r="K15" i="2"/>
  <c r="J15" i="2"/>
  <c r="I15" i="2"/>
  <c r="H15" i="2"/>
  <c r="G15" i="2"/>
  <c r="F15" i="2"/>
  <c r="E15" i="2"/>
  <c r="D15" i="2"/>
  <c r="C15" i="2"/>
  <c r="B15" i="2"/>
  <c r="BI27" i="2"/>
  <c r="BJ27" i="2" s="1"/>
  <c r="BG14" i="2"/>
  <c r="BH14" i="2" s="1"/>
  <c r="BI16" i="2"/>
  <c r="BI17" i="2"/>
  <c r="BI18" i="2"/>
  <c r="BI19" i="2"/>
  <c r="BI59" i="2" s="1"/>
  <c r="BI20" i="2"/>
  <c r="BI60" i="2" s="1"/>
  <c r="BI21" i="2"/>
  <c r="BI22" i="2"/>
  <c r="BI23" i="2"/>
  <c r="BI24" i="2"/>
  <c r="BI25" i="2"/>
  <c r="BI26" i="2"/>
  <c r="BI15" i="2"/>
  <c r="BI55" i="2" s="1"/>
  <c r="D169" i="3"/>
  <c r="D168" i="3"/>
  <c r="D167" i="3"/>
  <c r="BZ61" i="1" l="1"/>
  <c r="O193" i="12"/>
  <c r="V193" i="12"/>
  <c r="AE193" i="12"/>
  <c r="BW6" i="1"/>
  <c r="BW36" i="1" s="1"/>
  <c r="BW30" i="1"/>
  <c r="BW60" i="1" s="1"/>
  <c r="BW18" i="1"/>
  <c r="BW48" i="1" s="1"/>
  <c r="AT48" i="2"/>
  <c r="AT47" i="2"/>
  <c r="W47" i="2"/>
  <c r="W43" i="2"/>
  <c r="BJ20" i="2"/>
  <c r="BJ60" i="2" s="1"/>
  <c r="B60" i="2"/>
  <c r="B47" i="2"/>
  <c r="BJ52" i="2"/>
  <c r="C60" i="2"/>
  <c r="AC66" i="2"/>
  <c r="AY42" i="2"/>
  <c r="AY41" i="2"/>
  <c r="BG49" i="2"/>
  <c r="BG62" i="2"/>
  <c r="BH51" i="2"/>
  <c r="BH64" i="2"/>
  <c r="BG53" i="2"/>
  <c r="BG66" i="2"/>
  <c r="BI42" i="2"/>
  <c r="AR46" i="2"/>
  <c r="Y193" i="12"/>
  <c r="AD193" i="12"/>
  <c r="AI193" i="12"/>
  <c r="AT193" i="12"/>
  <c r="BJ26" i="2"/>
  <c r="BJ66" i="2" s="1"/>
  <c r="BI66" i="2"/>
  <c r="BJ18" i="2"/>
  <c r="BJ58" i="2" s="1"/>
  <c r="BI58" i="2"/>
  <c r="O56" i="2"/>
  <c r="U58" i="2"/>
  <c r="AK58" i="2"/>
  <c r="D59" i="2"/>
  <c r="D60" i="2"/>
  <c r="T60" i="2"/>
  <c r="AB60" i="2"/>
  <c r="AJ60" i="2"/>
  <c r="C61" i="2"/>
  <c r="S61" i="2"/>
  <c r="B62" i="2"/>
  <c r="B49" i="2"/>
  <c r="AH62" i="2"/>
  <c r="AP62" i="2"/>
  <c r="BF62" i="2"/>
  <c r="Q63" i="2"/>
  <c r="AW63" i="2"/>
  <c r="BE63" i="2"/>
  <c r="AM65" i="2"/>
  <c r="AU65" i="2"/>
  <c r="BC65" i="2"/>
  <c r="AD66" i="2"/>
  <c r="BB66" i="2"/>
  <c r="P41" i="2"/>
  <c r="Y41" i="2"/>
  <c r="AH42" i="2"/>
  <c r="AH41" i="2"/>
  <c r="AZ41" i="2"/>
  <c r="BH55" i="2"/>
  <c r="BH41" i="2"/>
  <c r="BH54" i="2" s="1"/>
  <c r="Z43" i="2"/>
  <c r="AH43" i="2"/>
  <c r="AP43" i="2"/>
  <c r="BG43" i="2"/>
  <c r="BG56" i="2"/>
  <c r="Z44" i="2"/>
  <c r="F46" i="2"/>
  <c r="AL47" i="2"/>
  <c r="AU47" i="2"/>
  <c r="AD48" i="2"/>
  <c r="AJ50" i="2"/>
  <c r="BI51" i="2"/>
  <c r="BH53" i="2"/>
  <c r="BH66" i="2"/>
  <c r="G43" i="2"/>
  <c r="BG44" i="2"/>
  <c r="AN193" i="12"/>
  <c r="AA193" i="12"/>
  <c r="X193" i="12"/>
  <c r="B59" i="2"/>
  <c r="B46" i="2"/>
  <c r="D42" i="2"/>
  <c r="D41" i="2"/>
  <c r="BF42" i="2"/>
  <c r="BF41" i="2"/>
  <c r="AJ58" i="2"/>
  <c r="AA60" i="2"/>
  <c r="P63" i="2"/>
  <c r="O41" i="2"/>
  <c r="AP42" i="2"/>
  <c r="AP41" i="2"/>
  <c r="BI52" i="2"/>
  <c r="BI65" i="2"/>
  <c r="E59" i="2"/>
  <c r="AD59" i="2"/>
  <c r="AK60" i="2"/>
  <c r="B50" i="2"/>
  <c r="B63" i="2"/>
  <c r="Z42" i="2"/>
  <c r="Z41" i="2"/>
  <c r="BA41" i="2"/>
  <c r="BG45" i="2"/>
  <c r="BG58" i="2"/>
  <c r="AT51" i="2"/>
  <c r="AG193" i="12"/>
  <c r="L193" i="12"/>
  <c r="AY193" i="12"/>
  <c r="BE56" i="2"/>
  <c r="X57" i="2"/>
  <c r="T62" i="2"/>
  <c r="K63" i="2"/>
  <c r="J64" i="2"/>
  <c r="AA41" i="2"/>
  <c r="BJ42" i="2"/>
  <c r="BJ41" i="2"/>
  <c r="BJ54" i="2" s="1"/>
  <c r="BG46" i="2"/>
  <c r="BG59" i="2"/>
  <c r="AX48" i="2"/>
  <c r="N51" i="2"/>
  <c r="BJ23" i="2"/>
  <c r="BJ63" i="2" s="1"/>
  <c r="BI63" i="2"/>
  <c r="AV58" i="2"/>
  <c r="P59" i="2"/>
  <c r="AV59" i="2"/>
  <c r="O60" i="2"/>
  <c r="V61" i="2"/>
  <c r="BB61" i="2"/>
  <c r="T63" i="2"/>
  <c r="AB63" i="2"/>
  <c r="K64" i="2"/>
  <c r="S64" i="2"/>
  <c r="AA64" i="2"/>
  <c r="AI64" i="2"/>
  <c r="AY64" i="2"/>
  <c r="B52" i="2"/>
  <c r="B65" i="2"/>
  <c r="J65" i="2"/>
  <c r="R65" i="2"/>
  <c r="Z65" i="2"/>
  <c r="BF65" i="2"/>
  <c r="Y66" i="2"/>
  <c r="AG66" i="2"/>
  <c r="AW66" i="2"/>
  <c r="K42" i="2"/>
  <c r="K41" i="2"/>
  <c r="S42" i="2"/>
  <c r="S41" i="2"/>
  <c r="AB42" i="2"/>
  <c r="AB41" i="2"/>
  <c r="AK41" i="2"/>
  <c r="AU41" i="2"/>
  <c r="BC41" i="2"/>
  <c r="AT43" i="2"/>
  <c r="BB43" i="2"/>
  <c r="J46" i="2"/>
  <c r="AZ46" i="2"/>
  <c r="BH46" i="2"/>
  <c r="BH59" i="2"/>
  <c r="BG47" i="2"/>
  <c r="BG60" i="2"/>
  <c r="AH48" i="2"/>
  <c r="AP48" i="2"/>
  <c r="BG48" i="2"/>
  <c r="BG61" i="2"/>
  <c r="BG50" i="2"/>
  <c r="BG63" i="2"/>
  <c r="G51" i="2"/>
  <c r="O51" i="2"/>
  <c r="W51" i="2"/>
  <c r="AE51" i="2"/>
  <c r="BG52" i="2"/>
  <c r="BG65" i="2"/>
  <c r="H42" i="2"/>
  <c r="AW193" i="12"/>
  <c r="BJ19" i="2"/>
  <c r="BJ59" i="2" s="1"/>
  <c r="E57" i="2"/>
  <c r="S60" i="2"/>
  <c r="H63" i="2"/>
  <c r="E41" i="2"/>
  <c r="BG42" i="2"/>
  <c r="BG55" i="2"/>
  <c r="BG41" i="2"/>
  <c r="BG54" i="2" s="1"/>
  <c r="BJ17" i="2"/>
  <c r="BJ57" i="2" s="1"/>
  <c r="BI57" i="2"/>
  <c r="H56" i="2"/>
  <c r="AN56" i="2"/>
  <c r="O57" i="2"/>
  <c r="V59" i="2"/>
  <c r="AS60" i="2"/>
  <c r="I41" i="2"/>
  <c r="AR42" i="2"/>
  <c r="AR41" i="2"/>
  <c r="BJ51" i="2"/>
  <c r="BH44" i="2"/>
  <c r="AF193" i="12"/>
  <c r="W193" i="12"/>
  <c r="S193" i="12"/>
  <c r="P57" i="2"/>
  <c r="AU59" i="2"/>
  <c r="N60" i="2"/>
  <c r="AD60" i="2"/>
  <c r="BB60" i="2"/>
  <c r="S63" i="2"/>
  <c r="Z64" i="2"/>
  <c r="Q65" i="2"/>
  <c r="AW65" i="2"/>
  <c r="X66" i="2"/>
  <c r="J42" i="2"/>
  <c r="J41" i="2"/>
  <c r="AS41" i="2"/>
  <c r="AQ46" i="2"/>
  <c r="AD51" i="2"/>
  <c r="AL51" i="2"/>
  <c r="BH43" i="2"/>
  <c r="BI47" i="2"/>
  <c r="AY50" i="2"/>
  <c r="P193" i="12"/>
  <c r="AM193" i="12"/>
  <c r="AR193" i="12"/>
  <c r="J56" i="2"/>
  <c r="BD59" i="2"/>
  <c r="BC60" i="2"/>
  <c r="M62" i="2"/>
  <c r="AR63" i="2"/>
  <c r="S56" i="2"/>
  <c r="R57" i="2"/>
  <c r="AP57" i="2"/>
  <c r="AO58" i="2"/>
  <c r="BE58" i="2"/>
  <c r="O61" i="2"/>
  <c r="AU61" i="2"/>
  <c r="AZ64" i="2"/>
  <c r="AA65" i="2"/>
  <c r="L42" i="2"/>
  <c r="L41" i="2"/>
  <c r="T42" i="2"/>
  <c r="T41" i="2"/>
  <c r="AV41" i="2"/>
  <c r="AX44" i="2"/>
  <c r="BF44" i="2"/>
  <c r="K46" i="2"/>
  <c r="BH47" i="2"/>
  <c r="BH60" i="2"/>
  <c r="Z48" i="2"/>
  <c r="BH48" i="2"/>
  <c r="BH61" i="2"/>
  <c r="D50" i="2"/>
  <c r="AP52" i="2"/>
  <c r="AA42" i="2"/>
  <c r="BH50" i="2"/>
  <c r="AQ193" i="12"/>
  <c r="BJ47" i="2"/>
  <c r="BG51" i="2"/>
  <c r="BG64" i="2"/>
  <c r="AO193" i="12"/>
  <c r="K60" i="2"/>
  <c r="B61" i="2"/>
  <c r="B48" i="2"/>
  <c r="BB65" i="2"/>
  <c r="X41" i="2"/>
  <c r="AG41" i="2"/>
  <c r="N59" i="2"/>
  <c r="AB61" i="2"/>
  <c r="AH63" i="2"/>
  <c r="AM66" i="2"/>
  <c r="Q41" i="2"/>
  <c r="AI41" i="2"/>
  <c r="BB51" i="2"/>
  <c r="BJ24" i="2"/>
  <c r="BJ64" i="2" s="1"/>
  <c r="BI64" i="2"/>
  <c r="BJ16" i="2"/>
  <c r="BJ56" i="2" s="1"/>
  <c r="BI56" i="2"/>
  <c r="B42" i="2"/>
  <c r="B55" i="2"/>
  <c r="B27" i="2"/>
  <c r="B54" i="2" s="1"/>
  <c r="AW56" i="2"/>
  <c r="AU58" i="2"/>
  <c r="AM59" i="2"/>
  <c r="BC59" i="2"/>
  <c r="V60" i="2"/>
  <c r="E61" i="2"/>
  <c r="AC61" i="2"/>
  <c r="L62" i="2"/>
  <c r="AI63" i="2"/>
  <c r="B51" i="2"/>
  <c r="B64" i="2"/>
  <c r="R64" i="2"/>
  <c r="AH64" i="2"/>
  <c r="AP64" i="2"/>
  <c r="I65" i="2"/>
  <c r="BE65" i="2"/>
  <c r="R42" i="2"/>
  <c r="R41" i="2"/>
  <c r="AJ42" i="2"/>
  <c r="AJ41" i="2"/>
  <c r="BB41" i="2"/>
  <c r="BH45" i="2"/>
  <c r="BH58" i="2"/>
  <c r="AY46" i="2"/>
  <c r="BF48" i="2"/>
  <c r="F51" i="2"/>
  <c r="V51" i="2"/>
  <c r="AU51" i="2"/>
  <c r="BJ53" i="2"/>
  <c r="BJ15" i="2"/>
  <c r="BJ55" i="2" s="1"/>
  <c r="B43" i="2"/>
  <c r="B56" i="2"/>
  <c r="R56" i="2"/>
  <c r="BF56" i="2"/>
  <c r="Y57" i="2"/>
  <c r="AG57" i="2"/>
  <c r="BD58" i="2"/>
  <c r="AF59" i="2"/>
  <c r="AN59" i="2"/>
  <c r="AM60" i="2"/>
  <c r="N61" i="2"/>
  <c r="E62" i="2"/>
  <c r="U62" i="2"/>
  <c r="AC62" i="2"/>
  <c r="BA62" i="2"/>
  <c r="L63" i="2"/>
  <c r="C64" i="2"/>
  <c r="BI49" i="2"/>
  <c r="BI62" i="2"/>
  <c r="BJ25" i="2"/>
  <c r="BJ65" i="2" s="1"/>
  <c r="K56" i="2"/>
  <c r="AA56" i="2"/>
  <c r="AI56" i="2"/>
  <c r="B44" i="2"/>
  <c r="B57" i="2"/>
  <c r="J57" i="2"/>
  <c r="AH57" i="2"/>
  <c r="H59" i="2"/>
  <c r="BC61" i="2"/>
  <c r="AD62" i="2"/>
  <c r="BB62" i="2"/>
  <c r="AR64" i="2"/>
  <c r="C65" i="2"/>
  <c r="AI65" i="2"/>
  <c r="B53" i="2"/>
  <c r="B66" i="2"/>
  <c r="AH66" i="2"/>
  <c r="AP66" i="2"/>
  <c r="BF66" i="2"/>
  <c r="AC41" i="2"/>
  <c r="AM41" i="2"/>
  <c r="BD41" i="2"/>
  <c r="AD43" i="2"/>
  <c r="AL43" i="2"/>
  <c r="BC43" i="2"/>
  <c r="BJ21" i="2"/>
  <c r="BJ61" i="2" s="1"/>
  <c r="BI61" i="2"/>
  <c r="BJ22" i="2"/>
  <c r="BJ62" i="2" s="1"/>
  <c r="L56" i="2"/>
  <c r="T56" i="2"/>
  <c r="AB56" i="2"/>
  <c r="AR56" i="2"/>
  <c r="C57" i="2"/>
  <c r="K57" i="2"/>
  <c r="S57" i="2"/>
  <c r="AA57" i="2"/>
  <c r="AI57" i="2"/>
  <c r="B45" i="2"/>
  <c r="B58" i="2"/>
  <c r="J58" i="2"/>
  <c r="R58" i="2"/>
  <c r="AH58" i="2"/>
  <c r="AP58" i="2"/>
  <c r="BF58" i="2"/>
  <c r="R59" i="2"/>
  <c r="Z59" i="2"/>
  <c r="AH59" i="2"/>
  <c r="AP59" i="2"/>
  <c r="BF59" i="2"/>
  <c r="BE60" i="2"/>
  <c r="AF61" i="2"/>
  <c r="AN61" i="2"/>
  <c r="O62" i="2"/>
  <c r="AM62" i="2"/>
  <c r="BB63" i="2"/>
  <c r="U64" i="2"/>
  <c r="L65" i="2"/>
  <c r="T65" i="2"/>
  <c r="C66" i="2"/>
  <c r="AY66" i="2"/>
  <c r="C42" i="2"/>
  <c r="C41" i="2"/>
  <c r="M41" i="2"/>
  <c r="U41" i="2"/>
  <c r="AD41" i="2"/>
  <c r="AN41" i="2"/>
  <c r="AW41" i="2"/>
  <c r="BE41" i="2"/>
  <c r="N43" i="2"/>
  <c r="V43" i="2"/>
  <c r="AE43" i="2"/>
  <c r="AM43" i="2"/>
  <c r="T46" i="2"/>
  <c r="AL46" i="2"/>
  <c r="AT46" i="2"/>
  <c r="BB46" i="2"/>
  <c r="BJ46" i="2"/>
  <c r="J48" i="2"/>
  <c r="R48" i="2"/>
  <c r="AX51" i="2"/>
  <c r="BF51" i="2"/>
  <c r="AH52" i="2"/>
  <c r="AI42" i="2"/>
  <c r="U27" i="2"/>
  <c r="U54" i="2" s="1"/>
  <c r="U55" i="2"/>
  <c r="AK27" i="2"/>
  <c r="AK54" i="2" s="1"/>
  <c r="AK55" i="2"/>
  <c r="BA55" i="2"/>
  <c r="BA27" i="2"/>
  <c r="BA54" i="2" s="1"/>
  <c r="D43" i="2"/>
  <c r="D56" i="2"/>
  <c r="AJ43" i="2"/>
  <c r="AJ56" i="2"/>
  <c r="AZ43" i="2"/>
  <c r="AZ56" i="2"/>
  <c r="BE46" i="2"/>
  <c r="BE59" i="2"/>
  <c r="P47" i="2"/>
  <c r="P60" i="2"/>
  <c r="AF47" i="2"/>
  <c r="AF60" i="2"/>
  <c r="E50" i="2"/>
  <c r="E63" i="2"/>
  <c r="AK50" i="2"/>
  <c r="AK63" i="2"/>
  <c r="BA50" i="2"/>
  <c r="BA63" i="2"/>
  <c r="AB51" i="2"/>
  <c r="AB64" i="2"/>
  <c r="S52" i="2"/>
  <c r="S65" i="2"/>
  <c r="F27" i="2"/>
  <c r="F54" i="2" s="1"/>
  <c r="F55" i="2"/>
  <c r="V55" i="2"/>
  <c r="V27" i="2"/>
  <c r="V54" i="2" s="1"/>
  <c r="AL27" i="2"/>
  <c r="AL54" i="2" s="1"/>
  <c r="AL55" i="2"/>
  <c r="BB55" i="2"/>
  <c r="BB27" i="2"/>
  <c r="BB54" i="2" s="1"/>
  <c r="AS56" i="2"/>
  <c r="AS43" i="2"/>
  <c r="AB44" i="2"/>
  <c r="AB57" i="2"/>
  <c r="AG47" i="2"/>
  <c r="AG60" i="2"/>
  <c r="AW47" i="2"/>
  <c r="AW60" i="2"/>
  <c r="X61" i="2"/>
  <c r="X48" i="2"/>
  <c r="G62" i="2"/>
  <c r="G49" i="2"/>
  <c r="E64" i="2"/>
  <c r="E51" i="2"/>
  <c r="AC51" i="2"/>
  <c r="AC64" i="2"/>
  <c r="AS51" i="2"/>
  <c r="AS64" i="2"/>
  <c r="AJ52" i="2"/>
  <c r="AJ65" i="2"/>
  <c r="AE49" i="2"/>
  <c r="AU49" i="2"/>
  <c r="AK43" i="2"/>
  <c r="D52" i="2"/>
  <c r="G27" i="2"/>
  <c r="G54" i="2" s="1"/>
  <c r="G55" i="2"/>
  <c r="O27" i="2"/>
  <c r="O54" i="2" s="1"/>
  <c r="O55" i="2"/>
  <c r="AE27" i="2"/>
  <c r="AE54" i="2" s="1"/>
  <c r="AE55" i="2"/>
  <c r="AU27" i="2"/>
  <c r="AU54" i="2" s="1"/>
  <c r="AU55" i="2"/>
  <c r="BC27" i="2"/>
  <c r="BC54" i="2" s="1"/>
  <c r="BC55" i="2"/>
  <c r="AC57" i="2"/>
  <c r="AC44" i="2"/>
  <c r="AI59" i="2"/>
  <c r="AI46" i="2"/>
  <c r="Y61" i="2"/>
  <c r="Y48" i="2"/>
  <c r="X62" i="2"/>
  <c r="X49" i="2"/>
  <c r="BA52" i="2"/>
  <c r="BA65" i="2"/>
  <c r="H49" i="2"/>
  <c r="O42" i="2"/>
  <c r="C46" i="2"/>
  <c r="H55" i="2"/>
  <c r="H27" i="2"/>
  <c r="H54" i="2" s="1"/>
  <c r="X27" i="2"/>
  <c r="X54" i="2" s="1"/>
  <c r="X55" i="2"/>
  <c r="AF27" i="2"/>
  <c r="AF54" i="2" s="1"/>
  <c r="AF55" i="2"/>
  <c r="AN27" i="2"/>
  <c r="AN55" i="2"/>
  <c r="AN42" i="2"/>
  <c r="BD27" i="2"/>
  <c r="BD54" i="2" s="1"/>
  <c r="BD55" i="2"/>
  <c r="AU56" i="2"/>
  <c r="AU43" i="2"/>
  <c r="E58" i="2"/>
  <c r="E45" i="2"/>
  <c r="M58" i="2"/>
  <c r="M45" i="2"/>
  <c r="AS58" i="2"/>
  <c r="AS45" i="2"/>
  <c r="AB59" i="2"/>
  <c r="AB46" i="2"/>
  <c r="Y62" i="2"/>
  <c r="Y49" i="2"/>
  <c r="AO49" i="2"/>
  <c r="AO62" i="2"/>
  <c r="AW62" i="2"/>
  <c r="AW49" i="2"/>
  <c r="AM64" i="2"/>
  <c r="AM51" i="2"/>
  <c r="M66" i="2"/>
  <c r="M53" i="2"/>
  <c r="BA66" i="2"/>
  <c r="BA53" i="2"/>
  <c r="Q49" i="2"/>
  <c r="AC52" i="2"/>
  <c r="D46" i="2"/>
  <c r="Q47" i="2"/>
  <c r="AM49" i="2"/>
  <c r="AG55" i="2"/>
  <c r="AG27" i="2"/>
  <c r="AG54" i="2" s="1"/>
  <c r="AW55" i="2"/>
  <c r="AW27" i="2"/>
  <c r="AW54" i="2" s="1"/>
  <c r="X43" i="2"/>
  <c r="X56" i="2"/>
  <c r="AF43" i="2"/>
  <c r="AF56" i="2"/>
  <c r="AE44" i="2"/>
  <c r="AE57" i="2"/>
  <c r="U46" i="2"/>
  <c r="U59" i="2"/>
  <c r="AK46" i="2"/>
  <c r="AK59" i="2"/>
  <c r="AS46" i="2"/>
  <c r="AS59" i="2"/>
  <c r="L47" i="2"/>
  <c r="L60" i="2"/>
  <c r="AR47" i="2"/>
  <c r="AR60" i="2"/>
  <c r="I50" i="2"/>
  <c r="I63" i="2"/>
  <c r="Y50" i="2"/>
  <c r="Y63" i="2"/>
  <c r="AG50" i="2"/>
  <c r="AG63" i="2"/>
  <c r="AO50" i="2"/>
  <c r="AO63" i="2"/>
  <c r="X51" i="2"/>
  <c r="X64" i="2"/>
  <c r="AV51" i="2"/>
  <c r="AV64" i="2"/>
  <c r="BD51" i="2"/>
  <c r="BD64" i="2"/>
  <c r="F42" i="2"/>
  <c r="N42" i="2"/>
  <c r="V42" i="2"/>
  <c r="AD42" i="2"/>
  <c r="AL42" i="2"/>
  <c r="AT42" i="2"/>
  <c r="BB42" i="2"/>
  <c r="F44" i="2"/>
  <c r="N44" i="2"/>
  <c r="V44" i="2"/>
  <c r="AD44" i="2"/>
  <c r="AL44" i="2"/>
  <c r="AT44" i="2"/>
  <c r="BB44" i="2"/>
  <c r="J45" i="2"/>
  <c r="R45" i="2"/>
  <c r="Z45" i="2"/>
  <c r="AH45" i="2"/>
  <c r="AP45" i="2"/>
  <c r="AX45" i="2"/>
  <c r="BF45" i="2"/>
  <c r="J47" i="2"/>
  <c r="R47" i="2"/>
  <c r="Z47" i="2"/>
  <c r="AH47" i="2"/>
  <c r="AP47" i="2"/>
  <c r="AX47" i="2"/>
  <c r="BF47" i="2"/>
  <c r="F50" i="2"/>
  <c r="N50" i="2"/>
  <c r="V50" i="2"/>
  <c r="AD50" i="2"/>
  <c r="AL50" i="2"/>
  <c r="AT50" i="2"/>
  <c r="BB50" i="2"/>
  <c r="F52" i="2"/>
  <c r="N52" i="2"/>
  <c r="V52" i="2"/>
  <c r="AD52" i="2"/>
  <c r="AL52" i="2"/>
  <c r="AT52" i="2"/>
  <c r="BB52" i="2"/>
  <c r="E44" i="2"/>
  <c r="D45" i="2"/>
  <c r="BE47" i="2"/>
  <c r="AN49" i="2"/>
  <c r="M52" i="2"/>
  <c r="AJ53" i="2"/>
  <c r="M44" i="2"/>
  <c r="S46" i="2"/>
  <c r="BD49" i="2"/>
  <c r="BD50" i="2"/>
  <c r="AS52" i="2"/>
  <c r="AK53" i="2"/>
  <c r="E27" i="2"/>
  <c r="E54" i="2" s="1"/>
  <c r="E55" i="2"/>
  <c r="M55" i="2"/>
  <c r="M27" i="2"/>
  <c r="AC55" i="2"/>
  <c r="AC27" i="2"/>
  <c r="AC54" i="2" s="1"/>
  <c r="AS27" i="2"/>
  <c r="AS54" i="2" s="1"/>
  <c r="AS55" i="2"/>
  <c r="AY44" i="2"/>
  <c r="AY57" i="2"/>
  <c r="I46" i="2"/>
  <c r="I59" i="2"/>
  <c r="Y46" i="2"/>
  <c r="Y59" i="2"/>
  <c r="AW46" i="2"/>
  <c r="AW59" i="2"/>
  <c r="H47" i="2"/>
  <c r="H60" i="2"/>
  <c r="AN47" i="2"/>
  <c r="AN60" i="2"/>
  <c r="AV47" i="2"/>
  <c r="AV60" i="2"/>
  <c r="AC50" i="2"/>
  <c r="AC63" i="2"/>
  <c r="AS50" i="2"/>
  <c r="AS63" i="2"/>
  <c r="D51" i="2"/>
  <c r="D64" i="2"/>
  <c r="T51" i="2"/>
  <c r="T64" i="2"/>
  <c r="AJ51" i="2"/>
  <c r="AJ64" i="2"/>
  <c r="N27" i="2"/>
  <c r="N54" i="2" s="1"/>
  <c r="N55" i="2"/>
  <c r="AD27" i="2"/>
  <c r="AD55" i="2"/>
  <c r="AT55" i="2"/>
  <c r="AT27" i="2"/>
  <c r="AT54" i="2" s="1"/>
  <c r="E43" i="2"/>
  <c r="E56" i="2"/>
  <c r="M43" i="2"/>
  <c r="M56" i="2"/>
  <c r="D44" i="2"/>
  <c r="D57" i="2"/>
  <c r="AJ57" i="2"/>
  <c r="AJ44" i="2"/>
  <c r="Y60" i="2"/>
  <c r="Y47" i="2"/>
  <c r="AO60" i="2"/>
  <c r="AO47" i="2"/>
  <c r="P61" i="2"/>
  <c r="P48" i="2"/>
  <c r="M51" i="2"/>
  <c r="M64" i="2"/>
  <c r="AK51" i="2"/>
  <c r="AK64" i="2"/>
  <c r="AB52" i="2"/>
  <c r="AB65" i="2"/>
  <c r="W27" i="2"/>
  <c r="W54" i="2" s="1"/>
  <c r="W55" i="2"/>
  <c r="AM27" i="2"/>
  <c r="AM54" i="2" s="1"/>
  <c r="AM55" i="2"/>
  <c r="U44" i="2"/>
  <c r="U57" i="2"/>
  <c r="AK57" i="2"/>
  <c r="AK44" i="2"/>
  <c r="Q61" i="2"/>
  <c r="Q48" i="2"/>
  <c r="BE61" i="2"/>
  <c r="BE48" i="2"/>
  <c r="AV62" i="2"/>
  <c r="AV49" i="2"/>
  <c r="AK65" i="2"/>
  <c r="AK52" i="2"/>
  <c r="AF49" i="2"/>
  <c r="E52" i="2"/>
  <c r="P55" i="2"/>
  <c r="P27" i="2"/>
  <c r="P54" i="2" s="1"/>
  <c r="AV27" i="2"/>
  <c r="AV54" i="2" s="1"/>
  <c r="AV55" i="2"/>
  <c r="AV42" i="2"/>
  <c r="BA58" i="2"/>
  <c r="BA45" i="2"/>
  <c r="AJ59" i="2"/>
  <c r="AJ46" i="2"/>
  <c r="AS66" i="2"/>
  <c r="AS53" i="2"/>
  <c r="BA44" i="2"/>
  <c r="I49" i="2"/>
  <c r="U52" i="2"/>
  <c r="I55" i="2"/>
  <c r="I27" i="2"/>
  <c r="Y55" i="2"/>
  <c r="Y27" i="2"/>
  <c r="Y54" i="2" s="1"/>
  <c r="AO55" i="2"/>
  <c r="AO27" i="2"/>
  <c r="AO54" i="2" s="1"/>
  <c r="BE42" i="2"/>
  <c r="BE55" i="2"/>
  <c r="BE27" i="2"/>
  <c r="BE54" i="2" s="1"/>
  <c r="P43" i="2"/>
  <c r="P56" i="2"/>
  <c r="BD43" i="2"/>
  <c r="BD56" i="2"/>
  <c r="M46" i="2"/>
  <c r="M59" i="2"/>
  <c r="AC46" i="2"/>
  <c r="AC59" i="2"/>
  <c r="BA46" i="2"/>
  <c r="BA59" i="2"/>
  <c r="K48" i="2"/>
  <c r="K61" i="2"/>
  <c r="AF51" i="2"/>
  <c r="AF64" i="2"/>
  <c r="U45" i="2"/>
  <c r="AA46" i="2"/>
  <c r="H48" i="2"/>
  <c r="O49" i="2"/>
  <c r="BE49" i="2"/>
  <c r="J27" i="2"/>
  <c r="J54" i="2" s="1"/>
  <c r="J55" i="2"/>
  <c r="R27" i="2"/>
  <c r="R54" i="2" s="1"/>
  <c r="R55" i="2"/>
  <c r="Z27" i="2"/>
  <c r="Z54" i="2" s="1"/>
  <c r="Z55" i="2"/>
  <c r="AH27" i="2"/>
  <c r="AH54" i="2" s="1"/>
  <c r="AH55" i="2"/>
  <c r="AP55" i="2"/>
  <c r="AP27" i="2"/>
  <c r="AP54" i="2" s="1"/>
  <c r="AX27" i="2"/>
  <c r="AX54" i="2" s="1"/>
  <c r="AX55" i="2"/>
  <c r="BF27" i="2"/>
  <c r="BF54" i="2" s="1"/>
  <c r="BF55" i="2"/>
  <c r="I43" i="2"/>
  <c r="I56" i="2"/>
  <c r="Y43" i="2"/>
  <c r="Y56" i="2"/>
  <c r="AG43" i="2"/>
  <c r="AG56" i="2"/>
  <c r="AO43" i="2"/>
  <c r="AO56" i="2"/>
  <c r="H44" i="2"/>
  <c r="H57" i="2"/>
  <c r="O45" i="2"/>
  <c r="O58" i="2"/>
  <c r="AE45" i="2"/>
  <c r="AE58" i="2"/>
  <c r="M47" i="2"/>
  <c r="M60" i="2"/>
  <c r="U47" i="2"/>
  <c r="U60" i="2"/>
  <c r="AC47" i="2"/>
  <c r="AC60" i="2"/>
  <c r="BA47" i="2"/>
  <c r="BA60" i="2"/>
  <c r="L48" i="2"/>
  <c r="L61" i="2"/>
  <c r="T48" i="2"/>
  <c r="T61" i="2"/>
  <c r="AJ48" i="2"/>
  <c r="AJ61" i="2"/>
  <c r="AR48" i="2"/>
  <c r="AR61" i="2"/>
  <c r="AZ48" i="2"/>
  <c r="AZ61" i="2"/>
  <c r="I51" i="2"/>
  <c r="I64" i="2"/>
  <c r="AG51" i="2"/>
  <c r="AG64" i="2"/>
  <c r="AO51" i="2"/>
  <c r="AO64" i="2"/>
  <c r="AW51" i="2"/>
  <c r="AW64" i="2"/>
  <c r="BE51" i="2"/>
  <c r="BE64" i="2"/>
  <c r="H52" i="2"/>
  <c r="H65" i="2"/>
  <c r="X52" i="2"/>
  <c r="X65" i="2"/>
  <c r="AF52" i="2"/>
  <c r="AF65" i="2"/>
  <c r="AN52" i="2"/>
  <c r="AN65" i="2"/>
  <c r="W53" i="2"/>
  <c r="W66" i="2"/>
  <c r="AE53" i="2"/>
  <c r="AE66" i="2"/>
  <c r="AU53" i="2"/>
  <c r="AU66" i="2"/>
  <c r="BC53" i="2"/>
  <c r="BC66" i="2"/>
  <c r="G42" i="2"/>
  <c r="W42" i="2"/>
  <c r="AE42" i="2"/>
  <c r="AM42" i="2"/>
  <c r="AU42" i="2"/>
  <c r="BC42" i="2"/>
  <c r="C43" i="2"/>
  <c r="K43" i="2"/>
  <c r="S43" i="2"/>
  <c r="AA43" i="2"/>
  <c r="AI43" i="2"/>
  <c r="AQ43" i="2"/>
  <c r="AY43" i="2"/>
  <c r="C45" i="2"/>
  <c r="K45" i="2"/>
  <c r="S45" i="2"/>
  <c r="AA45" i="2"/>
  <c r="AI45" i="2"/>
  <c r="AQ45" i="2"/>
  <c r="AY45" i="2"/>
  <c r="G46" i="2"/>
  <c r="O46" i="2"/>
  <c r="W46" i="2"/>
  <c r="AE46" i="2"/>
  <c r="AM46" i="2"/>
  <c r="AU46" i="2"/>
  <c r="BC46" i="2"/>
  <c r="K47" i="2"/>
  <c r="S47" i="2"/>
  <c r="AA47" i="2"/>
  <c r="AI47" i="2"/>
  <c r="AQ47" i="2"/>
  <c r="AY47" i="2"/>
  <c r="AQ49" i="2"/>
  <c r="G50" i="2"/>
  <c r="O50" i="2"/>
  <c r="W50" i="2"/>
  <c r="AE50" i="2"/>
  <c r="AM50" i="2"/>
  <c r="AU50" i="2"/>
  <c r="BC50" i="2"/>
  <c r="C51" i="2"/>
  <c r="K51" i="2"/>
  <c r="S51" i="2"/>
  <c r="AA51" i="2"/>
  <c r="AI51" i="2"/>
  <c r="AQ51" i="2"/>
  <c r="AY51" i="2"/>
  <c r="C53" i="2"/>
  <c r="K53" i="2"/>
  <c r="S53" i="2"/>
  <c r="AA53" i="2"/>
  <c r="AI53" i="2"/>
  <c r="AQ53" i="2"/>
  <c r="AY53" i="2"/>
  <c r="AB50" i="2"/>
  <c r="Q52" i="2"/>
  <c r="I53" i="2"/>
  <c r="C27" i="2"/>
  <c r="C54" i="2" s="1"/>
  <c r="C55" i="2"/>
  <c r="AA27" i="2"/>
  <c r="AA54" i="2" s="1"/>
  <c r="AA55" i="2"/>
  <c r="AQ27" i="2"/>
  <c r="AQ54" i="2" s="1"/>
  <c r="AQ55" i="2"/>
  <c r="I44" i="2"/>
  <c r="I57" i="2"/>
  <c r="AO44" i="2"/>
  <c r="AO57" i="2"/>
  <c r="H45" i="2"/>
  <c r="H58" i="2"/>
  <c r="X45" i="2"/>
  <c r="X58" i="2"/>
  <c r="AF45" i="2"/>
  <c r="AF58" i="2"/>
  <c r="AN45" i="2"/>
  <c r="AN58" i="2"/>
  <c r="U48" i="2"/>
  <c r="U61" i="2"/>
  <c r="AK48" i="2"/>
  <c r="AK61" i="2"/>
  <c r="AO52" i="2"/>
  <c r="AO65" i="2"/>
  <c r="AN53" i="2"/>
  <c r="AN66" i="2"/>
  <c r="BD53" i="2"/>
  <c r="BD66" i="2"/>
  <c r="P42" i="2"/>
  <c r="X42" i="2"/>
  <c r="AF42" i="2"/>
  <c r="BD42" i="2"/>
  <c r="L45" i="2"/>
  <c r="T45" i="2"/>
  <c r="AB45" i="2"/>
  <c r="AJ45" i="2"/>
  <c r="AZ45" i="2"/>
  <c r="H46" i="2"/>
  <c r="P46" i="2"/>
  <c r="X46" i="2"/>
  <c r="AF46" i="2"/>
  <c r="BD46" i="2"/>
  <c r="AV48" i="2"/>
  <c r="BD48" i="2"/>
  <c r="T49" i="2"/>
  <c r="H50" i="2"/>
  <c r="P50" i="2"/>
  <c r="X50" i="2"/>
  <c r="AF50" i="2"/>
  <c r="AN50" i="2"/>
  <c r="AV50" i="2"/>
  <c r="D53" i="2"/>
  <c r="L53" i="2"/>
  <c r="T53" i="2"/>
  <c r="AB53" i="2"/>
  <c r="AR53" i="2"/>
  <c r="AZ53" i="2"/>
  <c r="I45" i="2"/>
  <c r="AW45" i="2"/>
  <c r="AE47" i="2"/>
  <c r="E49" i="2"/>
  <c r="AB49" i="2"/>
  <c r="AY49" i="2"/>
  <c r="AI50" i="2"/>
  <c r="AG52" i="2"/>
  <c r="AW53" i="2"/>
  <c r="K27" i="2"/>
  <c r="K54" i="2" s="1"/>
  <c r="K55" i="2"/>
  <c r="S27" i="2"/>
  <c r="S54" i="2" s="1"/>
  <c r="S55" i="2"/>
  <c r="AI55" i="2"/>
  <c r="AI27" i="2"/>
  <c r="AI54" i="2" s="1"/>
  <c r="AY27" i="2"/>
  <c r="AY54" i="2" s="1"/>
  <c r="AY55" i="2"/>
  <c r="D55" i="2"/>
  <c r="D27" i="2"/>
  <c r="D54" i="2" s="1"/>
  <c r="T27" i="2"/>
  <c r="T54" i="2" s="1"/>
  <c r="T55" i="2"/>
  <c r="AB27" i="2"/>
  <c r="AB55" i="2"/>
  <c r="AJ27" i="2"/>
  <c r="AJ55" i="2"/>
  <c r="AR27" i="2"/>
  <c r="AR55" i="2"/>
  <c r="AZ27" i="2"/>
  <c r="AZ54" i="2" s="1"/>
  <c r="AZ55" i="2"/>
  <c r="Y45" i="2"/>
  <c r="Y58" i="2"/>
  <c r="BE53" i="2"/>
  <c r="BE66" i="2"/>
  <c r="U43" i="2"/>
  <c r="AC43" i="2"/>
  <c r="BA43" i="2"/>
  <c r="Y44" i="2"/>
  <c r="AG44" i="2"/>
  <c r="BE44" i="2"/>
  <c r="AC45" i="2"/>
  <c r="AK45" i="2"/>
  <c r="I48" i="2"/>
  <c r="AO48" i="2"/>
  <c r="AW48" i="2"/>
  <c r="M49" i="2"/>
  <c r="AS49" i="2"/>
  <c r="BA49" i="2"/>
  <c r="U51" i="2"/>
  <c r="BA51" i="2"/>
  <c r="Y52" i="2"/>
  <c r="BE52" i="2"/>
  <c r="E53" i="2"/>
  <c r="AC53" i="2"/>
  <c r="AZ42" i="2"/>
  <c r="AC49" i="2"/>
  <c r="AZ49" i="2"/>
  <c r="AQ50" i="2"/>
  <c r="Q53" i="2"/>
  <c r="Q46" i="2"/>
  <c r="Q59" i="2"/>
  <c r="Q27" i="2"/>
  <c r="Q54" i="2" s="1"/>
  <c r="W52" i="2"/>
  <c r="F45" i="2"/>
  <c r="N45" i="2"/>
  <c r="V45" i="2"/>
  <c r="J49" i="2"/>
  <c r="R49" i="2"/>
  <c r="Z49" i="2"/>
  <c r="AH49" i="2"/>
  <c r="AP49" i="2"/>
  <c r="AX49" i="2"/>
  <c r="BF49" i="2"/>
  <c r="BJ50" i="2"/>
  <c r="J53" i="2"/>
  <c r="R53" i="2"/>
  <c r="Z53" i="2"/>
  <c r="AH53" i="2"/>
  <c r="AP53" i="2"/>
  <c r="AX53" i="2"/>
  <c r="BF53" i="2"/>
  <c r="AD45" i="2"/>
  <c r="AL45" i="2"/>
  <c r="AT45" i="2"/>
  <c r="BB45" i="2"/>
  <c r="F49" i="2"/>
  <c r="N49" i="2"/>
  <c r="V49" i="2"/>
  <c r="AD49" i="2"/>
  <c r="AL49" i="2"/>
  <c r="AT49" i="2"/>
  <c r="BB49" i="2"/>
  <c r="BJ49" i="2"/>
  <c r="J50" i="2"/>
  <c r="R50" i="2"/>
  <c r="Z50" i="2"/>
  <c r="AH50" i="2"/>
  <c r="AP50" i="2"/>
  <c r="AX50" i="2"/>
  <c r="BF50" i="2"/>
  <c r="F53" i="2"/>
  <c r="N53" i="2"/>
  <c r="V53" i="2"/>
  <c r="AD53" i="2"/>
  <c r="AL53" i="2"/>
  <c r="AT53" i="2"/>
  <c r="BB53" i="2"/>
  <c r="K44" i="2"/>
  <c r="S44" i="2"/>
  <c r="AA44" i="2"/>
  <c r="W45" i="2"/>
  <c r="BC45" i="2"/>
  <c r="C48" i="2"/>
  <c r="AA48" i="2"/>
  <c r="AI48" i="2"/>
  <c r="AQ48" i="2"/>
  <c r="AA52" i="2"/>
  <c r="AQ52" i="2"/>
  <c r="AY52" i="2"/>
  <c r="W44" i="2"/>
  <c r="AM44" i="2"/>
  <c r="AU44" i="2"/>
  <c r="G48" i="2"/>
  <c r="AE48" i="2"/>
  <c r="AU48" i="2"/>
  <c r="C49" i="2"/>
  <c r="S49" i="2"/>
  <c r="AI49" i="2"/>
  <c r="O52" i="2"/>
  <c r="AE52" i="2"/>
  <c r="AU52" i="2"/>
  <c r="AB43" i="2"/>
  <c r="AF44" i="2"/>
  <c r="AN44" i="2"/>
  <c r="BD44" i="2"/>
  <c r="D47" i="2"/>
  <c r="T47" i="2"/>
  <c r="AZ47" i="2"/>
  <c r="G44" i="2"/>
  <c r="O44" i="2"/>
  <c r="BC44" i="2"/>
  <c r="W48" i="2"/>
  <c r="AM48" i="2"/>
  <c r="BC48" i="2"/>
  <c r="K49" i="2"/>
  <c r="AA49" i="2"/>
  <c r="G52" i="2"/>
  <c r="AM52" i="2"/>
  <c r="BC52" i="2"/>
  <c r="I42" i="2"/>
  <c r="Q42" i="2"/>
  <c r="Y42" i="2"/>
  <c r="AG42" i="2"/>
  <c r="AO42" i="2"/>
  <c r="AW42" i="2"/>
  <c r="BI45" i="2"/>
  <c r="AG46" i="2"/>
  <c r="AO46" i="2"/>
  <c r="E47" i="2"/>
  <c r="AK47" i="2"/>
  <c r="AS47" i="2"/>
  <c r="Q50" i="2"/>
  <c r="AW50" i="2"/>
  <c r="BE50" i="2"/>
  <c r="BI53" i="2"/>
  <c r="L43" i="2"/>
  <c r="T43" i="2"/>
  <c r="AR43" i="2"/>
  <c r="P44" i="2"/>
  <c r="X44" i="2"/>
  <c r="AV44" i="2"/>
  <c r="AB47" i="2"/>
  <c r="AJ47" i="2"/>
  <c r="AF48" i="2"/>
  <c r="AN48" i="2"/>
  <c r="D49" i="2"/>
  <c r="AJ49" i="2"/>
  <c r="AR49" i="2"/>
  <c r="L51" i="2"/>
  <c r="AR51" i="2"/>
  <c r="AZ51" i="2"/>
  <c r="P52" i="2"/>
  <c r="AV52" i="2"/>
  <c r="BD52" i="2"/>
  <c r="C44" i="2"/>
  <c r="AI44" i="2"/>
  <c r="G45" i="2"/>
  <c r="AU45" i="2"/>
  <c r="W49" i="2"/>
  <c r="C50" i="2"/>
  <c r="AA50" i="2"/>
  <c r="C52" i="2"/>
  <c r="AI52" i="2"/>
  <c r="G53" i="2"/>
  <c r="AN43" i="2"/>
  <c r="AR44" i="2"/>
  <c r="P45" i="2"/>
  <c r="AV45" i="2"/>
  <c r="X47" i="2"/>
  <c r="D48" i="2"/>
  <c r="AB48" i="2"/>
  <c r="H51" i="2"/>
  <c r="P51" i="2"/>
  <c r="AN51" i="2"/>
  <c r="T52" i="2"/>
  <c r="AR52" i="2"/>
  <c r="P53" i="2"/>
  <c r="X53" i="2"/>
  <c r="AV53" i="2"/>
  <c r="AQ44" i="2"/>
  <c r="AM45" i="2"/>
  <c r="S48" i="2"/>
  <c r="AY48" i="2"/>
  <c r="BC49" i="2"/>
  <c r="K52" i="2"/>
  <c r="O53" i="2"/>
  <c r="AM53" i="2"/>
  <c r="H43" i="2"/>
  <c r="AV43" i="2"/>
  <c r="L44" i="2"/>
  <c r="AZ44" i="2"/>
  <c r="BD45" i="2"/>
  <c r="BD47" i="2"/>
  <c r="L52" i="2"/>
  <c r="E42" i="2"/>
  <c r="M42" i="2"/>
  <c r="U42" i="2"/>
  <c r="AC42" i="2"/>
  <c r="AK42" i="2"/>
  <c r="AS42" i="2"/>
  <c r="BA42" i="2"/>
  <c r="Q43" i="2"/>
  <c r="AW43" i="2"/>
  <c r="BE43" i="2"/>
  <c r="BI44" i="2"/>
  <c r="E46" i="2"/>
  <c r="BI46" i="2"/>
  <c r="I47" i="2"/>
  <c r="E48" i="2"/>
  <c r="M48" i="2"/>
  <c r="M50" i="2"/>
  <c r="U50" i="2"/>
  <c r="Q51" i="2"/>
  <c r="Y51" i="2"/>
  <c r="I54" i="2" l="1"/>
  <c r="M54" i="2"/>
  <c r="BJ45" i="2"/>
  <c r="BJ43" i="2"/>
  <c r="BJ48" i="2"/>
  <c r="AR54" i="2"/>
  <c r="AD54" i="2"/>
  <c r="AJ54" i="2"/>
  <c r="AN54" i="2"/>
  <c r="BC193" i="12"/>
  <c r="BD193" i="12" s="1"/>
  <c r="BJ44" i="2"/>
  <c r="AB54" i="2"/>
  <c r="C168" i="3" l="1"/>
  <c r="C169" i="3"/>
  <c r="F167" i="3"/>
  <c r="F169" i="3"/>
  <c r="C167" i="3"/>
  <c r="F168" i="3" l="1"/>
  <c r="E168" i="3" l="1"/>
  <c r="E167" i="3"/>
  <c r="E169" i="3"/>
  <c r="G167" i="3" l="1"/>
  <c r="G168" i="3"/>
  <c r="G169" i="3"/>
  <c r="H167" i="3" l="1"/>
  <c r="H169" i="3"/>
  <c r="H168" i="3"/>
  <c r="I167" i="3" l="1"/>
  <c r="I169" i="3"/>
  <c r="I168" i="3"/>
  <c r="J168" i="3" l="1"/>
  <c r="J167" i="3"/>
  <c r="J169" i="3"/>
  <c r="L167" i="3" l="1"/>
  <c r="L169" i="3"/>
  <c r="L168" i="3"/>
  <c r="M169" i="3" l="1"/>
  <c r="M168" i="3"/>
  <c r="M167" i="3"/>
  <c r="R167" i="3" l="1"/>
  <c r="R169" i="3"/>
  <c r="R168" i="3"/>
  <c r="O169" i="3" l="1"/>
  <c r="O167" i="3"/>
  <c r="O168" i="3"/>
  <c r="P167" i="3" l="1"/>
  <c r="P169" i="3"/>
  <c r="P168" i="3"/>
  <c r="Q169" i="3" l="1"/>
  <c r="Q168" i="3"/>
  <c r="Q167" i="3"/>
  <c r="S167" i="3" l="1"/>
  <c r="S168" i="3"/>
  <c r="S169" i="3"/>
  <c r="T169" i="3" l="1"/>
  <c r="T168" i="3"/>
  <c r="T167" i="3"/>
  <c r="U167" i="3" l="1"/>
  <c r="U169" i="3"/>
  <c r="U168" i="3"/>
  <c r="X169" i="3" l="1"/>
  <c r="X168" i="3"/>
  <c r="X167" i="3"/>
  <c r="W168" i="3" l="1"/>
  <c r="W167" i="3"/>
  <c r="W169" i="3"/>
  <c r="V169" i="3" l="1"/>
  <c r="V168" i="3"/>
  <c r="V167" i="3"/>
  <c r="Y169" i="3" l="1"/>
  <c r="Y168" i="3"/>
  <c r="Y167" i="3"/>
  <c r="Z169" i="3" l="1"/>
  <c r="Z167" i="3"/>
  <c r="Z168" i="3"/>
  <c r="AB168" i="3" l="1"/>
  <c r="AB167" i="3"/>
  <c r="AB169" i="3"/>
  <c r="AA168" i="3" l="1"/>
  <c r="AA167" i="3"/>
  <c r="AA169" i="3"/>
  <c r="AC167" i="3"/>
  <c r="AC168" i="3" l="1"/>
  <c r="AC169" i="3"/>
  <c r="AJ168" i="3" l="1"/>
  <c r="AJ167" i="3"/>
  <c r="AJ169" i="3"/>
  <c r="AD167" i="3" l="1"/>
  <c r="AD168" i="3"/>
  <c r="AD169" i="3"/>
  <c r="AF169" i="3" l="1"/>
  <c r="AF168" i="3"/>
  <c r="AF167" i="3"/>
  <c r="AG167" i="3" l="1"/>
  <c r="AG169" i="3"/>
  <c r="AG168" i="3"/>
  <c r="AH168" i="3" l="1"/>
  <c r="AH167" i="3"/>
  <c r="AH169" i="3"/>
  <c r="AE168" i="3" l="1"/>
  <c r="AE169" i="3" l="1"/>
  <c r="AE167" i="3"/>
  <c r="AI167" i="3"/>
  <c r="AI168" i="3" l="1"/>
  <c r="AI169" i="3"/>
  <c r="AL168" i="3" l="1"/>
  <c r="AL169" i="3"/>
  <c r="AL167" i="3"/>
  <c r="AM168" i="3" l="1"/>
  <c r="AM167" i="3"/>
  <c r="AM169" i="3"/>
  <c r="AN167" i="3" l="1"/>
  <c r="AN169" i="3"/>
  <c r="AN168" i="3"/>
  <c r="AO168" i="3" l="1"/>
  <c r="AO167" i="3"/>
  <c r="AO169" i="3"/>
  <c r="AP167" i="3" l="1"/>
  <c r="AP168" i="3"/>
  <c r="AP169" i="3"/>
  <c r="AQ169" i="3" l="1"/>
  <c r="AQ168" i="3"/>
  <c r="AQ167" i="3"/>
  <c r="AR169" i="3" l="1"/>
  <c r="AR167" i="3"/>
  <c r="AR168" i="3"/>
  <c r="AS168" i="3" l="1"/>
  <c r="AS167" i="3"/>
  <c r="AS169" i="3"/>
  <c r="AT167" i="3" l="1"/>
  <c r="AT168" i="3"/>
  <c r="AT169" i="3"/>
  <c r="AU169" i="3" l="1"/>
  <c r="AU168" i="3"/>
  <c r="AU167" i="3"/>
  <c r="AW168" i="3" l="1"/>
  <c r="AW169" i="3"/>
  <c r="AW167" i="3"/>
  <c r="AX167" i="3" l="1"/>
  <c r="AX169" i="3"/>
  <c r="AX168" i="3"/>
  <c r="AZ169" i="3" l="1"/>
  <c r="AZ168" i="3"/>
  <c r="AZ167" i="3"/>
  <c r="AY168" i="3" l="1"/>
  <c r="BL168" i="3" s="1"/>
  <c r="AY169" i="3"/>
  <c r="BL169" i="3" s="1"/>
  <c r="AY167" i="3"/>
  <c r="BL167" i="3" s="1"/>
  <c r="B169" i="3" l="1"/>
  <c r="C27" i="23" s="1"/>
  <c r="BN168" i="3"/>
  <c r="BO168" i="3"/>
  <c r="BP168" i="3" s="1"/>
  <c r="B168" i="3"/>
  <c r="C26" i="23" s="1"/>
  <c r="BN167" i="3"/>
  <c r="BO167" i="3"/>
  <c r="BP167" i="3" s="1"/>
  <c r="B167" i="3"/>
  <c r="C25" i="23" s="1"/>
  <c r="BM167" i="3" l="1"/>
  <c r="BM168" i="3"/>
  <c r="BM169" i="3"/>
  <c r="L6" i="2"/>
  <c r="L19" i="2" l="1"/>
  <c r="L46" i="2" l="1"/>
  <c r="L27" i="2"/>
  <c r="L54" i="2" s="1"/>
  <c r="L59" i="2"/>
</calcChain>
</file>

<file path=xl/connections.xml><?xml version="1.0" encoding="utf-8"?>
<connections xmlns="http://schemas.openxmlformats.org/spreadsheetml/2006/main">
  <connection id="1" odcFile="C:\Users\admin\Documents\My Data Sources\ADMIN-PC_SQLEXPRESS PMA ResourceGroupMonth1.odc" keepAlive="1" name="ADMIN-PC_SQLEXPRESS PMA ResourceGroupMonth1" type="5" refreshedVersion="5">
    <dbPr connection="Provider=SQLOLEDB.1;Integrated Security=SSPI;Persist Security Info=True;Initial Catalog=PMA;Data Source=ADMIN-PC\SQLEXPRESS;Use Procedure for Prepare=1;Auto Translate=True;Packet Size=4096;Workstation ID=ADMIN-PC;Use Encryption for Data=False;Tag with column collation when possible=False" command="&quot;PMA&quot;.&quot;dbo&quot;.&quot;ResourceGroupMonth1&quot;" commandType="3"/>
  </connection>
</connections>
</file>

<file path=xl/sharedStrings.xml><?xml version="1.0" encoding="utf-8"?>
<sst xmlns="http://schemas.openxmlformats.org/spreadsheetml/2006/main" count="1698" uniqueCount="292">
  <si>
    <t>ID</t>
  </si>
  <si>
    <t>Column Labels</t>
  </si>
  <si>
    <t>ABgas</t>
  </si>
  <si>
    <t>ALgas</t>
  </si>
  <si>
    <t>ARgas</t>
  </si>
  <si>
    <t>AZgas</t>
  </si>
  <si>
    <t>BCgas</t>
  </si>
  <si>
    <t>BCNgas</t>
  </si>
  <si>
    <t>BCSgas</t>
  </si>
  <si>
    <t>CAgas</t>
  </si>
  <si>
    <t>COgas</t>
  </si>
  <si>
    <t>CTgas</t>
  </si>
  <si>
    <t>DEgas</t>
  </si>
  <si>
    <t>FLgas</t>
  </si>
  <si>
    <t>GAgas</t>
  </si>
  <si>
    <t>IAgas</t>
  </si>
  <si>
    <t>IDgas</t>
  </si>
  <si>
    <t>ILgas</t>
  </si>
  <si>
    <t>INgas</t>
  </si>
  <si>
    <t>KSgas</t>
  </si>
  <si>
    <t>KYgas</t>
  </si>
  <si>
    <t>LAgas</t>
  </si>
  <si>
    <t>MAgas</t>
  </si>
  <si>
    <t>MBgas</t>
  </si>
  <si>
    <t>MDgas</t>
  </si>
  <si>
    <t>MEgas</t>
  </si>
  <si>
    <t>MIgas</t>
  </si>
  <si>
    <t>MNgas</t>
  </si>
  <si>
    <t>MOgas</t>
  </si>
  <si>
    <t>MSgas</t>
  </si>
  <si>
    <t>MTgas</t>
  </si>
  <si>
    <t>NBgas</t>
  </si>
  <si>
    <t>NCgas</t>
  </si>
  <si>
    <t>NDgas</t>
  </si>
  <si>
    <t>NEgas</t>
  </si>
  <si>
    <t>NHgas</t>
  </si>
  <si>
    <t>NJgas</t>
  </si>
  <si>
    <t>NMgas</t>
  </si>
  <si>
    <t>NSgas</t>
  </si>
  <si>
    <t>NVgas</t>
  </si>
  <si>
    <t>NYgas</t>
  </si>
  <si>
    <t>OHgas</t>
  </si>
  <si>
    <t>OKgas</t>
  </si>
  <si>
    <t>ONgas</t>
  </si>
  <si>
    <t>ORgas</t>
  </si>
  <si>
    <t>PAgas</t>
  </si>
  <si>
    <t>QCgas</t>
  </si>
  <si>
    <t>RIgas</t>
  </si>
  <si>
    <t>SCgas</t>
  </si>
  <si>
    <t>SDgas</t>
  </si>
  <si>
    <t>SKgas</t>
  </si>
  <si>
    <t>TNgas</t>
  </si>
  <si>
    <t>TXgas</t>
  </si>
  <si>
    <t>Usgas</t>
  </si>
  <si>
    <t>UTgas</t>
  </si>
  <si>
    <t>VAgas</t>
  </si>
  <si>
    <t>VTgas</t>
  </si>
  <si>
    <t>WAgas</t>
  </si>
  <si>
    <t>WIgas</t>
  </si>
  <si>
    <t>WVgas</t>
  </si>
  <si>
    <t>WYgas</t>
  </si>
  <si>
    <t>Grand Total</t>
  </si>
  <si>
    <t>Run_ID</t>
  </si>
  <si>
    <t>Row Labels</t>
  </si>
  <si>
    <t>2014_08</t>
  </si>
  <si>
    <t>2014_09</t>
  </si>
  <si>
    <t>2014_10</t>
  </si>
  <si>
    <t>2014_11</t>
  </si>
  <si>
    <t>2014_12</t>
  </si>
  <si>
    <t>2015_01</t>
  </si>
  <si>
    <t>2015_02</t>
  </si>
  <si>
    <t>2015_03</t>
  </si>
  <si>
    <t>2015_04</t>
  </si>
  <si>
    <t>2015_05</t>
  </si>
  <si>
    <t>2015_06</t>
  </si>
  <si>
    <t>2015_07</t>
  </si>
  <si>
    <t>2015_08</t>
  </si>
  <si>
    <t>2015_09</t>
  </si>
  <si>
    <t>2015_10</t>
  </si>
  <si>
    <t>2015_11</t>
  </si>
  <si>
    <t>2015_12</t>
  </si>
  <si>
    <t>2016_01</t>
  </si>
  <si>
    <t>2016_02</t>
  </si>
  <si>
    <t>2016_03</t>
  </si>
  <si>
    <t>2016_04</t>
  </si>
  <si>
    <t>2016_05</t>
  </si>
  <si>
    <t>2016_06</t>
  </si>
  <si>
    <t>2016_07</t>
  </si>
  <si>
    <t>2016_08</t>
  </si>
  <si>
    <t>2016_09</t>
  </si>
  <si>
    <t>2016_10</t>
  </si>
  <si>
    <t>2016_11</t>
  </si>
  <si>
    <t>2016_12</t>
  </si>
  <si>
    <t>Base10-082114</t>
  </si>
  <si>
    <t>Sum of Fuel_Usage</t>
  </si>
  <si>
    <t>Back to Contents</t>
  </si>
  <si>
    <t xml:space="preserve">Data 1: Natural Gas Delivered to Electric Power Consumers </t>
  </si>
  <si>
    <t>Sourcekey</t>
  </si>
  <si>
    <t>Date</t>
  </si>
  <si>
    <t>U.S. Natural Gas Deliveries to Electric Power Consumers (MMcf)</t>
  </si>
  <si>
    <t>Alabama Natural Gas Deliveries to Electric Power Consumers (MMcf)</t>
  </si>
  <si>
    <t>Alaska Natural Gas Deliveries to Electric Power Consumers (MMcf)</t>
  </si>
  <si>
    <t>Arizona Natural Gas Deliveries to Electric Power Consumers (MMcf)</t>
  </si>
  <si>
    <t>Arkansas Natural Gas Deliveries to Electric Power Consumers (MMcf)</t>
  </si>
  <si>
    <t>California Natural Gas Deliveries to Electric Power Consumers (MMcf)</t>
  </si>
  <si>
    <t>Colorado Natural Gas Deliveries to Electric Power Consumers (MMcf)</t>
  </si>
  <si>
    <t>Connecticut Natural Gas Deliveries to Electric Power Consumers (MMcf)</t>
  </si>
  <si>
    <t>Delaware Natural Gas Deliveries to Electric Power Consumers (MMcf)</t>
  </si>
  <si>
    <t>District of Columbia Natural Gas Deliveries to Electric Power Consumers (MMcf)</t>
  </si>
  <si>
    <t>Florida Natural Gas Deliveries to Electric Power Consumers (MMcf)</t>
  </si>
  <si>
    <t>Georgia Natural Gas Deliveries to Electric Power Consumers (MMcf)</t>
  </si>
  <si>
    <t>Hawaii Natural Gas Deliveries to Electric Power Consumers (MMcf)</t>
  </si>
  <si>
    <t>Idaho Natural Gas Deliveries to Electric Power Consumers (MMcf)</t>
  </si>
  <si>
    <t>Illinois Natural Gas Deliveries to Electric Power Consumers (MMcf)</t>
  </si>
  <si>
    <t>Indiana Natural Gas Deliveries to Electric Power Consumers (MMcf)</t>
  </si>
  <si>
    <t>Iowa Natural Gas Deliveries to Electric Power Consumers (MMcf)</t>
  </si>
  <si>
    <t>Kansas Natural Gas Deliveries to Electric Power Consumers (MMcf)</t>
  </si>
  <si>
    <t>Kentucky Natural Gas Deliveries to Electric Power Consumers (MMcf)</t>
  </si>
  <si>
    <t>Louisiana Natural Gas Deliveries to Electric Power Consumers (MMcf)</t>
  </si>
  <si>
    <t>Maine Natural Gas Deliveries to Electric Power Consumers (MMcf)</t>
  </si>
  <si>
    <t>Maryland Natural Gas Deliveries to Electric Power Consumers (MMcf)</t>
  </si>
  <si>
    <t>Massachusetts Natural Gas Deliveries to Electric Power Consumers (MMcf)</t>
  </si>
  <si>
    <t>Michigan Natural Gas Deliveries to Electric Power Consumers (MMcf)</t>
  </si>
  <si>
    <t>Minnesota Natural Gas Deliveries to Electric Power Consumers (MMcf)</t>
  </si>
  <si>
    <t>Mississippi Natural Gas Deliveries to Electric Power Consumers (MMcf)</t>
  </si>
  <si>
    <t>Missouri Natural Gas Deliveries to Electric Power Consumers (MMcf)</t>
  </si>
  <si>
    <t>Montana Natural Gas Deliveries to Electric Power Consumers (MMcf)</t>
  </si>
  <si>
    <t>Nebraska Natural Gas Deliveries to Electric Power Consumers (MMcf)</t>
  </si>
  <si>
    <t>Nevada Natural Gas Deliveries to Electric Power Consumers (MMcf)</t>
  </si>
  <si>
    <t>New Hampshire Natural Gas Deliveries to Electric Power Consumers (MMcf)</t>
  </si>
  <si>
    <t>New Jersey Natural Gas Deliveries to Electric Power Consumers (MMcf)</t>
  </si>
  <si>
    <t>New Mexico Natural Gas Deliveries to Electric Power Consumers (MMcf)</t>
  </si>
  <si>
    <t>New York Natural Gas Deliveries to Electric Power Consumers (MMcf)</t>
  </si>
  <si>
    <t>North Carolina Natural Gas Deliveries to Electric Power Consumers (MMcf)</t>
  </si>
  <si>
    <t>North Dakota Natural Gas Deliveries to Electric Power Consumers (MMcf)</t>
  </si>
  <si>
    <t>Ohio Natural Gas Deliveries to Electric Power Consumers (MMcf)</t>
  </si>
  <si>
    <t>Oklahoma Natural Gas Deliveries to Electric Power Consumers (MMcf)</t>
  </si>
  <si>
    <t>Oregon Natural Gas Deliveries to Electric Power Consumers (MMcf)</t>
  </si>
  <si>
    <t>Pennsylvania Natural Gas Deliveries to Electric Power Consumers (MMcf)</t>
  </si>
  <si>
    <t>Rhode Island Natural Gas Deliveries to Electric Power Consumers (MMcf)</t>
  </si>
  <si>
    <t>South Carolina Natural Gas Deliveries to Electric Power Consumers (MMcf)</t>
  </si>
  <si>
    <t>South Dakota Natural Gas Deliveries to Electric Power Consumers (MMcf)</t>
  </si>
  <si>
    <t>Tennessee Natural Gas Deliveries to Electric Power Consumers (MMcf)</t>
  </si>
  <si>
    <t>Texas Natural Gas Deliveries to Electric Power Consumers (MMcf)</t>
  </si>
  <si>
    <t>Utah Natural Gas Deliveries to Electric Power Consumers (MMcf)</t>
  </si>
  <si>
    <t>Vermont Natural Gas Deliveries to Electric Power Consumers (MMcf)</t>
  </si>
  <si>
    <t>Virginia Natural Gas Deliveries to Electric Power Consumers (MMcf)</t>
  </si>
  <si>
    <t>Washington Natural Gas Deliveries to Electric Power Consumers (MMcf)</t>
  </si>
  <si>
    <t>West Virginia Natural Gas Deliveries to Electric Power Consumers (MMcf)</t>
  </si>
  <si>
    <t>Wisconsin Natural Gas Deliveries to Electric Power Consumers (MMcf)</t>
  </si>
  <si>
    <t>Wyoming Natural Gas Deliveries to Electric Power Consumers (MMcf)</t>
  </si>
  <si>
    <t>(blank)</t>
  </si>
  <si>
    <t>US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</si>
  <si>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</si>
  <si>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</si>
  <si>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</si>
  <si>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</si>
  <si>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</si>
  <si>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</si>
  <si>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</si>
  <si>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</si>
  <si>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</si>
  <si>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</si>
  <si>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</si>
  <si>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</si>
  <si>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</si>
  <si>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</si>
  <si>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</si>
  <si>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</si>
  <si>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</si>
  <si>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</si>
  <si>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</si>
  <si>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</si>
  <si>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</si>
  <si>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</si>
  <si>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</si>
  <si>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</si>
  <si>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</si>
  <si>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</si>
  <si>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</si>
  <si>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</si>
  <si>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</si>
  <si>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</si>
  <si>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</si>
  <si>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</si>
  <si>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</si>
  <si>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</si>
  <si>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</si>
  <si>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</si>
  <si>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</si>
  <si>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</si>
  <si>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</si>
  <si>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</si>
  <si>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</si>
  <si>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</si>
  <si>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</si>
  <si>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</si>
  <si>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</si>
  <si>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</si>
  <si>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</si>
  <si>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</si>
  <si>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</si>
  <si>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</si>
  <si>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AB</t>
  </si>
  <si>
    <t>BC</t>
  </si>
  <si>
    <t>BCN</t>
  </si>
  <si>
    <t>BCS</t>
  </si>
  <si>
    <t>MB</t>
  </si>
  <si>
    <t>NB</t>
  </si>
  <si>
    <t>NS</t>
  </si>
  <si>
    <t>ON</t>
  </si>
  <si>
    <t>QC</t>
  </si>
  <si>
    <t>SK</t>
  </si>
  <si>
    <t>Us</t>
  </si>
  <si>
    <t>Actual</t>
  </si>
  <si>
    <t>Model</t>
  </si>
  <si>
    <t>Actual/Model</t>
  </si>
  <si>
    <t>Adjustment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</si>
  <si>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</si>
  <si>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</si>
  <si>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</si>
  <si>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</si>
  <si>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</si>
  <si>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</si>
  <si>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</si>
  <si>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</si>
  <si>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</si>
  <si>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</si>
  <si>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</si>
  <si>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</si>
  <si>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Period</t>
  </si>
  <si>
    <t>QB</t>
  </si>
  <si>
    <t>MXBC</t>
  </si>
  <si>
    <t>Max</t>
  </si>
  <si>
    <t>Min</t>
  </si>
  <si>
    <t>LookupValue</t>
  </si>
  <si>
    <t>Base</t>
  </si>
  <si>
    <t>High</t>
  </si>
  <si>
    <t>Low</t>
  </si>
  <si>
    <t>History</t>
  </si>
  <si>
    <t>Alabama Natural Gas Deliveries to Electric Power Consumers (Bcf/d)</t>
  </si>
  <si>
    <t>Alaska Natural Gas Deliveries to Electric Power Consumers (Bcf/d)</t>
  </si>
  <si>
    <t>Arizona Natural Gas Deliveries to Electric Power Consumers (Bcf/d)</t>
  </si>
  <si>
    <t>Arkansas Natural Gas Deliveries to Electric Power Consumers (Bcf/d)</t>
  </si>
  <si>
    <t>California Natural Gas Deliveries to Electric Power Consumers (Bcf/d)</t>
  </si>
  <si>
    <t>Colorado Natural Gas Deliveries to Electric Power Consumers (Bcf/d)</t>
  </si>
  <si>
    <t>Connecticut Natural Gas Deliveries to Electric Power Consumers (Bcf/d)</t>
  </si>
  <si>
    <t>Delaware Natural Gas Deliveries to Electric Power Consumers (Bcf/d)</t>
  </si>
  <si>
    <t>District of Columbia Natural Gas Deliveries to Electric Power Consumers (Bcf/d)</t>
  </si>
  <si>
    <t>Florida Natural Gas Deliveries to Electric Power Consumers (Bcf/d)</t>
  </si>
  <si>
    <t>Georgia Natural Gas Deliveries to Electric Power Consumers (Bcf/d)</t>
  </si>
  <si>
    <t>Hawaii Natural Gas Deliveries to Electric Power Consumers (Bcf/d)</t>
  </si>
  <si>
    <t>Idaho Natural Gas Deliveries to Electric Power Consumers (Bcf/d)</t>
  </si>
  <si>
    <t>Illinois Natural Gas Deliveries to Electric Power Consumers (Bcf/d)</t>
  </si>
  <si>
    <t>Indiana Natural Gas Deliveries to Electric Power Consumers (Bcf/d)</t>
  </si>
  <si>
    <t>Iowa Natural Gas Deliveries to Electric Power Consumers (Bcf/d)</t>
  </si>
  <si>
    <t>Kansas Natural Gas Deliveries to Electric Power Consumers (Bcf/d)</t>
  </si>
  <si>
    <t>Kentucky Natural Gas Deliveries to Electric Power Consumers (Bcf/d)</t>
  </si>
  <si>
    <t>Louisiana Natural Gas Deliveries to Electric Power Consumers (Bcf/d)</t>
  </si>
  <si>
    <t>Maine Natural Gas Deliveries to Electric Power Consumers (Bcf/d)</t>
  </si>
  <si>
    <t>Maryland Natural Gas Deliveries to Electric Power Consumers (Bcf/d)</t>
  </si>
  <si>
    <t>Massachusetts Natural Gas Deliveries to Electric Power Consumers (Bcf/d)</t>
  </si>
  <si>
    <t>Michigan Natural Gas Deliveries to Electric Power Consumers (Bcf/d)</t>
  </si>
  <si>
    <t>Minnesota Natural Gas Deliveries to Electric Power Consumers (Bcf/d)</t>
  </si>
  <si>
    <t>Mississippi Natural Gas Deliveries to Electric Power Consumers (Bcf/d)</t>
  </si>
  <si>
    <t>Missouri Natural Gas Deliveries to Electric Power Consumers (Bcf/d)</t>
  </si>
  <si>
    <t>Montana Natural Gas Deliveries to Electric Power Consumers (Bcf/d)</t>
  </si>
  <si>
    <t>Nebraska Natural Gas Deliveries to Electric Power Consumers (Bcf/d)</t>
  </si>
  <si>
    <t>Nevada Natural Gas Deliveries to Electric Power Consumers (Bcf/d)</t>
  </si>
  <si>
    <t>New Hampshire Natural Gas Deliveries to Electric Power Consumers (Bcf/d)</t>
  </si>
  <si>
    <t>New Jersey Natural Gas Deliveries to Electric Power Consumers (Bcf/d)</t>
  </si>
  <si>
    <t>New Mexico Natural Gas Deliveries to Electric Power Consumers (Bcf/d)</t>
  </si>
  <si>
    <t>New York Natural Gas Deliveries to Electric Power Consumers (Bcf/d)</t>
  </si>
  <si>
    <t>North Carolina Natural Gas Deliveries to Electric Power Consumers (Bcf/d)</t>
  </si>
  <si>
    <t>North Dakota Natural Gas Deliveries to Electric Power Consumers (Bcf/d)</t>
  </si>
  <si>
    <t>Ohio Natural Gas Deliveries to Electric Power Consumers (Bcf/d)</t>
  </si>
  <si>
    <t>Oklahoma Natural Gas Deliveries to Electric Power Consumers (Bcf/d)</t>
  </si>
  <si>
    <t>Oregon Natural Gas Deliveries to Electric Power Consumers (Bcf/d)</t>
  </si>
  <si>
    <t>Pennsylvania Natural Gas Deliveries to Electric Power Consumers (Bcf/d)</t>
  </si>
  <si>
    <t>Rhode Island Natural Gas Deliveries to Electric Power Consumers (Bcf/d)</t>
  </si>
  <si>
    <t>South Carolina Natural Gas Deliveries to Electric Power Consumers (Bcf/d)</t>
  </si>
  <si>
    <t>South Dakota Natural Gas Deliveries to Electric Power Consumers (Bcf/d)</t>
  </si>
  <si>
    <t>Tennessee Natural Gas Deliveries to Electric Power Consumers (Bcf/d)</t>
  </si>
  <si>
    <t>Texas Natural Gas Deliveries to Electric Power Consumers (Bcf/d)</t>
  </si>
  <si>
    <t>Utah Natural Gas Deliveries to Electric Power Consumers (Bcf/d)</t>
  </si>
  <si>
    <t>Vermont Natural Gas Deliveries to Electric Power Consumers (Bcf/d)</t>
  </si>
  <si>
    <t>Virginia Natural Gas Deliveries to Electric Power Consumers (Bcf/d)</t>
  </si>
  <si>
    <t>Washington Natural Gas Deliveries to Electric Power Consumers (Bcf/d)</t>
  </si>
  <si>
    <t>West Virginia Natural Gas Deliveries to Electric Power Consumers (Bcf/d)</t>
  </si>
  <si>
    <t>Wisconsin Natural Gas Deliveries to Electric Power Consumers (Bcf/d)</t>
  </si>
  <si>
    <t>Wyoming Natural Gas Deliveries to Electric Power Consumers (Bcf/d)</t>
  </si>
  <si>
    <t>U.S. 48 Natural Gas Deliveries to Electric Power Consumers (Bcf/d)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</si>
</sst>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mmm\-yyyy"/>
    <numFmt numFmtId="165" formatCode="_(* #,##0_);_(* \(#,##0\);_(* &quot;-&quot;??_);_(@_)"/>
    <numFmt numFmtId="166" formatCode="0.000"/>
    <numFmt numFmtId="167" formatCode="dd\-mmm\-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color indexed="1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43" fontId="5" fillId="0" borderId="0" applyFont="0" applyFill="0" applyBorder="0" applyAlignment="0" applyProtection="0"/>
    <xf numFmtId="0" fontId="12" fillId="0" borderId="0"/>
  </cellStyleXfs>
  <cellXfs count="40">
    <xf numFmtId="0" fontId="0" fillId="0" borderId="0" xfId="0"/>
    <xf numFmtId="0" fontId="0" fillId="0" borderId="0" xfId="0" pivotButton="1"/>
    <xf numFmtId="0" fontId="3" fillId="2" borderId="1" xfId="0" applyFont="1" applyFill="1" applyBorder="1"/>
    <xf numFmtId="0" fontId="0" fillId="0" borderId="0" xfId="0" applyAlignment="1">
      <alignment horizontal="left"/>
    </xf>
    <xf numFmtId="0" fontId="4" fillId="0" borderId="0" xfId="2" quotePrefix="1" applyAlignment="1" applyProtection="1">
      <alignment horizontal="left"/>
    </xf>
    <xf numFmtId="0" fontId="6" fillId="0" borderId="0" xfId="3" applyFont="1"/>
    <xf numFmtId="0" fontId="5" fillId="0" borderId="0" xfId="3"/>
    <xf numFmtId="0" fontId="7" fillId="0" borderId="0" xfId="3" applyFont="1" applyAlignment="1">
      <alignment horizontal="center" wrapText="1"/>
    </xf>
    <xf numFmtId="0" fontId="8" fillId="0" borderId="0" xfId="3" applyFont="1" applyAlignment="1">
      <alignment wrapText="1"/>
    </xf>
    <xf numFmtId="0" fontId="9" fillId="0" borderId="0" xfId="3" applyFont="1" applyAlignment="1">
      <alignment horizontal="center" wrapText="1"/>
    </xf>
    <xf numFmtId="0" fontId="9" fillId="0" borderId="0" xfId="3" applyFont="1" applyAlignment="1">
      <alignment wrapText="1"/>
    </xf>
    <xf numFmtId="164" fontId="5" fillId="0" borderId="0" xfId="3" applyNumberFormat="1"/>
    <xf numFmtId="43" fontId="0" fillId="0" borderId="0" xfId="4" applyFont="1"/>
    <xf numFmtId="165" fontId="0" fillId="0" borderId="0" xfId="4" applyNumberFormat="1" applyFont="1"/>
    <xf numFmtId="43" fontId="5" fillId="0" borderId="0" xfId="3" applyNumberFormat="1"/>
    <xf numFmtId="165" fontId="0" fillId="0" borderId="0" xfId="1" applyNumberFormat="1" applyFont="1"/>
    <xf numFmtId="165" fontId="0" fillId="0" borderId="0" xfId="0" applyNumberFormat="1"/>
    <xf numFmtId="0" fontId="0" fillId="3" borderId="0" xfId="0" applyFill="1"/>
    <xf numFmtId="2" fontId="0" fillId="0" borderId="0" xfId="0" applyNumberFormat="1"/>
    <xf numFmtId="0" fontId="0" fillId="0" borderId="0" xfId="0"/>
    <xf numFmtId="11" fontId="0" fillId="0" borderId="0" xfId="0" applyNumberFormat="1"/>
    <xf numFmtId="43" fontId="0" fillId="0" borderId="0" xfId="1" applyFont="1"/>
    <xf numFmtId="166" fontId="10" fillId="0" borderId="0" xfId="3" applyNumberFormat="1" applyFont="1"/>
    <xf numFmtId="2" fontId="10" fillId="0" borderId="0" xfId="3" applyNumberFormat="1" applyFont="1"/>
    <xf numFmtId="2" fontId="5" fillId="0" borderId="0" xfId="3" applyNumberFormat="1"/>
    <xf numFmtId="1" fontId="10" fillId="0" borderId="0" xfId="3" applyNumberFormat="1" applyFont="1"/>
    <xf numFmtId="1" fontId="10" fillId="3" borderId="0" xfId="3" applyNumberFormat="1" applyFont="1" applyFill="1"/>
    <xf numFmtId="1" fontId="5" fillId="0" borderId="0" xfId="3" applyNumberFormat="1"/>
    <xf numFmtId="43" fontId="5" fillId="0" borderId="0" xfId="1" applyFont="1"/>
    <xf numFmtId="43" fontId="0" fillId="0" borderId="0" xfId="0" applyNumberFormat="1"/>
    <xf numFmtId="1" fontId="11" fillId="0" borderId="0" xfId="3" applyNumberFormat="1" applyFont="1"/>
    <xf numFmtId="1" fontId="5" fillId="0" borderId="0" xfId="3" applyNumberFormat="1" applyFont="1"/>
    <xf numFmtId="0" fontId="13" fillId="4" borderId="2" xfId="5" applyFont="1" applyFill="1" applyBorder="1" applyAlignment="1">
      <alignment horizontal="center"/>
    </xf>
    <xf numFmtId="167" fontId="13" fillId="0" borderId="3" xfId="5" applyNumberFormat="1" applyFont="1" applyFill="1" applyBorder="1" applyAlignment="1">
      <alignment horizontal="right" wrapText="1"/>
    </xf>
    <xf numFmtId="4" fontId="13" fillId="0" borderId="3" xfId="5" applyNumberFormat="1" applyFont="1" applyFill="1" applyBorder="1" applyAlignment="1">
      <alignment horizontal="right" wrapText="1"/>
    </xf>
    <xf numFmtId="0" fontId="12" fillId="0" borderId="0" xfId="5"/>
    <xf numFmtId="4" fontId="0" fillId="0" borderId="0" xfId="0" applyNumberFormat="1"/>
    <xf numFmtId="43" fontId="2" fillId="0" borderId="0" xfId="1" applyFont="1"/>
    <xf numFmtId="17" fontId="0" fillId="0" borderId="0" xfId="0" applyNumberFormat="1"/>
    <xf numFmtId="1" fontId="5" fillId="3" borderId="0" xfId="3" applyNumberFormat="1" applyFont="1" applyFill="1"/>
  </cellXfs>
  <cellStyles count="6">
    <cellStyle name="Comma" xfId="1" builtinId="3"/>
    <cellStyle name="Comma 2" xfId="4"/>
    <cellStyle name="Hyperlink" xfId="2" builtinId="8"/>
    <cellStyle name="Normal" xfId="0" builtinId="0"/>
    <cellStyle name="Normal 2" xfId="3"/>
    <cellStyle name="Normal_Sheet1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Summary!$K$2</c:f>
          <c:strCache>
            <c:ptCount val="1"/>
            <c:pt idx="0">
              <c:v>Colorado Natural Gas Deliveries to Electric Power Consumers (Bcf/d)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Summary!$B$4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Summary!$A$5:$A$29</c:f>
              <c:numCache>
                <c:formatCode>mmm\-yy</c:formatCode>
                <c:ptCount val="25"/>
                <c:pt idx="0">
                  <c:v>41244</c:v>
                </c:pt>
                <c:pt idx="1">
                  <c:v>41275</c:v>
                </c:pt>
                <c:pt idx="2">
                  <c:v>41306</c:v>
                </c:pt>
                <c:pt idx="3">
                  <c:v>41334</c:v>
                </c:pt>
                <c:pt idx="4">
                  <c:v>41365</c:v>
                </c:pt>
                <c:pt idx="5">
                  <c:v>41395</c:v>
                </c:pt>
                <c:pt idx="6">
                  <c:v>41426</c:v>
                </c:pt>
                <c:pt idx="7">
                  <c:v>41456</c:v>
                </c:pt>
                <c:pt idx="8">
                  <c:v>41487</c:v>
                </c:pt>
                <c:pt idx="9">
                  <c:v>41518</c:v>
                </c:pt>
                <c:pt idx="10">
                  <c:v>41548</c:v>
                </c:pt>
                <c:pt idx="11">
                  <c:v>41579</c:v>
                </c:pt>
                <c:pt idx="12">
                  <c:v>41609</c:v>
                </c:pt>
                <c:pt idx="13">
                  <c:v>41640</c:v>
                </c:pt>
                <c:pt idx="14">
                  <c:v>41671</c:v>
                </c:pt>
                <c:pt idx="15">
                  <c:v>41699</c:v>
                </c:pt>
                <c:pt idx="16">
                  <c:v>41730</c:v>
                </c:pt>
                <c:pt idx="17">
                  <c:v>41760</c:v>
                </c:pt>
                <c:pt idx="18">
                  <c:v>41791</c:v>
                </c:pt>
                <c:pt idx="19">
                  <c:v>41821</c:v>
                </c:pt>
                <c:pt idx="20">
                  <c:v>41852</c:v>
                </c:pt>
                <c:pt idx="21">
                  <c:v>41883</c:v>
                </c:pt>
                <c:pt idx="22">
                  <c:v>41913</c:v>
                </c:pt>
                <c:pt idx="23">
                  <c:v>41944</c:v>
                </c:pt>
                <c:pt idx="24">
                  <c:v>41974</c:v>
                </c:pt>
              </c:numCache>
            </c:numRef>
          </c:cat>
          <c:val>
            <c:numRef>
              <c:f>Summary!$B$5:$B$29</c:f>
              <c:numCache>
                <c:formatCode>0.00</c:formatCode>
                <c:ptCount val="25"/>
                <c:pt idx="0">
                  <c:v>0.1836451612903226</c:v>
                </c:pt>
                <c:pt idx="1">
                  <c:v>0.22222580645161288</c:v>
                </c:pt>
                <c:pt idx="2">
                  <c:v>0.17628571428571427</c:v>
                </c:pt>
                <c:pt idx="3">
                  <c:v>0.22216129032258064</c:v>
                </c:pt>
                <c:pt idx="4">
                  <c:v>0.20666666666666667</c:v>
                </c:pt>
                <c:pt idx="5">
                  <c:v>0.19793548387096774</c:v>
                </c:pt>
                <c:pt idx="6">
                  <c:v>0.29493333333333333</c:v>
                </c:pt>
                <c:pt idx="7">
                  <c:v>0.3309032258064516</c:v>
                </c:pt>
                <c:pt idx="8">
                  <c:v>0.31616129032258067</c:v>
                </c:pt>
                <c:pt idx="9">
                  <c:v>0.2946333333333333</c:v>
                </c:pt>
                <c:pt idx="10">
                  <c:v>0.17674193548387099</c:v>
                </c:pt>
                <c:pt idx="11">
                  <c:v>0.19019999999999998</c:v>
                </c:pt>
                <c:pt idx="12">
                  <c:v>0.28687096774193549</c:v>
                </c:pt>
                <c:pt idx="13">
                  <c:v>0.20912903225806451</c:v>
                </c:pt>
                <c:pt idx="14">
                  <c:v>0.22942857142857143</c:v>
                </c:pt>
                <c:pt idx="15">
                  <c:v>0.26725806451612905</c:v>
                </c:pt>
                <c:pt idx="16">
                  <c:v>0.17843333333333333</c:v>
                </c:pt>
                <c:pt idx="17">
                  <c:v>0.25967741935483873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Summary!$C$4</c:f>
              <c:strCache>
                <c:ptCount val="1"/>
                <c:pt idx="0">
                  <c:v>Base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Summary!$A$5:$A$29</c:f>
              <c:numCache>
                <c:formatCode>mmm\-yy</c:formatCode>
                <c:ptCount val="25"/>
                <c:pt idx="0">
                  <c:v>41244</c:v>
                </c:pt>
                <c:pt idx="1">
                  <c:v>41275</c:v>
                </c:pt>
                <c:pt idx="2">
                  <c:v>41306</c:v>
                </c:pt>
                <c:pt idx="3">
                  <c:v>41334</c:v>
                </c:pt>
                <c:pt idx="4">
                  <c:v>41365</c:v>
                </c:pt>
                <c:pt idx="5">
                  <c:v>41395</c:v>
                </c:pt>
                <c:pt idx="6">
                  <c:v>41426</c:v>
                </c:pt>
                <c:pt idx="7">
                  <c:v>41456</c:v>
                </c:pt>
                <c:pt idx="8">
                  <c:v>41487</c:v>
                </c:pt>
                <c:pt idx="9">
                  <c:v>41518</c:v>
                </c:pt>
                <c:pt idx="10">
                  <c:v>41548</c:v>
                </c:pt>
                <c:pt idx="11">
                  <c:v>41579</c:v>
                </c:pt>
                <c:pt idx="12">
                  <c:v>41609</c:v>
                </c:pt>
                <c:pt idx="13">
                  <c:v>41640</c:v>
                </c:pt>
                <c:pt idx="14">
                  <c:v>41671</c:v>
                </c:pt>
                <c:pt idx="15">
                  <c:v>41699</c:v>
                </c:pt>
                <c:pt idx="16">
                  <c:v>41730</c:v>
                </c:pt>
                <c:pt idx="17">
                  <c:v>41760</c:v>
                </c:pt>
                <c:pt idx="18">
                  <c:v>41791</c:v>
                </c:pt>
                <c:pt idx="19">
                  <c:v>41821</c:v>
                </c:pt>
                <c:pt idx="20">
                  <c:v>41852</c:v>
                </c:pt>
                <c:pt idx="21">
                  <c:v>41883</c:v>
                </c:pt>
                <c:pt idx="22">
                  <c:v>41913</c:v>
                </c:pt>
                <c:pt idx="23">
                  <c:v>41944</c:v>
                </c:pt>
                <c:pt idx="24">
                  <c:v>41974</c:v>
                </c:pt>
              </c:numCache>
            </c:numRef>
          </c:cat>
          <c:val>
            <c:numRef>
              <c:f>Summary!$C$5:$C$29</c:f>
              <c:numCache>
                <c:formatCode>General</c:formatCode>
                <c:ptCount val="25"/>
                <c:pt idx="20" formatCode="0.00">
                  <c:v>0.30060532695691761</c:v>
                </c:pt>
                <c:pt idx="21" formatCode="0.00">
                  <c:v>0.19859543133975421</c:v>
                </c:pt>
                <c:pt idx="22" formatCode="0.00">
                  <c:v>0.13123982209528848</c:v>
                </c:pt>
                <c:pt idx="23" formatCode="0.00">
                  <c:v>0.15671708743542254</c:v>
                </c:pt>
                <c:pt idx="24" formatCode="0.00">
                  <c:v>0.22299077439082671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Summary!$D$4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Summary!$A$5:$A$29</c:f>
              <c:numCache>
                <c:formatCode>mmm\-yy</c:formatCode>
                <c:ptCount val="25"/>
                <c:pt idx="0">
                  <c:v>41244</c:v>
                </c:pt>
                <c:pt idx="1">
                  <c:v>41275</c:v>
                </c:pt>
                <c:pt idx="2">
                  <c:v>41306</c:v>
                </c:pt>
                <c:pt idx="3">
                  <c:v>41334</c:v>
                </c:pt>
                <c:pt idx="4">
                  <c:v>41365</c:v>
                </c:pt>
                <c:pt idx="5">
                  <c:v>41395</c:v>
                </c:pt>
                <c:pt idx="6">
                  <c:v>41426</c:v>
                </c:pt>
                <c:pt idx="7">
                  <c:v>41456</c:v>
                </c:pt>
                <c:pt idx="8">
                  <c:v>41487</c:v>
                </c:pt>
                <c:pt idx="9">
                  <c:v>41518</c:v>
                </c:pt>
                <c:pt idx="10">
                  <c:v>41548</c:v>
                </c:pt>
                <c:pt idx="11">
                  <c:v>41579</c:v>
                </c:pt>
                <c:pt idx="12">
                  <c:v>41609</c:v>
                </c:pt>
                <c:pt idx="13">
                  <c:v>41640</c:v>
                </c:pt>
                <c:pt idx="14">
                  <c:v>41671</c:v>
                </c:pt>
                <c:pt idx="15">
                  <c:v>41699</c:v>
                </c:pt>
                <c:pt idx="16">
                  <c:v>41730</c:v>
                </c:pt>
                <c:pt idx="17">
                  <c:v>41760</c:v>
                </c:pt>
                <c:pt idx="18">
                  <c:v>41791</c:v>
                </c:pt>
                <c:pt idx="19">
                  <c:v>41821</c:v>
                </c:pt>
                <c:pt idx="20">
                  <c:v>41852</c:v>
                </c:pt>
                <c:pt idx="21">
                  <c:v>41883</c:v>
                </c:pt>
                <c:pt idx="22">
                  <c:v>41913</c:v>
                </c:pt>
                <c:pt idx="23">
                  <c:v>41944</c:v>
                </c:pt>
                <c:pt idx="24">
                  <c:v>41974</c:v>
                </c:pt>
              </c:numCache>
            </c:numRef>
          </c:cat>
          <c:val>
            <c:numRef>
              <c:f>Summary!$D$5:$D$29</c:f>
              <c:numCache>
                <c:formatCode>General</c:formatCode>
                <c:ptCount val="25"/>
                <c:pt idx="20" formatCode="0.00">
                  <c:v>0.34040735359805152</c:v>
                </c:pt>
                <c:pt idx="21" formatCode="0.00">
                  <c:v>0.28544550357282628</c:v>
                </c:pt>
                <c:pt idx="22" formatCode="0.00">
                  <c:v>0.21789794004947219</c:v>
                </c:pt>
                <c:pt idx="23" formatCode="0.00">
                  <c:v>0.20033444112968582</c:v>
                </c:pt>
                <c:pt idx="24" formatCode="0.00">
                  <c:v>0.28682201046693023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Summary!$E$4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Summary!$A$5:$A$29</c:f>
              <c:numCache>
                <c:formatCode>mmm\-yy</c:formatCode>
                <c:ptCount val="25"/>
                <c:pt idx="0">
                  <c:v>41244</c:v>
                </c:pt>
                <c:pt idx="1">
                  <c:v>41275</c:v>
                </c:pt>
                <c:pt idx="2">
                  <c:v>41306</c:v>
                </c:pt>
                <c:pt idx="3">
                  <c:v>41334</c:v>
                </c:pt>
                <c:pt idx="4">
                  <c:v>41365</c:v>
                </c:pt>
                <c:pt idx="5">
                  <c:v>41395</c:v>
                </c:pt>
                <c:pt idx="6">
                  <c:v>41426</c:v>
                </c:pt>
                <c:pt idx="7">
                  <c:v>41456</c:v>
                </c:pt>
                <c:pt idx="8">
                  <c:v>41487</c:v>
                </c:pt>
                <c:pt idx="9">
                  <c:v>41518</c:v>
                </c:pt>
                <c:pt idx="10">
                  <c:v>41548</c:v>
                </c:pt>
                <c:pt idx="11">
                  <c:v>41579</c:v>
                </c:pt>
                <c:pt idx="12">
                  <c:v>41609</c:v>
                </c:pt>
                <c:pt idx="13">
                  <c:v>41640</c:v>
                </c:pt>
                <c:pt idx="14">
                  <c:v>41671</c:v>
                </c:pt>
                <c:pt idx="15">
                  <c:v>41699</c:v>
                </c:pt>
                <c:pt idx="16">
                  <c:v>41730</c:v>
                </c:pt>
                <c:pt idx="17">
                  <c:v>41760</c:v>
                </c:pt>
                <c:pt idx="18">
                  <c:v>41791</c:v>
                </c:pt>
                <c:pt idx="19">
                  <c:v>41821</c:v>
                </c:pt>
                <c:pt idx="20">
                  <c:v>41852</c:v>
                </c:pt>
                <c:pt idx="21">
                  <c:v>41883</c:v>
                </c:pt>
                <c:pt idx="22">
                  <c:v>41913</c:v>
                </c:pt>
                <c:pt idx="23">
                  <c:v>41944</c:v>
                </c:pt>
                <c:pt idx="24">
                  <c:v>41974</c:v>
                </c:pt>
              </c:numCache>
            </c:numRef>
          </c:cat>
          <c:val>
            <c:numRef>
              <c:f>Summary!$E$5:$E$29</c:f>
              <c:numCache>
                <c:formatCode>General</c:formatCode>
                <c:ptCount val="25"/>
                <c:pt idx="20" formatCode="0.00">
                  <c:v>0.24958107054236087</c:v>
                </c:pt>
                <c:pt idx="21" formatCode="0.00">
                  <c:v>0.19313661414141411</c:v>
                </c:pt>
                <c:pt idx="22" formatCode="0.00">
                  <c:v>0.12181077456022696</c:v>
                </c:pt>
                <c:pt idx="23" formatCode="0.00">
                  <c:v>0.15671708743542254</c:v>
                </c:pt>
                <c:pt idx="24" formatCode="0.00">
                  <c:v>0.22096371342529622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405120"/>
        <c:axId val="728741376"/>
      </c:lineChart>
      <c:dateAx>
        <c:axId val="728405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741376"/>
        <c:crosses val="autoZero"/>
        <c:auto val="1"/>
        <c:lblOffset val="100"/>
        <c:baseTimeUnit val="months"/>
      </c:dateAx>
      <c:valAx>
        <c:axId val="72874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0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Rate!$A$111:$A$194</c:f>
              <c:strCache>
                <c:ptCount val="69"/>
                <c:pt idx="0">
                  <c:v>Dec-2009</c:v>
                </c:pt>
                <c:pt idx="1">
                  <c:v>Jan-2010</c:v>
                </c:pt>
                <c:pt idx="2">
                  <c:v>Feb-2010</c:v>
                </c:pt>
                <c:pt idx="3">
                  <c:v>Mar-2010</c:v>
                </c:pt>
                <c:pt idx="4">
                  <c:v>Apr-2010</c:v>
                </c:pt>
                <c:pt idx="5">
                  <c:v>May-2010</c:v>
                </c:pt>
                <c:pt idx="6">
                  <c:v>Jun-2010</c:v>
                </c:pt>
                <c:pt idx="7">
                  <c:v>Jul-2010</c:v>
                </c:pt>
                <c:pt idx="8">
                  <c:v>Aug-2010</c:v>
                </c:pt>
                <c:pt idx="9">
                  <c:v>Sep-2010</c:v>
                </c:pt>
                <c:pt idx="10">
                  <c:v>Oct-2010</c:v>
                </c:pt>
                <c:pt idx="11">
                  <c:v>Nov-2010</c:v>
                </c:pt>
                <c:pt idx="12">
                  <c:v>Dec-2010</c:v>
                </c:pt>
                <c:pt idx="13">
                  <c:v>Jan-2011</c:v>
                </c:pt>
                <c:pt idx="14">
                  <c:v>Feb-2011</c:v>
                </c:pt>
                <c:pt idx="15">
                  <c:v>Mar-2011</c:v>
                </c:pt>
                <c:pt idx="16">
                  <c:v>Apr-2011</c:v>
                </c:pt>
                <c:pt idx="17">
                  <c:v>May-2011</c:v>
                </c:pt>
                <c:pt idx="18">
                  <c:v>Jun-2011</c:v>
                </c:pt>
                <c:pt idx="19">
                  <c:v>Jul-2011</c:v>
                </c:pt>
                <c:pt idx="20">
                  <c:v>Aug-2011</c:v>
                </c:pt>
                <c:pt idx="21">
                  <c:v>Sep-2011</c:v>
                </c:pt>
                <c:pt idx="22">
                  <c:v>Oct-2011</c:v>
                </c:pt>
                <c:pt idx="23">
                  <c:v>Nov-2011</c:v>
                </c:pt>
                <c:pt idx="24">
                  <c:v>Dec-2011</c:v>
                </c:pt>
                <c:pt idx="25">
                  <c:v>Jan-2012</c:v>
                </c:pt>
                <c:pt idx="26">
                  <c:v>Feb-2012</c:v>
                </c:pt>
                <c:pt idx="27">
                  <c:v>Mar-2012</c:v>
                </c:pt>
                <c:pt idx="28">
                  <c:v>Apr-2012</c:v>
                </c:pt>
                <c:pt idx="29">
                  <c:v>May-2012</c:v>
                </c:pt>
                <c:pt idx="30">
                  <c:v>Jun-2012</c:v>
                </c:pt>
                <c:pt idx="31">
                  <c:v>Jul-2012</c:v>
                </c:pt>
                <c:pt idx="32">
                  <c:v>Aug-2012</c:v>
                </c:pt>
                <c:pt idx="33">
                  <c:v>Sep-2012</c:v>
                </c:pt>
                <c:pt idx="34">
                  <c:v>Oct-2012</c:v>
                </c:pt>
                <c:pt idx="35">
                  <c:v>Nov-2012</c:v>
                </c:pt>
                <c:pt idx="36">
                  <c:v>Dec-2012</c:v>
                </c:pt>
                <c:pt idx="37">
                  <c:v>Jan-2013</c:v>
                </c:pt>
                <c:pt idx="38">
                  <c:v>Feb-2013</c:v>
                </c:pt>
                <c:pt idx="39">
                  <c:v>Mar-2013</c:v>
                </c:pt>
                <c:pt idx="40">
                  <c:v>Apr-2013</c:v>
                </c:pt>
                <c:pt idx="41">
                  <c:v>May-2013</c:v>
                </c:pt>
                <c:pt idx="42">
                  <c:v>Jun-2013</c:v>
                </c:pt>
                <c:pt idx="43">
                  <c:v>Jul-2013</c:v>
                </c:pt>
                <c:pt idx="44">
                  <c:v>Aug-2013</c:v>
                </c:pt>
                <c:pt idx="45">
                  <c:v>Sep-2013</c:v>
                </c:pt>
                <c:pt idx="46">
                  <c:v>Oct-2013</c:v>
                </c:pt>
                <c:pt idx="47">
                  <c:v>Nov-2013</c:v>
                </c:pt>
                <c:pt idx="48">
                  <c:v>Dec-2013</c:v>
                </c:pt>
                <c:pt idx="49">
                  <c:v>Jan-2014</c:v>
                </c:pt>
                <c:pt idx="50">
                  <c:v>Feb-2014</c:v>
                </c:pt>
                <c:pt idx="51">
                  <c:v>Mar-2014</c:v>
                </c:pt>
                <c:pt idx="52">
                  <c:v>Apr-2014</c:v>
                </c:pt>
                <c:pt idx="53">
                  <c:v>May-2014</c:v>
                </c:pt>
                <c:pt idx="54">
                  <c:v>Jun-2014</c:v>
                </c:pt>
                <c:pt idx="55">
                  <c:v>Jul-2014</c:v>
                </c:pt>
                <c:pt idx="57">
                  <c:v>Jan</c:v>
                </c:pt>
                <c:pt idx="58">
                  <c:v>Feb</c:v>
                </c:pt>
                <c:pt idx="59">
                  <c:v>Mar</c:v>
                </c:pt>
                <c:pt idx="60">
                  <c:v>Apr</c:v>
                </c:pt>
                <c:pt idx="61">
                  <c:v>May</c:v>
                </c:pt>
                <c:pt idx="62">
                  <c:v>Jun</c:v>
                </c:pt>
                <c:pt idx="63">
                  <c:v>Jul</c:v>
                </c:pt>
                <c:pt idx="64">
                  <c:v>Aug</c:v>
                </c:pt>
                <c:pt idx="65">
                  <c:v>Sep</c:v>
                </c:pt>
                <c:pt idx="66">
                  <c:v>Oct</c:v>
                </c:pt>
                <c:pt idx="67">
                  <c:v>Nov</c:v>
                </c:pt>
                <c:pt idx="68">
                  <c:v>Dec</c:v>
                </c:pt>
              </c:strCache>
            </c:strRef>
          </c:cat>
          <c:val>
            <c:numRef>
              <c:f>Rate!$J$111:$J$194</c:f>
              <c:numCache>
                <c:formatCode>General</c:formatCode>
                <c:ptCount val="84"/>
                <c:pt idx="0">
                  <c:v>1.6534788540245566</c:v>
                </c:pt>
                <c:pt idx="1">
                  <c:v>1.2791666666666666</c:v>
                </c:pt>
                <c:pt idx="2">
                  <c:v>2.9182879377431905</c:v>
                </c:pt>
                <c:pt idx="3">
                  <c:v>1.5469026548672566</c:v>
                </c:pt>
                <c:pt idx="4">
                  <c:v>8.518796992481203</c:v>
                </c:pt>
                <c:pt idx="5">
                  <c:v>5.8397790055248615</c:v>
                </c:pt>
                <c:pt idx="6">
                  <c:v>4.7707390648567118</c:v>
                </c:pt>
                <c:pt idx="7">
                  <c:v>3.9335038363171355</c:v>
                </c:pt>
                <c:pt idx="8">
                  <c:v>1.9966480446927375</c:v>
                </c:pt>
                <c:pt idx="9">
                  <c:v>1.5092896174863388</c:v>
                </c:pt>
                <c:pt idx="10">
                  <c:v>1.3924505692031157</c:v>
                </c:pt>
                <c:pt idx="11">
                  <c:v>2.3506493506493507</c:v>
                </c:pt>
                <c:pt idx="12">
                  <c:v>0.58168316831683164</c:v>
                </c:pt>
                <c:pt idx="13">
                  <c:v>0.7046688382193268</c:v>
                </c:pt>
                <c:pt idx="14">
                  <c:v>2.1386666666666665</c:v>
                </c:pt>
                <c:pt idx="15">
                  <c:v>3.2848970251716247</c:v>
                </c:pt>
                <c:pt idx="16">
                  <c:v>2.9532215357458074</c:v>
                </c:pt>
                <c:pt idx="17">
                  <c:v>1.4616840113528855</c:v>
                </c:pt>
                <c:pt idx="18">
                  <c:v>1.1476446411634524</c:v>
                </c:pt>
                <c:pt idx="19">
                  <c:v>1.1664499349804942</c:v>
                </c:pt>
                <c:pt idx="20">
                  <c:v>1.1052042529378847</c:v>
                </c:pt>
                <c:pt idx="21">
                  <c:v>1.2074583635047067</c:v>
                </c:pt>
                <c:pt idx="22">
                  <c:v>1.4578313253012047</c:v>
                </c:pt>
                <c:pt idx="23">
                  <c:v>2.7886740331491713</c:v>
                </c:pt>
                <c:pt idx="24">
                  <c:v>5.2468085106382976</c:v>
                </c:pt>
                <c:pt idx="25">
                  <c:v>5.8443759630200312</c:v>
                </c:pt>
                <c:pt idx="26">
                  <c:v>2.2824189526184537</c:v>
                </c:pt>
                <c:pt idx="27">
                  <c:v>1.5144548937652387</c:v>
                </c:pt>
                <c:pt idx="28">
                  <c:v>1.5974297668858339</c:v>
                </c:pt>
                <c:pt idx="29">
                  <c:v>1.6268608414239483</c:v>
                </c:pt>
                <c:pt idx="30">
                  <c:v>1.4013774104683197</c:v>
                </c:pt>
                <c:pt idx="31">
                  <c:v>1.167967298402081</c:v>
                </c:pt>
                <c:pt idx="32">
                  <c:v>1.3248101265822785</c:v>
                </c:pt>
                <c:pt idx="33">
                  <c:v>1.3652173913043477</c:v>
                </c:pt>
                <c:pt idx="34">
                  <c:v>1.2538370720188903</c:v>
                </c:pt>
                <c:pt idx="35">
                  <c:v>0.56983655274888556</c:v>
                </c:pt>
                <c:pt idx="36">
                  <c:v>0.92214111922141118</c:v>
                </c:pt>
                <c:pt idx="37">
                  <c:v>0.58950698655417877</c:v>
                </c:pt>
                <c:pt idx="38">
                  <c:v>0.56432668669762365</c:v>
                </c:pt>
                <c:pt idx="39">
                  <c:v>1.0528978840846366</c:v>
                </c:pt>
                <c:pt idx="40">
                  <c:v>0.48568755846585593</c:v>
                </c:pt>
                <c:pt idx="41">
                  <c:v>0.66699820966779388</c:v>
                </c:pt>
                <c:pt idx="42">
                  <c:v>0.71653233733045019</c:v>
                </c:pt>
                <c:pt idx="43">
                  <c:v>0.79955456570155903</c:v>
                </c:pt>
                <c:pt idx="44">
                  <c:v>0.7943818077584559</c:v>
                </c:pt>
                <c:pt idx="45">
                  <c:v>0.85547990336042168</c:v>
                </c:pt>
                <c:pt idx="46">
                  <c:v>0.81991525423728817</c:v>
                </c:pt>
                <c:pt idx="47">
                  <c:v>1.0234680573663624</c:v>
                </c:pt>
                <c:pt idx="48">
                  <c:v>0.74435649369686308</c:v>
                </c:pt>
                <c:pt idx="49">
                  <c:v>0.8707513416815742</c:v>
                </c:pt>
                <c:pt idx="50">
                  <c:v>0.89593417231364958</c:v>
                </c:pt>
                <c:pt idx="51">
                  <c:v>0.65640017474879864</c:v>
                </c:pt>
                <c:pt idx="52">
                  <c:v>1.0866718027734976</c:v>
                </c:pt>
                <c:pt idx="53">
                  <c:v>0.86638830897703545</c:v>
                </c:pt>
                <c:pt idx="56">
                  <c:v>0</c:v>
                </c:pt>
                <c:pt idx="57" formatCode="0.000">
                  <c:v>10.217948717948717</c:v>
                </c:pt>
                <c:pt idx="58" formatCode="0.000">
                  <c:v>5.9417989417989414</c:v>
                </c:pt>
                <c:pt idx="59" formatCode="0.000">
                  <c:v>3.2848970251716247</c:v>
                </c:pt>
                <c:pt idx="60" formatCode="0.000">
                  <c:v>11.988764044943821</c:v>
                </c:pt>
                <c:pt idx="61" formatCode="0.000">
                  <c:v>5.8397790055248615</c:v>
                </c:pt>
                <c:pt idx="62" formatCode="0.000">
                  <c:v>4.7707390648567118</c:v>
                </c:pt>
                <c:pt idx="63" formatCode="0.000">
                  <c:v>3.9335038363171355</c:v>
                </c:pt>
                <c:pt idx="64" formatCode="0.000">
                  <c:v>2.2132701421800949</c:v>
                </c:pt>
                <c:pt idx="65" formatCode="0.000">
                  <c:v>10.217948717948717</c:v>
                </c:pt>
                <c:pt idx="66" formatCode="0.000">
                  <c:v>5.9417989417989414</c:v>
                </c:pt>
                <c:pt idx="67" formatCode="0.000">
                  <c:v>3.2848970251716247</c:v>
                </c:pt>
                <c:pt idx="68" formatCode="0.000">
                  <c:v>11.988764044943821</c:v>
                </c:pt>
                <c:pt idx="69">
                  <c:v>0</c:v>
                </c:pt>
                <c:pt idx="70" formatCode="0.00">
                  <c:v>0.32082152974504247</c:v>
                </c:pt>
                <c:pt idx="71" formatCode="0.00">
                  <c:v>0.3143365983971505</c:v>
                </c:pt>
                <c:pt idx="72" formatCode="0.00">
                  <c:v>0.54589963280293763</c:v>
                </c:pt>
                <c:pt idx="73" formatCode="0.00">
                  <c:v>0.30787037037037035</c:v>
                </c:pt>
                <c:pt idx="74" formatCode="0.00">
                  <c:v>0.2586713697824809</c:v>
                </c:pt>
                <c:pt idx="75" formatCode="0.00">
                  <c:v>0.34495317377731527</c:v>
                </c:pt>
                <c:pt idx="76" formatCode="0.00">
                  <c:v>0.45495495495495497</c:v>
                </c:pt>
                <c:pt idx="77" formatCode="0.00">
                  <c:v>0.49811142587346552</c:v>
                </c:pt>
                <c:pt idx="78" formatCode="0.00">
                  <c:v>0.5472560975609756</c:v>
                </c:pt>
                <c:pt idx="79" formatCode="0.00">
                  <c:v>0.29921874999999998</c:v>
                </c:pt>
                <c:pt idx="80" formatCode="0.00">
                  <c:v>0.24588665447897623</c:v>
                </c:pt>
                <c:pt idx="81" formatCode="0.00">
                  <c:v>0.10284360189573459</c:v>
                </c:pt>
                <c:pt idx="8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35712"/>
        <c:axId val="733637248"/>
      </c:lineChart>
      <c:catAx>
        <c:axId val="733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37248"/>
        <c:crosses val="autoZero"/>
        <c:auto val="1"/>
        <c:lblAlgn val="ctr"/>
        <c:lblOffset val="100"/>
        <c:noMultiLvlLbl val="0"/>
      </c:catAx>
      <c:valAx>
        <c:axId val="73363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3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BaseForecast!$A$120:$A$203</c:f>
              <c:numCache>
                <c:formatCode>mmm\-yyyy</c:formatCode>
                <c:ptCount val="84"/>
                <c:pt idx="0">
                  <c:v>40436</c:v>
                </c:pt>
                <c:pt idx="1">
                  <c:v>40466</c:v>
                </c:pt>
                <c:pt idx="2">
                  <c:v>40497</c:v>
                </c:pt>
                <c:pt idx="3">
                  <c:v>40527</c:v>
                </c:pt>
                <c:pt idx="4">
                  <c:v>40558</c:v>
                </c:pt>
                <c:pt idx="5">
                  <c:v>40589</c:v>
                </c:pt>
                <c:pt idx="6">
                  <c:v>40617</c:v>
                </c:pt>
                <c:pt idx="7">
                  <c:v>40648</c:v>
                </c:pt>
                <c:pt idx="8">
                  <c:v>40678</c:v>
                </c:pt>
                <c:pt idx="9">
                  <c:v>40709</c:v>
                </c:pt>
                <c:pt idx="10">
                  <c:v>40739</c:v>
                </c:pt>
                <c:pt idx="11">
                  <c:v>40770</c:v>
                </c:pt>
                <c:pt idx="12">
                  <c:v>40801</c:v>
                </c:pt>
                <c:pt idx="13">
                  <c:v>40831</c:v>
                </c:pt>
                <c:pt idx="14">
                  <c:v>40862</c:v>
                </c:pt>
                <c:pt idx="15">
                  <c:v>40892</c:v>
                </c:pt>
                <c:pt idx="16">
                  <c:v>40923</c:v>
                </c:pt>
                <c:pt idx="17">
                  <c:v>40954</c:v>
                </c:pt>
                <c:pt idx="18">
                  <c:v>40983</c:v>
                </c:pt>
                <c:pt idx="19">
                  <c:v>41014</c:v>
                </c:pt>
                <c:pt idx="20">
                  <c:v>41044</c:v>
                </c:pt>
                <c:pt idx="21">
                  <c:v>41075</c:v>
                </c:pt>
                <c:pt idx="22">
                  <c:v>41105</c:v>
                </c:pt>
                <c:pt idx="23">
                  <c:v>41136</c:v>
                </c:pt>
                <c:pt idx="24">
                  <c:v>41167</c:v>
                </c:pt>
                <c:pt idx="25">
                  <c:v>41197</c:v>
                </c:pt>
                <c:pt idx="26">
                  <c:v>41228</c:v>
                </c:pt>
                <c:pt idx="27">
                  <c:v>41258</c:v>
                </c:pt>
                <c:pt idx="28">
                  <c:v>41289</c:v>
                </c:pt>
                <c:pt idx="29">
                  <c:v>41320</c:v>
                </c:pt>
                <c:pt idx="30">
                  <c:v>41348</c:v>
                </c:pt>
                <c:pt idx="31">
                  <c:v>41379</c:v>
                </c:pt>
                <c:pt idx="32">
                  <c:v>41409</c:v>
                </c:pt>
                <c:pt idx="33">
                  <c:v>41440</c:v>
                </c:pt>
                <c:pt idx="34">
                  <c:v>41470</c:v>
                </c:pt>
                <c:pt idx="35">
                  <c:v>41501</c:v>
                </c:pt>
                <c:pt idx="36">
                  <c:v>41532</c:v>
                </c:pt>
                <c:pt idx="37">
                  <c:v>41562</c:v>
                </c:pt>
                <c:pt idx="38">
                  <c:v>41593</c:v>
                </c:pt>
                <c:pt idx="39">
                  <c:v>41623</c:v>
                </c:pt>
                <c:pt idx="40">
                  <c:v>41654</c:v>
                </c:pt>
                <c:pt idx="41">
                  <c:v>41685</c:v>
                </c:pt>
                <c:pt idx="42">
                  <c:v>41713</c:v>
                </c:pt>
                <c:pt idx="43">
                  <c:v>41744</c:v>
                </c:pt>
                <c:pt idx="44">
                  <c:v>41774</c:v>
                </c:pt>
                <c:pt idx="45">
                  <c:v>41805</c:v>
                </c:pt>
                <c:pt idx="46">
                  <c:v>41835</c:v>
                </c:pt>
                <c:pt idx="47">
                  <c:v>41866</c:v>
                </c:pt>
                <c:pt idx="48">
                  <c:v>41897</c:v>
                </c:pt>
                <c:pt idx="49">
                  <c:v>41927</c:v>
                </c:pt>
                <c:pt idx="50">
                  <c:v>41958</c:v>
                </c:pt>
                <c:pt idx="51">
                  <c:v>41988</c:v>
                </c:pt>
              </c:numCache>
            </c:numRef>
          </c:cat>
          <c:val>
            <c:numRef>
              <c:f>BaseForecast!$AZ$120:$AZ$203</c:f>
              <c:numCache>
                <c:formatCode>General</c:formatCode>
                <c:ptCount val="84"/>
                <c:pt idx="0">
                  <c:v>2189</c:v>
                </c:pt>
                <c:pt idx="1">
                  <c:v>1704</c:v>
                </c:pt>
                <c:pt idx="2">
                  <c:v>1366</c:v>
                </c:pt>
                <c:pt idx="3">
                  <c:v>1961</c:v>
                </c:pt>
                <c:pt idx="4">
                  <c:v>2845</c:v>
                </c:pt>
                <c:pt idx="5">
                  <c:v>2867</c:v>
                </c:pt>
                <c:pt idx="6">
                  <c:v>4005</c:v>
                </c:pt>
                <c:pt idx="7">
                  <c:v>2603</c:v>
                </c:pt>
                <c:pt idx="8">
                  <c:v>4219</c:v>
                </c:pt>
                <c:pt idx="9">
                  <c:v>3666</c:v>
                </c:pt>
                <c:pt idx="10">
                  <c:v>8253</c:v>
                </c:pt>
                <c:pt idx="11">
                  <c:v>5632</c:v>
                </c:pt>
                <c:pt idx="12">
                  <c:v>1567</c:v>
                </c:pt>
                <c:pt idx="13">
                  <c:v>3531</c:v>
                </c:pt>
                <c:pt idx="14">
                  <c:v>3966</c:v>
                </c:pt>
                <c:pt idx="15">
                  <c:v>4573</c:v>
                </c:pt>
                <c:pt idx="16">
                  <c:v>5868</c:v>
                </c:pt>
                <c:pt idx="17">
                  <c:v>7845</c:v>
                </c:pt>
                <c:pt idx="18">
                  <c:v>6048</c:v>
                </c:pt>
                <c:pt idx="19">
                  <c:v>6599</c:v>
                </c:pt>
                <c:pt idx="20">
                  <c:v>9836</c:v>
                </c:pt>
                <c:pt idx="21">
                  <c:v>10275</c:v>
                </c:pt>
                <c:pt idx="22">
                  <c:v>15746</c:v>
                </c:pt>
                <c:pt idx="23">
                  <c:v>8183</c:v>
                </c:pt>
                <c:pt idx="24">
                  <c:v>4259</c:v>
                </c:pt>
                <c:pt idx="25">
                  <c:v>2541</c:v>
                </c:pt>
                <c:pt idx="26">
                  <c:v>5069</c:v>
                </c:pt>
                <c:pt idx="27">
                  <c:v>4705</c:v>
                </c:pt>
                <c:pt idx="28">
                  <c:v>5322</c:v>
                </c:pt>
                <c:pt idx="29">
                  <c:v>4442</c:v>
                </c:pt>
                <c:pt idx="30">
                  <c:v>5753</c:v>
                </c:pt>
                <c:pt idx="31">
                  <c:v>5318</c:v>
                </c:pt>
                <c:pt idx="32">
                  <c:v>3412</c:v>
                </c:pt>
                <c:pt idx="33">
                  <c:v>4705</c:v>
                </c:pt>
                <c:pt idx="34">
                  <c:v>7584</c:v>
                </c:pt>
                <c:pt idx="35">
                  <c:v>7828</c:v>
                </c:pt>
                <c:pt idx="36">
                  <c:v>4946</c:v>
                </c:pt>
                <c:pt idx="37">
                  <c:v>4753</c:v>
                </c:pt>
                <c:pt idx="38">
                  <c:v>4195</c:v>
                </c:pt>
                <c:pt idx="39">
                  <c:v>4404</c:v>
                </c:pt>
                <c:pt idx="40">
                  <c:v>5026</c:v>
                </c:pt>
                <c:pt idx="41">
                  <c:v>4276</c:v>
                </c:pt>
                <c:pt idx="42">
                  <c:v>3555</c:v>
                </c:pt>
                <c:pt idx="43">
                  <c:v>4046</c:v>
                </c:pt>
                <c:pt idx="44">
                  <c:v>6051</c:v>
                </c:pt>
                <c:pt idx="47" formatCode="0">
                  <c:v>7134.8956496580404</c:v>
                </c:pt>
                <c:pt idx="48" formatCode="0">
                  <c:v>2610.4272418339988</c:v>
                </c:pt>
                <c:pt idx="49" formatCode="0">
                  <c:v>2824.8182017773761</c:v>
                </c:pt>
                <c:pt idx="50" formatCode="0">
                  <c:v>2029.1678470254958</c:v>
                </c:pt>
                <c:pt idx="51" formatCode="0">
                  <c:v>2320.3234819989252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548032"/>
        <c:axId val="747553920"/>
      </c:lineChart>
      <c:dateAx>
        <c:axId val="7475480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553920"/>
        <c:crosses val="autoZero"/>
        <c:auto val="1"/>
        <c:lblOffset val="100"/>
        <c:baseTimeUnit val="months"/>
      </c:dateAx>
      <c:valAx>
        <c:axId val="74755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54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LowForecast!$A$120:$A$203</c:f>
              <c:numCache>
                <c:formatCode>mmm\-yyyy</c:formatCode>
                <c:ptCount val="84"/>
                <c:pt idx="0">
                  <c:v>40436</c:v>
                </c:pt>
                <c:pt idx="1">
                  <c:v>40466</c:v>
                </c:pt>
                <c:pt idx="2">
                  <c:v>40497</c:v>
                </c:pt>
                <c:pt idx="3">
                  <c:v>40527</c:v>
                </c:pt>
                <c:pt idx="4">
                  <c:v>40558</c:v>
                </c:pt>
                <c:pt idx="5">
                  <c:v>40589</c:v>
                </c:pt>
                <c:pt idx="6">
                  <c:v>40617</c:v>
                </c:pt>
                <c:pt idx="7">
                  <c:v>40648</c:v>
                </c:pt>
                <c:pt idx="8">
                  <c:v>40678</c:v>
                </c:pt>
                <c:pt idx="9">
                  <c:v>40709</c:v>
                </c:pt>
                <c:pt idx="10">
                  <c:v>40739</c:v>
                </c:pt>
                <c:pt idx="11">
                  <c:v>40770</c:v>
                </c:pt>
                <c:pt idx="12">
                  <c:v>40801</c:v>
                </c:pt>
                <c:pt idx="13">
                  <c:v>40831</c:v>
                </c:pt>
                <c:pt idx="14">
                  <c:v>40862</c:v>
                </c:pt>
                <c:pt idx="15">
                  <c:v>40892</c:v>
                </c:pt>
                <c:pt idx="16">
                  <c:v>40923</c:v>
                </c:pt>
                <c:pt idx="17">
                  <c:v>40954</c:v>
                </c:pt>
                <c:pt idx="18">
                  <c:v>40983</c:v>
                </c:pt>
                <c:pt idx="19">
                  <c:v>41014</c:v>
                </c:pt>
                <c:pt idx="20">
                  <c:v>41044</c:v>
                </c:pt>
                <c:pt idx="21">
                  <c:v>41075</c:v>
                </c:pt>
                <c:pt idx="22">
                  <c:v>41105</c:v>
                </c:pt>
                <c:pt idx="23">
                  <c:v>41136</c:v>
                </c:pt>
                <c:pt idx="24">
                  <c:v>41167</c:v>
                </c:pt>
                <c:pt idx="25">
                  <c:v>41197</c:v>
                </c:pt>
                <c:pt idx="26">
                  <c:v>41228</c:v>
                </c:pt>
                <c:pt idx="27">
                  <c:v>41258</c:v>
                </c:pt>
                <c:pt idx="28">
                  <c:v>41289</c:v>
                </c:pt>
                <c:pt idx="29">
                  <c:v>41320</c:v>
                </c:pt>
                <c:pt idx="30">
                  <c:v>41348</c:v>
                </c:pt>
                <c:pt idx="31">
                  <c:v>41379</c:v>
                </c:pt>
                <c:pt idx="32">
                  <c:v>41409</c:v>
                </c:pt>
                <c:pt idx="33">
                  <c:v>41440</c:v>
                </c:pt>
                <c:pt idx="34">
                  <c:v>41470</c:v>
                </c:pt>
                <c:pt idx="35">
                  <c:v>41501</c:v>
                </c:pt>
                <c:pt idx="36">
                  <c:v>41532</c:v>
                </c:pt>
                <c:pt idx="37">
                  <c:v>41562</c:v>
                </c:pt>
                <c:pt idx="38">
                  <c:v>41593</c:v>
                </c:pt>
                <c:pt idx="39">
                  <c:v>41623</c:v>
                </c:pt>
                <c:pt idx="40">
                  <c:v>41654</c:v>
                </c:pt>
                <c:pt idx="41">
                  <c:v>41685</c:v>
                </c:pt>
                <c:pt idx="42">
                  <c:v>41713</c:v>
                </c:pt>
                <c:pt idx="43">
                  <c:v>41744</c:v>
                </c:pt>
                <c:pt idx="44">
                  <c:v>41774</c:v>
                </c:pt>
                <c:pt idx="45">
                  <c:v>41805</c:v>
                </c:pt>
                <c:pt idx="46">
                  <c:v>41835</c:v>
                </c:pt>
                <c:pt idx="47">
                  <c:v>41866</c:v>
                </c:pt>
                <c:pt idx="48">
                  <c:v>41897</c:v>
                </c:pt>
                <c:pt idx="49">
                  <c:v>41927</c:v>
                </c:pt>
                <c:pt idx="50">
                  <c:v>41958</c:v>
                </c:pt>
                <c:pt idx="51">
                  <c:v>41988</c:v>
                </c:pt>
              </c:numCache>
            </c:numRef>
          </c:cat>
          <c:val>
            <c:numRef>
              <c:f>LowForecast!$AZ$120:$AZ$203</c:f>
              <c:numCache>
                <c:formatCode>General</c:formatCode>
                <c:ptCount val="84"/>
                <c:pt idx="0">
                  <c:v>2189</c:v>
                </c:pt>
                <c:pt idx="1">
                  <c:v>1704</c:v>
                </c:pt>
                <c:pt idx="2">
                  <c:v>1366</c:v>
                </c:pt>
                <c:pt idx="3">
                  <c:v>1961</c:v>
                </c:pt>
                <c:pt idx="4">
                  <c:v>2845</c:v>
                </c:pt>
                <c:pt idx="5">
                  <c:v>2867</c:v>
                </c:pt>
                <c:pt idx="6">
                  <c:v>4005</c:v>
                </c:pt>
                <c:pt idx="7">
                  <c:v>2603</c:v>
                </c:pt>
                <c:pt idx="8">
                  <c:v>4219</c:v>
                </c:pt>
                <c:pt idx="9">
                  <c:v>3666</c:v>
                </c:pt>
                <c:pt idx="10">
                  <c:v>8253</c:v>
                </c:pt>
                <c:pt idx="11">
                  <c:v>5632</c:v>
                </c:pt>
                <c:pt idx="12">
                  <c:v>1567</c:v>
                </c:pt>
                <c:pt idx="13">
                  <c:v>3531</c:v>
                </c:pt>
                <c:pt idx="14">
                  <c:v>3966</c:v>
                </c:pt>
                <c:pt idx="15">
                  <c:v>4573</c:v>
                </c:pt>
                <c:pt idx="16">
                  <c:v>5868</c:v>
                </c:pt>
                <c:pt idx="17">
                  <c:v>7845</c:v>
                </c:pt>
                <c:pt idx="18">
                  <c:v>6048</c:v>
                </c:pt>
                <c:pt idx="19">
                  <c:v>6599</c:v>
                </c:pt>
                <c:pt idx="20">
                  <c:v>9836</c:v>
                </c:pt>
                <c:pt idx="21">
                  <c:v>10275</c:v>
                </c:pt>
                <c:pt idx="22">
                  <c:v>15746</c:v>
                </c:pt>
                <c:pt idx="23">
                  <c:v>8183</c:v>
                </c:pt>
                <c:pt idx="24">
                  <c:v>4259</c:v>
                </c:pt>
                <c:pt idx="25">
                  <c:v>2541</c:v>
                </c:pt>
                <c:pt idx="26">
                  <c:v>5069</c:v>
                </c:pt>
                <c:pt idx="27">
                  <c:v>4705</c:v>
                </c:pt>
                <c:pt idx="28">
                  <c:v>5322</c:v>
                </c:pt>
                <c:pt idx="29">
                  <c:v>4442</c:v>
                </c:pt>
                <c:pt idx="30">
                  <c:v>5753</c:v>
                </c:pt>
                <c:pt idx="31">
                  <c:v>5318</c:v>
                </c:pt>
                <c:pt idx="32">
                  <c:v>3412</c:v>
                </c:pt>
                <c:pt idx="33">
                  <c:v>4705</c:v>
                </c:pt>
                <c:pt idx="34">
                  <c:v>7584</c:v>
                </c:pt>
                <c:pt idx="35">
                  <c:v>7828</c:v>
                </c:pt>
                <c:pt idx="36">
                  <c:v>4946</c:v>
                </c:pt>
                <c:pt idx="37">
                  <c:v>4753</c:v>
                </c:pt>
                <c:pt idx="38">
                  <c:v>4195</c:v>
                </c:pt>
                <c:pt idx="39">
                  <c:v>4404</c:v>
                </c:pt>
                <c:pt idx="40">
                  <c:v>5026</c:v>
                </c:pt>
                <c:pt idx="41">
                  <c:v>4276</c:v>
                </c:pt>
                <c:pt idx="42">
                  <c:v>3555</c:v>
                </c:pt>
                <c:pt idx="43">
                  <c:v>4046</c:v>
                </c:pt>
                <c:pt idx="44">
                  <c:v>6051</c:v>
                </c:pt>
                <c:pt idx="47" formatCode="0">
                  <c:v>3241.0262168558543</c:v>
                </c:pt>
                <c:pt idx="48" formatCode="0">
                  <c:v>2592.9668085106382</c:v>
                </c:pt>
                <c:pt idx="49" formatCode="0">
                  <c:v>2414.3825717322002</c:v>
                </c:pt>
                <c:pt idx="50" formatCode="0">
                  <c:v>2029.1678470254958</c:v>
                </c:pt>
                <c:pt idx="51" formatCode="0">
                  <c:v>2320.3234819989252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945600"/>
        <c:axId val="751947136"/>
      </c:lineChart>
      <c:dateAx>
        <c:axId val="7519456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47136"/>
        <c:crosses val="autoZero"/>
        <c:auto val="1"/>
        <c:lblOffset val="100"/>
        <c:baseTimeUnit val="months"/>
      </c:dateAx>
      <c:valAx>
        <c:axId val="7519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4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HighForecast!$A$120:$A$203</c:f>
              <c:numCache>
                <c:formatCode>mmm\-yyyy</c:formatCode>
                <c:ptCount val="84"/>
                <c:pt idx="0">
                  <c:v>40436</c:v>
                </c:pt>
                <c:pt idx="1">
                  <c:v>40466</c:v>
                </c:pt>
                <c:pt idx="2">
                  <c:v>40497</c:v>
                </c:pt>
                <c:pt idx="3">
                  <c:v>40527</c:v>
                </c:pt>
                <c:pt idx="4">
                  <c:v>40558</c:v>
                </c:pt>
                <c:pt idx="5">
                  <c:v>40589</c:v>
                </c:pt>
                <c:pt idx="6">
                  <c:v>40617</c:v>
                </c:pt>
                <c:pt idx="7">
                  <c:v>40648</c:v>
                </c:pt>
                <c:pt idx="8">
                  <c:v>40678</c:v>
                </c:pt>
                <c:pt idx="9">
                  <c:v>40709</c:v>
                </c:pt>
                <c:pt idx="10">
                  <c:v>40739</c:v>
                </c:pt>
                <c:pt idx="11">
                  <c:v>40770</c:v>
                </c:pt>
                <c:pt idx="12">
                  <c:v>40801</c:v>
                </c:pt>
                <c:pt idx="13">
                  <c:v>40831</c:v>
                </c:pt>
                <c:pt idx="14">
                  <c:v>40862</c:v>
                </c:pt>
                <c:pt idx="15">
                  <c:v>40892</c:v>
                </c:pt>
                <c:pt idx="16">
                  <c:v>40923</c:v>
                </c:pt>
                <c:pt idx="17">
                  <c:v>40954</c:v>
                </c:pt>
                <c:pt idx="18">
                  <c:v>40983</c:v>
                </c:pt>
                <c:pt idx="19">
                  <c:v>41014</c:v>
                </c:pt>
                <c:pt idx="20">
                  <c:v>41044</c:v>
                </c:pt>
                <c:pt idx="21">
                  <c:v>41075</c:v>
                </c:pt>
                <c:pt idx="22">
                  <c:v>41105</c:v>
                </c:pt>
                <c:pt idx="23">
                  <c:v>41136</c:v>
                </c:pt>
                <c:pt idx="24">
                  <c:v>41167</c:v>
                </c:pt>
                <c:pt idx="25">
                  <c:v>41197</c:v>
                </c:pt>
                <c:pt idx="26">
                  <c:v>41228</c:v>
                </c:pt>
                <c:pt idx="27">
                  <c:v>41258</c:v>
                </c:pt>
                <c:pt idx="28">
                  <c:v>41289</c:v>
                </c:pt>
                <c:pt idx="29">
                  <c:v>41320</c:v>
                </c:pt>
                <c:pt idx="30">
                  <c:v>41348</c:v>
                </c:pt>
                <c:pt idx="31">
                  <c:v>41379</c:v>
                </c:pt>
                <c:pt idx="32">
                  <c:v>41409</c:v>
                </c:pt>
                <c:pt idx="33">
                  <c:v>41440</c:v>
                </c:pt>
                <c:pt idx="34">
                  <c:v>41470</c:v>
                </c:pt>
                <c:pt idx="35">
                  <c:v>41501</c:v>
                </c:pt>
                <c:pt idx="36">
                  <c:v>41532</c:v>
                </c:pt>
                <c:pt idx="37">
                  <c:v>41562</c:v>
                </c:pt>
                <c:pt idx="38">
                  <c:v>41593</c:v>
                </c:pt>
                <c:pt idx="39">
                  <c:v>41623</c:v>
                </c:pt>
                <c:pt idx="40">
                  <c:v>41654</c:v>
                </c:pt>
                <c:pt idx="41">
                  <c:v>41685</c:v>
                </c:pt>
                <c:pt idx="42">
                  <c:v>41713</c:v>
                </c:pt>
                <c:pt idx="43">
                  <c:v>41744</c:v>
                </c:pt>
                <c:pt idx="44">
                  <c:v>41774</c:v>
                </c:pt>
                <c:pt idx="45">
                  <c:v>41805</c:v>
                </c:pt>
                <c:pt idx="46">
                  <c:v>41835</c:v>
                </c:pt>
                <c:pt idx="47">
                  <c:v>41866</c:v>
                </c:pt>
                <c:pt idx="48">
                  <c:v>41897</c:v>
                </c:pt>
                <c:pt idx="49">
                  <c:v>41927</c:v>
                </c:pt>
                <c:pt idx="50">
                  <c:v>41958</c:v>
                </c:pt>
                <c:pt idx="51">
                  <c:v>41988</c:v>
                </c:pt>
              </c:numCache>
            </c:numRef>
          </c:cat>
          <c:val>
            <c:numRef>
              <c:f>HighForecast!$AZ$120:$AZ$203</c:f>
              <c:numCache>
                <c:formatCode>General</c:formatCode>
                <c:ptCount val="84"/>
                <c:pt idx="0">
                  <c:v>2189</c:v>
                </c:pt>
                <c:pt idx="1">
                  <c:v>1704</c:v>
                </c:pt>
                <c:pt idx="2">
                  <c:v>1366</c:v>
                </c:pt>
                <c:pt idx="3">
                  <c:v>1961</c:v>
                </c:pt>
                <c:pt idx="4">
                  <c:v>2845</c:v>
                </c:pt>
                <c:pt idx="5">
                  <c:v>2867</c:v>
                </c:pt>
                <c:pt idx="6">
                  <c:v>4005</c:v>
                </c:pt>
                <c:pt idx="7">
                  <c:v>2603</c:v>
                </c:pt>
                <c:pt idx="8">
                  <c:v>4219</c:v>
                </c:pt>
                <c:pt idx="9">
                  <c:v>3666</c:v>
                </c:pt>
                <c:pt idx="10">
                  <c:v>8253</c:v>
                </c:pt>
                <c:pt idx="11">
                  <c:v>5632</c:v>
                </c:pt>
                <c:pt idx="12">
                  <c:v>1567</c:v>
                </c:pt>
                <c:pt idx="13">
                  <c:v>3531</c:v>
                </c:pt>
                <c:pt idx="14">
                  <c:v>3966</c:v>
                </c:pt>
                <c:pt idx="15">
                  <c:v>4573</c:v>
                </c:pt>
                <c:pt idx="16">
                  <c:v>5868</c:v>
                </c:pt>
                <c:pt idx="17">
                  <c:v>7845</c:v>
                </c:pt>
                <c:pt idx="18">
                  <c:v>6048</c:v>
                </c:pt>
                <c:pt idx="19">
                  <c:v>6599</c:v>
                </c:pt>
                <c:pt idx="20">
                  <c:v>9836</c:v>
                </c:pt>
                <c:pt idx="21">
                  <c:v>10275</c:v>
                </c:pt>
                <c:pt idx="22">
                  <c:v>15746</c:v>
                </c:pt>
                <c:pt idx="23">
                  <c:v>8183</c:v>
                </c:pt>
                <c:pt idx="24">
                  <c:v>4259</c:v>
                </c:pt>
                <c:pt idx="25">
                  <c:v>2541</c:v>
                </c:pt>
                <c:pt idx="26">
                  <c:v>5069</c:v>
                </c:pt>
                <c:pt idx="27">
                  <c:v>4705</c:v>
                </c:pt>
                <c:pt idx="28">
                  <c:v>5322</c:v>
                </c:pt>
                <c:pt idx="29">
                  <c:v>4442</c:v>
                </c:pt>
                <c:pt idx="30">
                  <c:v>5753</c:v>
                </c:pt>
                <c:pt idx="31">
                  <c:v>5318</c:v>
                </c:pt>
                <c:pt idx="32">
                  <c:v>3412</c:v>
                </c:pt>
                <c:pt idx="33">
                  <c:v>4705</c:v>
                </c:pt>
                <c:pt idx="34">
                  <c:v>7584</c:v>
                </c:pt>
                <c:pt idx="35">
                  <c:v>7828</c:v>
                </c:pt>
                <c:pt idx="36">
                  <c:v>4946</c:v>
                </c:pt>
                <c:pt idx="37">
                  <c:v>4753</c:v>
                </c:pt>
                <c:pt idx="38">
                  <c:v>4195</c:v>
                </c:pt>
                <c:pt idx="39">
                  <c:v>4404</c:v>
                </c:pt>
                <c:pt idx="40">
                  <c:v>5026</c:v>
                </c:pt>
                <c:pt idx="41">
                  <c:v>4276</c:v>
                </c:pt>
                <c:pt idx="42">
                  <c:v>3555</c:v>
                </c:pt>
                <c:pt idx="43">
                  <c:v>4046</c:v>
                </c:pt>
                <c:pt idx="44">
                  <c:v>6051</c:v>
                </c:pt>
                <c:pt idx="47" formatCode="0">
                  <c:v>10043.418892044103</c:v>
                </c:pt>
                <c:pt idx="48" formatCode="0">
                  <c:v>5272.0515474944423</c:v>
                </c:pt>
                <c:pt idx="49" formatCode="0">
                  <c:v>7070.2284180612633</c:v>
                </c:pt>
                <c:pt idx="50" formatCode="0">
                  <c:v>3898.2245486998377</c:v>
                </c:pt>
                <c:pt idx="51" formatCode="0">
                  <c:v>4774.9607638077041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400256"/>
        <c:axId val="728401792"/>
      </c:lineChart>
      <c:dateAx>
        <c:axId val="72840025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01792"/>
        <c:crosses val="autoZero"/>
        <c:auto val="1"/>
        <c:lblOffset val="100"/>
        <c:baseTimeUnit val="months"/>
      </c:dateAx>
      <c:valAx>
        <c:axId val="72840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0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50" dropStyle="combo" dx="16" fmlaLink="$B$2" fmlaRange="Summary!$N$2:$N$53" noThreeD="1" sel="7" val="5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0</xdr:row>
          <xdr:rowOff>137160</xdr:rowOff>
        </xdr:from>
        <xdr:to>
          <xdr:col>8</xdr:col>
          <xdr:colOff>297180</xdr:colOff>
          <xdr:row>1</xdr:row>
          <xdr:rowOff>121920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257175</xdr:colOff>
      <xdr:row>4</xdr:row>
      <xdr:rowOff>80962</xdr:rowOff>
    </xdr:from>
    <xdr:to>
      <xdr:col>13</xdr:col>
      <xdr:colOff>561975</xdr:colOff>
      <xdr:row>18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594360</xdr:colOff>
      <xdr:row>19</xdr:row>
      <xdr:rowOff>152400</xdr:rowOff>
    </xdr:from>
    <xdr:to>
      <xdr:col>11</xdr:col>
      <xdr:colOff>327660</xdr:colOff>
      <xdr:row>23</xdr:row>
      <xdr:rowOff>45720</xdr:rowOff>
    </xdr:to>
    <xdr:sp macro="" textlink="">
      <xdr:nvSpPr>
        <xdr:cNvPr id="4" name="TextBox 1"/>
        <xdr:cNvSpPr txBox="1"/>
      </xdr:nvSpPr>
      <xdr:spPr>
        <a:xfrm>
          <a:off x="4251960" y="3764280"/>
          <a:ext cx="2781300" cy="65532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SAMPLE</a:t>
          </a:r>
          <a:r>
            <a:rPr lang="en-US" sz="1100" baseline="0"/>
            <a:t> - Contains data to Dec 2014</a:t>
          </a:r>
        </a:p>
        <a:p>
          <a:r>
            <a:rPr lang="en-US" sz="1100" baseline="0"/>
            <a:t>Non Sample Contains data to Dec 2016</a:t>
          </a:r>
        </a:p>
        <a:p>
          <a:r>
            <a:rPr lang="en-US" sz="1100" baseline="0"/>
            <a:t>Longer time period available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139</xdr:row>
      <xdr:rowOff>23812</xdr:rowOff>
    </xdr:from>
    <xdr:to>
      <xdr:col>4</xdr:col>
      <xdr:colOff>1143000</xdr:colOff>
      <xdr:row>156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133350</xdr:colOff>
      <xdr:row>149</xdr:row>
      <xdr:rowOff>90487</xdr:rowOff>
    </xdr:from>
    <xdr:to>
      <xdr:col>47</xdr:col>
      <xdr:colOff>904875</xdr:colOff>
      <xdr:row>166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3</xdr:col>
      <xdr:colOff>175260</xdr:colOff>
      <xdr:row>176</xdr:row>
      <xdr:rowOff>160020</xdr:rowOff>
    </xdr:to>
    <xdr:sp macro="" textlink="">
      <xdr:nvSpPr>
        <xdr:cNvPr id="3" name="TextBox 1"/>
        <xdr:cNvSpPr txBox="1"/>
      </xdr:nvSpPr>
      <xdr:spPr>
        <a:xfrm>
          <a:off x="1036320" y="28742640"/>
          <a:ext cx="2781300" cy="65532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SAMPLE</a:t>
          </a:r>
          <a:r>
            <a:rPr lang="en-US" sz="1100" baseline="0"/>
            <a:t> - Contains data to Dec 2014</a:t>
          </a:r>
        </a:p>
        <a:p>
          <a:r>
            <a:rPr lang="en-US" sz="1100" baseline="0"/>
            <a:t>Non Sample Contains data to Dec 2016</a:t>
          </a:r>
        </a:p>
        <a:p>
          <a:r>
            <a:rPr lang="en-US" sz="1100" baseline="0"/>
            <a:t>Longer time period available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133350</xdr:colOff>
      <xdr:row>149</xdr:row>
      <xdr:rowOff>90487</xdr:rowOff>
    </xdr:from>
    <xdr:to>
      <xdr:col>47</xdr:col>
      <xdr:colOff>904875</xdr:colOff>
      <xdr:row>166</xdr:row>
      <xdr:rowOff>80962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172</xdr:row>
      <xdr:rowOff>0</xdr:rowOff>
    </xdr:from>
    <xdr:to>
      <xdr:col>3</xdr:col>
      <xdr:colOff>175260</xdr:colOff>
      <xdr:row>176</xdr:row>
      <xdr:rowOff>15240</xdr:rowOff>
    </xdr:to>
    <xdr:sp macro="" textlink="">
      <xdr:nvSpPr>
        <xdr:cNvPr id="3" name="TextBox 1"/>
        <xdr:cNvSpPr txBox="1"/>
      </xdr:nvSpPr>
      <xdr:spPr>
        <a:xfrm>
          <a:off x="1036320" y="28582620"/>
          <a:ext cx="2781300" cy="65532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SAMPLE</a:t>
          </a:r>
          <a:r>
            <a:rPr lang="en-US" sz="1100" baseline="0"/>
            <a:t> - Contains data to Dec 2014</a:t>
          </a:r>
        </a:p>
        <a:p>
          <a:r>
            <a:rPr lang="en-US" sz="1100" baseline="0"/>
            <a:t>Non Sample Contains data to Dec 2016</a:t>
          </a:r>
        </a:p>
        <a:p>
          <a:r>
            <a:rPr lang="en-US" sz="1100" baseline="0"/>
            <a:t>Longer time period available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133350</xdr:colOff>
      <xdr:row>149</xdr:row>
      <xdr:rowOff>90487</xdr:rowOff>
    </xdr:from>
    <xdr:to>
      <xdr:col>47</xdr:col>
      <xdr:colOff>904875</xdr:colOff>
      <xdr:row>166</xdr:row>
      <xdr:rowOff>80962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3</xdr:col>
      <xdr:colOff>175260</xdr:colOff>
      <xdr:row>176</xdr:row>
      <xdr:rowOff>160020</xdr:rowOff>
    </xdr:to>
    <xdr:sp macro="" textlink="">
      <xdr:nvSpPr>
        <xdr:cNvPr id="3" name="TextBox 1"/>
        <xdr:cNvSpPr txBox="1"/>
      </xdr:nvSpPr>
      <xdr:spPr>
        <a:xfrm>
          <a:off x="1036320" y="28742640"/>
          <a:ext cx="2781300" cy="65532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SAMPLE</a:t>
          </a:r>
          <a:r>
            <a:rPr lang="en-US" sz="1100" baseline="0"/>
            <a:t> - Contains data to Dec 2014</a:t>
          </a:r>
        </a:p>
        <a:p>
          <a:r>
            <a:rPr lang="en-US" sz="1100" baseline="0"/>
            <a:t>Non Sample Contains data to Dec 2016</a:t>
          </a:r>
        </a:p>
        <a:p>
          <a:r>
            <a:rPr lang="en-US" sz="1100" baseline="0"/>
            <a:t>Longer time period available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54"/>
  <sheetViews>
    <sheetView tabSelected="1" workbookViewId="0">
      <selection activeCell="I26" sqref="I26"/>
    </sheetView>
  </sheetViews>
  <sheetFormatPr defaultRowHeight="14.4" x14ac:dyDescent="0.3"/>
  <sheetData>
    <row r="2" spans="1:14" ht="15" x14ac:dyDescent="0.25">
      <c r="A2" t="s">
        <v>235</v>
      </c>
      <c r="B2">
        <v>7</v>
      </c>
      <c r="K2" t="str">
        <f ca="1">OFFSET(N1,B2,0)</f>
        <v>Colorado Natural Gas Deliveries to Electric Power Consumers (Bcf/d)</v>
      </c>
      <c r="N2" t="s">
        <v>291</v>
      </c>
    </row>
    <row r="3" spans="1:14" ht="15" x14ac:dyDescent="0.25">
      <c r="N3" t="s">
        <v>240</v>
      </c>
    </row>
    <row r="4" spans="1:14" ht="15" x14ac:dyDescent="0.25">
      <c r="B4" t="s">
        <v>239</v>
      </c>
      <c r="C4" t="s">
        <v>236</v>
      </c>
      <c r="D4" t="s">
        <v>237</v>
      </c>
      <c r="E4" t="s">
        <v>238</v>
      </c>
      <c r="N4" t="s">
        <v>241</v>
      </c>
    </row>
    <row r="5" spans="1:14" ht="15" x14ac:dyDescent="0.25">
      <c r="A5" s="38">
        <v>41244</v>
      </c>
      <c r="B5" s="18">
        <f ca="1">OFFSET(BaseForecast!$A$3,Summary!$F5,Summary!$B$2,)/($A6-$A5)/1000</f>
        <v>0.1836451612903226</v>
      </c>
      <c r="F5" s="19">
        <f t="shared" ref="F5:F13" si="0">+F6-1</f>
        <v>144</v>
      </c>
      <c r="N5" t="s">
        <v>242</v>
      </c>
    </row>
    <row r="6" spans="1:14" ht="15" x14ac:dyDescent="0.25">
      <c r="A6" s="38">
        <v>41275</v>
      </c>
      <c r="B6" s="18">
        <f ca="1">OFFSET(BaseForecast!$A$3,Summary!$F6,Summary!$B$2,)/($A7-$A6)/1000</f>
        <v>0.22222580645161288</v>
      </c>
      <c r="F6" s="19">
        <f t="shared" si="0"/>
        <v>145</v>
      </c>
      <c r="N6" t="s">
        <v>243</v>
      </c>
    </row>
    <row r="7" spans="1:14" ht="15" x14ac:dyDescent="0.25">
      <c r="A7" s="38">
        <v>41306</v>
      </c>
      <c r="B7" s="18">
        <f ca="1">OFFSET(BaseForecast!$A$3,Summary!$F7,Summary!$B$2,)/($A8-$A7)/1000</f>
        <v>0.17628571428571427</v>
      </c>
      <c r="F7" s="19">
        <f t="shared" si="0"/>
        <v>146</v>
      </c>
      <c r="N7" t="s">
        <v>244</v>
      </c>
    </row>
    <row r="8" spans="1:14" ht="15" x14ac:dyDescent="0.25">
      <c r="A8" s="38">
        <v>41334</v>
      </c>
      <c r="B8" s="18">
        <f ca="1">OFFSET(BaseForecast!$A$3,Summary!$F8,Summary!$B$2,)/($A9-$A8)/1000</f>
        <v>0.22216129032258064</v>
      </c>
      <c r="F8" s="19">
        <f t="shared" si="0"/>
        <v>147</v>
      </c>
      <c r="N8" t="s">
        <v>245</v>
      </c>
    </row>
    <row r="9" spans="1:14" ht="15" x14ac:dyDescent="0.25">
      <c r="A9" s="38">
        <v>41365</v>
      </c>
      <c r="B9" s="18">
        <f ca="1">OFFSET(BaseForecast!$A$3,Summary!$F9,Summary!$B$2,)/($A10-$A9)/1000</f>
        <v>0.20666666666666667</v>
      </c>
      <c r="F9" s="19">
        <f t="shared" si="0"/>
        <v>148</v>
      </c>
      <c r="N9" t="s">
        <v>246</v>
      </c>
    </row>
    <row r="10" spans="1:14" ht="15" x14ac:dyDescent="0.25">
      <c r="A10" s="38">
        <v>41395</v>
      </c>
      <c r="B10" s="18">
        <f ca="1">OFFSET(BaseForecast!$A$3,Summary!$F10,Summary!$B$2,)/($A11-$A10)/1000</f>
        <v>0.19793548387096774</v>
      </c>
      <c r="F10" s="19">
        <f t="shared" si="0"/>
        <v>149</v>
      </c>
      <c r="N10" t="s">
        <v>247</v>
      </c>
    </row>
    <row r="11" spans="1:14" ht="15" x14ac:dyDescent="0.25">
      <c r="A11" s="38">
        <v>41426</v>
      </c>
      <c r="B11" s="18">
        <f ca="1">OFFSET(BaseForecast!$A$3,Summary!$F11,Summary!$B$2,)/($A12-$A11)/1000</f>
        <v>0.29493333333333333</v>
      </c>
      <c r="F11" s="19">
        <f t="shared" si="0"/>
        <v>150</v>
      </c>
      <c r="N11" t="s">
        <v>248</v>
      </c>
    </row>
    <row r="12" spans="1:14" ht="15" x14ac:dyDescent="0.25">
      <c r="A12" s="38">
        <v>41456</v>
      </c>
      <c r="B12" s="18">
        <f ca="1">OFFSET(BaseForecast!$A$3,Summary!$F12,Summary!$B$2,)/($A13-$A12)/1000</f>
        <v>0.3309032258064516</v>
      </c>
      <c r="F12" s="19">
        <f t="shared" si="0"/>
        <v>151</v>
      </c>
      <c r="N12" t="s">
        <v>249</v>
      </c>
    </row>
    <row r="13" spans="1:14" ht="15" x14ac:dyDescent="0.25">
      <c r="A13" s="38">
        <v>41487</v>
      </c>
      <c r="B13" s="18">
        <f ca="1">OFFSET(BaseForecast!$A$3,Summary!$F13,Summary!$B$2,)/($A14-$A13)/1000</f>
        <v>0.31616129032258067</v>
      </c>
      <c r="F13" s="19">
        <f t="shared" si="0"/>
        <v>152</v>
      </c>
      <c r="N13" t="s">
        <v>250</v>
      </c>
    </row>
    <row r="14" spans="1:14" ht="15" x14ac:dyDescent="0.25">
      <c r="A14" s="38">
        <v>41518</v>
      </c>
      <c r="B14" s="18">
        <f ca="1">OFFSET(BaseForecast!$A$3,Summary!$F14,Summary!$B$2,)/($A15-$A14)/1000</f>
        <v>0.2946333333333333</v>
      </c>
      <c r="C14" s="19"/>
      <c r="D14" s="19"/>
      <c r="E14" s="19"/>
      <c r="F14" s="19">
        <f t="shared" ref="F14:F24" si="1">+F15-1</f>
        <v>153</v>
      </c>
      <c r="N14" t="s">
        <v>251</v>
      </c>
    </row>
    <row r="15" spans="1:14" ht="15" x14ac:dyDescent="0.25">
      <c r="A15" s="38">
        <v>41548</v>
      </c>
      <c r="B15" s="18">
        <f ca="1">OFFSET(BaseForecast!$A$3,Summary!$F15,Summary!$B$2,)/($A16-$A15)/1000</f>
        <v>0.17674193548387099</v>
      </c>
      <c r="C15" s="19"/>
      <c r="D15" s="19"/>
      <c r="E15" s="19"/>
      <c r="F15" s="19">
        <f t="shared" si="1"/>
        <v>154</v>
      </c>
      <c r="N15" t="s">
        <v>252</v>
      </c>
    </row>
    <row r="16" spans="1:14" ht="15" x14ac:dyDescent="0.25">
      <c r="A16" s="38">
        <v>41579</v>
      </c>
      <c r="B16" s="18">
        <f ca="1">OFFSET(BaseForecast!$A$3,Summary!$F16,Summary!$B$2,)/($A17-$A16)/1000</f>
        <v>0.19019999999999998</v>
      </c>
      <c r="C16" s="19"/>
      <c r="D16" s="19"/>
      <c r="E16" s="19"/>
      <c r="F16" s="19">
        <f t="shared" si="1"/>
        <v>155</v>
      </c>
      <c r="N16" t="s">
        <v>253</v>
      </c>
    </row>
    <row r="17" spans="1:14" ht="15" x14ac:dyDescent="0.25">
      <c r="A17" s="38">
        <v>41609</v>
      </c>
      <c r="B17" s="18">
        <f ca="1">OFFSET(BaseForecast!$A$3,Summary!$F17,Summary!$B$2,)/($A18-$A17)/1000</f>
        <v>0.28687096774193549</v>
      </c>
      <c r="C17" s="19"/>
      <c r="D17" s="19"/>
      <c r="E17" s="19"/>
      <c r="F17" s="19">
        <f t="shared" si="1"/>
        <v>156</v>
      </c>
      <c r="N17" t="s">
        <v>254</v>
      </c>
    </row>
    <row r="18" spans="1:14" ht="15" x14ac:dyDescent="0.25">
      <c r="A18" s="38">
        <v>41640</v>
      </c>
      <c r="B18" s="18">
        <f ca="1">OFFSET(BaseForecast!$A$3,Summary!$F18,Summary!$B$2,)/($A19-$A18)/1000</f>
        <v>0.20912903225806451</v>
      </c>
      <c r="C18" s="19"/>
      <c r="D18" s="19"/>
      <c r="E18" s="19"/>
      <c r="F18" s="19">
        <f t="shared" si="1"/>
        <v>157</v>
      </c>
      <c r="N18" t="s">
        <v>255</v>
      </c>
    </row>
    <row r="19" spans="1:14" ht="15" x14ac:dyDescent="0.25">
      <c r="A19" s="38">
        <v>41671</v>
      </c>
      <c r="B19" s="18">
        <f ca="1">OFFSET(BaseForecast!$A$3,Summary!$F19,Summary!$B$2,)/($A20-$A19)/1000</f>
        <v>0.22942857142857143</v>
      </c>
      <c r="C19" s="19"/>
      <c r="D19" s="19"/>
      <c r="E19" s="19"/>
      <c r="F19" s="19">
        <f t="shared" si="1"/>
        <v>158</v>
      </c>
      <c r="N19" t="s">
        <v>256</v>
      </c>
    </row>
    <row r="20" spans="1:14" ht="15" x14ac:dyDescent="0.25">
      <c r="A20" s="38">
        <v>41699</v>
      </c>
      <c r="B20" s="18">
        <f ca="1">OFFSET(BaseForecast!$A$3,Summary!$F20,Summary!$B$2,)/($A21-$A20)/1000</f>
        <v>0.26725806451612905</v>
      </c>
      <c r="C20" s="19"/>
      <c r="D20" s="19"/>
      <c r="E20" s="19"/>
      <c r="F20" s="19">
        <f t="shared" si="1"/>
        <v>159</v>
      </c>
      <c r="N20" t="s">
        <v>257</v>
      </c>
    </row>
    <row r="21" spans="1:14" ht="15" x14ac:dyDescent="0.25">
      <c r="A21" s="38">
        <v>41730</v>
      </c>
      <c r="B21" s="18">
        <f ca="1">OFFSET(BaseForecast!$A$3,Summary!$F21,Summary!$B$2,)/($A22-$A21)/1000</f>
        <v>0.17843333333333333</v>
      </c>
      <c r="C21" s="19"/>
      <c r="D21" s="19"/>
      <c r="E21" s="19"/>
      <c r="F21" s="19">
        <f t="shared" si="1"/>
        <v>160</v>
      </c>
      <c r="N21" t="s">
        <v>258</v>
      </c>
    </row>
    <row r="22" spans="1:14" ht="15" x14ac:dyDescent="0.25">
      <c r="A22" s="38">
        <v>41760</v>
      </c>
      <c r="B22" s="18">
        <f ca="1">OFFSET(BaseForecast!$A$3,Summary!$F22,Summary!$B$2,)/($A23-$A22)/1000</f>
        <v>0.25967741935483873</v>
      </c>
      <c r="C22" s="19"/>
      <c r="D22" s="19"/>
      <c r="E22" s="19"/>
      <c r="F22" s="19">
        <f t="shared" si="1"/>
        <v>161</v>
      </c>
      <c r="N22" t="s">
        <v>259</v>
      </c>
    </row>
    <row r="23" spans="1:14" ht="15" x14ac:dyDescent="0.25">
      <c r="A23" s="38">
        <v>41791</v>
      </c>
      <c r="C23" s="19"/>
      <c r="D23" s="19"/>
      <c r="E23" s="19"/>
      <c r="F23" s="19">
        <f t="shared" si="1"/>
        <v>162</v>
      </c>
      <c r="N23" t="s">
        <v>260</v>
      </c>
    </row>
    <row r="24" spans="1:14" ht="15" x14ac:dyDescent="0.25">
      <c r="A24" s="38">
        <v>41821</v>
      </c>
      <c r="C24" s="19"/>
      <c r="D24" s="19"/>
      <c r="E24" s="19"/>
      <c r="F24" s="19">
        <f t="shared" si="1"/>
        <v>163</v>
      </c>
      <c r="N24" t="s">
        <v>261</v>
      </c>
    </row>
    <row r="25" spans="1:14" ht="15" x14ac:dyDescent="0.25">
      <c r="A25" s="38">
        <v>41852</v>
      </c>
      <c r="C25" s="18">
        <f ca="1">OFFSET(BaseForecast!$A$3,Summary!$F25,Summary!$B$2,)/($A26-$A25)/1000</f>
        <v>0.30060532695691761</v>
      </c>
      <c r="D25" s="18">
        <f ca="1">OFFSET(HighForecast!$A$3,Summary!$F25,Summary!$B$2,)/($A26-$A25)/1000</f>
        <v>0.34040735359805152</v>
      </c>
      <c r="E25" s="18">
        <f ca="1">OFFSET(LowForecast!$A$3,Summary!$F25,Summary!$B$2,)/($A26-$A25)/1000</f>
        <v>0.24958107054236087</v>
      </c>
      <c r="F25" s="19">
        <f>+F26-1</f>
        <v>164</v>
      </c>
      <c r="N25" t="s">
        <v>262</v>
      </c>
    </row>
    <row r="26" spans="1:14" x14ac:dyDescent="0.3">
      <c r="A26" s="38">
        <v>41883</v>
      </c>
      <c r="C26" s="18">
        <f ca="1">OFFSET(BaseForecast!$A$3,Summary!$F26,Summary!$B$2,)/($A27-$A26)/1000</f>
        <v>0.19859543133975421</v>
      </c>
      <c r="D26" s="18">
        <f ca="1">OFFSET(HighForecast!$A$3,Summary!$F26,Summary!$B$2,)/($A27-$A26)/1000</f>
        <v>0.28544550357282628</v>
      </c>
      <c r="E26" s="18">
        <f ca="1">OFFSET(LowForecast!$A$3,Summary!$F26,Summary!$B$2,)/($A27-$A26)/1000</f>
        <v>0.19313661414141411</v>
      </c>
      <c r="F26">
        <v>165</v>
      </c>
      <c r="N26" t="s">
        <v>263</v>
      </c>
    </row>
    <row r="27" spans="1:14" x14ac:dyDescent="0.3">
      <c r="A27" s="38">
        <v>41913</v>
      </c>
      <c r="C27" s="18">
        <f ca="1">OFFSET(BaseForecast!$A$3,Summary!$F27,Summary!$B$2,)/($A28-$A27)/1000</f>
        <v>0.13123982209528848</v>
      </c>
      <c r="D27" s="18">
        <f ca="1">OFFSET(HighForecast!$A$3,Summary!$F27,Summary!$B$2,)/($A28-$A27)/1000</f>
        <v>0.21789794004947219</v>
      </c>
      <c r="E27" s="18">
        <f ca="1">OFFSET(LowForecast!$A$3,Summary!$F27,Summary!$B$2,)/($A28-$A27)/1000</f>
        <v>0.12181077456022696</v>
      </c>
      <c r="F27">
        <f>+F26+1</f>
        <v>166</v>
      </c>
      <c r="N27" t="s">
        <v>264</v>
      </c>
    </row>
    <row r="28" spans="1:14" x14ac:dyDescent="0.3">
      <c r="A28" s="38">
        <v>41944</v>
      </c>
      <c r="C28" s="18">
        <f ca="1">OFFSET(BaseForecast!$A$3,Summary!$F28,Summary!$B$2,)/($A29-$A28)/1000</f>
        <v>0.15671708743542254</v>
      </c>
      <c r="D28" s="18">
        <f ca="1">OFFSET(HighForecast!$A$3,Summary!$F28,Summary!$B$2,)/($A29-$A28)/1000</f>
        <v>0.20033444112968582</v>
      </c>
      <c r="E28" s="18">
        <f ca="1">OFFSET(LowForecast!$A$3,Summary!$F28,Summary!$B$2,)/($A29-$A28)/1000</f>
        <v>0.15671708743542254</v>
      </c>
      <c r="F28" s="19">
        <f t="shared" ref="F28:F29" si="2">+F27+1</f>
        <v>167</v>
      </c>
      <c r="N28" t="s">
        <v>265</v>
      </c>
    </row>
    <row r="29" spans="1:14" x14ac:dyDescent="0.3">
      <c r="A29" s="38">
        <v>41974</v>
      </c>
      <c r="C29" s="18">
        <f ca="1">OFFSET(BaseForecast!$A$3,Summary!$F29,Summary!$B$2,)/($A30-$A29)/1000</f>
        <v>0.22299077439082671</v>
      </c>
      <c r="D29" s="18">
        <f ca="1">OFFSET(HighForecast!$A$3,Summary!$F29,Summary!$B$2,)/($A30-$A29)/1000</f>
        <v>0.28682201046693023</v>
      </c>
      <c r="E29" s="18">
        <f ca="1">OFFSET(LowForecast!$A$3,Summary!$F29,Summary!$B$2,)/($A30-$A29)/1000</f>
        <v>0.22096371342529622</v>
      </c>
      <c r="F29" s="19">
        <f t="shared" si="2"/>
        <v>168</v>
      </c>
      <c r="N29" t="s">
        <v>266</v>
      </c>
    </row>
    <row r="30" spans="1:14" x14ac:dyDescent="0.3">
      <c r="A30" s="38">
        <v>42005</v>
      </c>
      <c r="C30" s="18"/>
      <c r="D30" s="18"/>
      <c r="E30" s="18"/>
      <c r="F30" s="19"/>
      <c r="N30" t="s">
        <v>267</v>
      </c>
    </row>
    <row r="31" spans="1:14" x14ac:dyDescent="0.3">
      <c r="A31" s="38">
        <v>42036</v>
      </c>
      <c r="C31" s="18"/>
      <c r="D31" s="18"/>
      <c r="E31" s="18"/>
      <c r="F31" s="19"/>
      <c r="N31" t="s">
        <v>268</v>
      </c>
    </row>
    <row r="32" spans="1:14" x14ac:dyDescent="0.3">
      <c r="A32" s="38">
        <v>42064</v>
      </c>
      <c r="C32" s="18"/>
      <c r="D32" s="18"/>
      <c r="E32" s="18"/>
      <c r="F32" s="19"/>
      <c r="N32" t="s">
        <v>269</v>
      </c>
    </row>
    <row r="33" spans="1:14" x14ac:dyDescent="0.3">
      <c r="A33" s="38">
        <v>42095</v>
      </c>
      <c r="C33" s="18"/>
      <c r="D33" s="18"/>
      <c r="E33" s="18"/>
      <c r="F33" s="19"/>
      <c r="N33" t="s">
        <v>270</v>
      </c>
    </row>
    <row r="34" spans="1:14" x14ac:dyDescent="0.3">
      <c r="A34" s="38">
        <v>42125</v>
      </c>
      <c r="C34" s="18"/>
      <c r="D34" s="18"/>
      <c r="E34" s="18"/>
      <c r="F34" s="19"/>
      <c r="N34" t="s">
        <v>271</v>
      </c>
    </row>
    <row r="35" spans="1:14" x14ac:dyDescent="0.3">
      <c r="A35" s="38">
        <v>42156</v>
      </c>
      <c r="C35" s="18"/>
      <c r="D35" s="18"/>
      <c r="E35" s="18"/>
      <c r="F35" s="19"/>
      <c r="N35" t="s">
        <v>272</v>
      </c>
    </row>
    <row r="36" spans="1:14" x14ac:dyDescent="0.3">
      <c r="A36" s="38">
        <v>42186</v>
      </c>
      <c r="C36" s="18"/>
      <c r="D36" s="18"/>
      <c r="E36" s="18"/>
      <c r="F36" s="19"/>
      <c r="N36" t="s">
        <v>273</v>
      </c>
    </row>
    <row r="37" spans="1:14" x14ac:dyDescent="0.3">
      <c r="A37" s="38">
        <v>42217</v>
      </c>
      <c r="C37" s="18"/>
      <c r="D37" s="18"/>
      <c r="E37" s="18"/>
      <c r="F37" s="19"/>
      <c r="N37" t="s">
        <v>274</v>
      </c>
    </row>
    <row r="38" spans="1:14" x14ac:dyDescent="0.3">
      <c r="A38" s="38">
        <v>42248</v>
      </c>
      <c r="C38" s="18"/>
      <c r="D38" s="18"/>
      <c r="E38" s="18"/>
      <c r="F38" s="19"/>
      <c r="N38" t="s">
        <v>275</v>
      </c>
    </row>
    <row r="39" spans="1:14" x14ac:dyDescent="0.3">
      <c r="A39" s="38">
        <v>42278</v>
      </c>
      <c r="C39" s="18"/>
      <c r="D39" s="18"/>
      <c r="E39" s="18"/>
      <c r="F39" s="19"/>
      <c r="N39" t="s">
        <v>276</v>
      </c>
    </row>
    <row r="40" spans="1:14" x14ac:dyDescent="0.3">
      <c r="A40" s="38">
        <v>42309</v>
      </c>
      <c r="C40" s="18"/>
      <c r="D40" s="18"/>
      <c r="E40" s="18"/>
      <c r="F40" s="19"/>
      <c r="N40" t="s">
        <v>277</v>
      </c>
    </row>
    <row r="41" spans="1:14" x14ac:dyDescent="0.3">
      <c r="A41" s="38">
        <v>42339</v>
      </c>
      <c r="C41" s="18"/>
      <c r="D41" s="18"/>
      <c r="E41" s="18"/>
      <c r="F41" s="19"/>
      <c r="N41" t="s">
        <v>278</v>
      </c>
    </row>
    <row r="42" spans="1:14" x14ac:dyDescent="0.3">
      <c r="A42" s="38">
        <v>42370</v>
      </c>
      <c r="C42" s="18"/>
      <c r="D42" s="18"/>
      <c r="E42" s="18"/>
      <c r="F42" s="19"/>
      <c r="N42" t="s">
        <v>279</v>
      </c>
    </row>
    <row r="43" spans="1:14" x14ac:dyDescent="0.3">
      <c r="A43" s="38">
        <v>42401</v>
      </c>
      <c r="C43" s="18"/>
      <c r="D43" s="18"/>
      <c r="E43" s="18"/>
      <c r="F43" s="19"/>
      <c r="N43" t="s">
        <v>280</v>
      </c>
    </row>
    <row r="44" spans="1:14" x14ac:dyDescent="0.3">
      <c r="A44" s="38">
        <v>42430</v>
      </c>
      <c r="C44" s="18"/>
      <c r="D44" s="18"/>
      <c r="E44" s="18"/>
      <c r="F44" s="19"/>
      <c r="N44" t="s">
        <v>281</v>
      </c>
    </row>
    <row r="45" spans="1:14" x14ac:dyDescent="0.3">
      <c r="A45" s="38">
        <v>42461</v>
      </c>
      <c r="C45" s="18"/>
      <c r="D45" s="18"/>
      <c r="E45" s="18"/>
      <c r="F45" s="19"/>
      <c r="N45" t="s">
        <v>282</v>
      </c>
    </row>
    <row r="46" spans="1:14" x14ac:dyDescent="0.3">
      <c r="A46" s="38">
        <v>42491</v>
      </c>
      <c r="C46" s="18"/>
      <c r="D46" s="18"/>
      <c r="E46" s="18"/>
      <c r="F46" s="19"/>
      <c r="N46" t="s">
        <v>283</v>
      </c>
    </row>
    <row r="47" spans="1:14" x14ac:dyDescent="0.3">
      <c r="A47" s="38">
        <v>42522</v>
      </c>
      <c r="C47" s="18"/>
      <c r="D47" s="18"/>
      <c r="E47" s="18"/>
      <c r="F47" s="19"/>
      <c r="N47" t="s">
        <v>284</v>
      </c>
    </row>
    <row r="48" spans="1:14" x14ac:dyDescent="0.3">
      <c r="A48" s="38">
        <v>42552</v>
      </c>
      <c r="C48" s="18"/>
      <c r="D48" s="18"/>
      <c r="E48" s="18"/>
      <c r="F48" s="19"/>
      <c r="N48" t="s">
        <v>285</v>
      </c>
    </row>
    <row r="49" spans="1:14" x14ac:dyDescent="0.3">
      <c r="A49" s="38">
        <v>42583</v>
      </c>
      <c r="C49" s="18"/>
      <c r="D49" s="18"/>
      <c r="E49" s="18"/>
      <c r="F49" s="19"/>
      <c r="N49" t="s">
        <v>286</v>
      </c>
    </row>
    <row r="50" spans="1:14" x14ac:dyDescent="0.3">
      <c r="A50" s="38">
        <v>42614</v>
      </c>
      <c r="C50" s="18"/>
      <c r="D50" s="18"/>
      <c r="E50" s="18"/>
      <c r="F50" s="19"/>
      <c r="N50" t="s">
        <v>287</v>
      </c>
    </row>
    <row r="51" spans="1:14" x14ac:dyDescent="0.3">
      <c r="A51" s="38">
        <v>42644</v>
      </c>
      <c r="C51" s="18"/>
      <c r="D51" s="18"/>
      <c r="E51" s="18"/>
      <c r="F51" s="19"/>
      <c r="N51" t="s">
        <v>288</v>
      </c>
    </row>
    <row r="52" spans="1:14" x14ac:dyDescent="0.3">
      <c r="A52" s="38">
        <v>42675</v>
      </c>
      <c r="C52" s="18"/>
      <c r="D52" s="18"/>
      <c r="E52" s="18"/>
      <c r="F52" s="19"/>
      <c r="N52" t="s">
        <v>289</v>
      </c>
    </row>
    <row r="53" spans="1:14" x14ac:dyDescent="0.3">
      <c r="A53" s="38">
        <v>42705</v>
      </c>
      <c r="C53" s="18"/>
      <c r="D53" s="18"/>
      <c r="E53" s="18"/>
      <c r="F53" s="19"/>
      <c r="N53" t="s">
        <v>290</v>
      </c>
    </row>
    <row r="54" spans="1:14" x14ac:dyDescent="0.3">
      <c r="A54" s="38">
        <v>42736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Drop Down 1">
              <controlPr defaultSize="0" autoLine="0" autoPict="0">
                <anchor moveWithCells="1">
                  <from>
                    <xdr:col>3</xdr:col>
                    <xdr:colOff>495300</xdr:colOff>
                    <xdr:row>0</xdr:row>
                    <xdr:rowOff>137160</xdr:rowOff>
                  </from>
                  <to>
                    <xdr:col>8</xdr:col>
                    <xdr:colOff>297180</xdr:colOff>
                    <xdr:row>1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3"/>
  <sheetViews>
    <sheetView workbookViewId="0">
      <pane xSplit="1" ySplit="1" topLeftCell="B329" activePane="bottomRight" state="frozen"/>
      <selection activeCell="B5" sqref="B5:BH33"/>
      <selection pane="topRight" activeCell="B5" sqref="B5:BH33"/>
      <selection pane="bottomLeft" activeCell="B5" sqref="B5:BH33"/>
      <selection pane="bottomRight" activeCell="B5" sqref="B5:BH33"/>
    </sheetView>
  </sheetViews>
  <sheetFormatPr defaultColWidth="32" defaultRowHeight="14.4" x14ac:dyDescent="0.3"/>
  <cols>
    <col min="1" max="1" width="10.109375" style="19" bestFit="1" customWidth="1"/>
    <col min="2" max="2" width="9.109375" style="19" bestFit="1" customWidth="1"/>
    <col min="3" max="3" width="8.109375" style="19" bestFit="1" customWidth="1"/>
    <col min="4" max="4" width="12.109375" style="19" customWidth="1"/>
    <col min="5" max="6" width="8.109375" style="19" bestFit="1" customWidth="1"/>
    <col min="7" max="7" width="9.109375" style="19" bestFit="1" customWidth="1"/>
    <col min="8" max="9" width="8.109375" style="19" bestFit="1" customWidth="1"/>
    <col min="10" max="10" width="9.109375" style="19" bestFit="1" customWidth="1"/>
    <col min="11" max="16384" width="32" style="19"/>
  </cols>
  <sheetData>
    <row r="1" spans="1:10" x14ac:dyDescent="0.25">
      <c r="A1" s="32" t="s">
        <v>230</v>
      </c>
      <c r="B1" s="32" t="s">
        <v>203</v>
      </c>
      <c r="C1" s="32" t="s">
        <v>204</v>
      </c>
      <c r="D1" s="32" t="s">
        <v>207</v>
      </c>
      <c r="E1" s="32" t="s">
        <v>208</v>
      </c>
      <c r="F1" s="32" t="s">
        <v>209</v>
      </c>
      <c r="G1" s="32" t="s">
        <v>210</v>
      </c>
      <c r="H1" s="32" t="s">
        <v>231</v>
      </c>
      <c r="I1" s="32" t="s">
        <v>212</v>
      </c>
      <c r="J1" s="32" t="s">
        <v>232</v>
      </c>
    </row>
    <row r="2" spans="1:10" x14ac:dyDescent="0.25">
      <c r="A2" s="33">
        <v>36892</v>
      </c>
      <c r="B2" s="34">
        <v>10401.4033203125</v>
      </c>
      <c r="C2" s="34">
        <v>5444.41796875</v>
      </c>
      <c r="D2" s="34">
        <v>0</v>
      </c>
      <c r="E2" s="34">
        <v>0</v>
      </c>
      <c r="F2" s="34">
        <v>1094</v>
      </c>
      <c r="G2" s="34">
        <v>8138.83447265625</v>
      </c>
      <c r="H2" s="34">
        <v>287.6243896484375</v>
      </c>
      <c r="I2" s="34">
        <v>2191.23876953125</v>
      </c>
      <c r="J2" s="34">
        <v>754.0966796875</v>
      </c>
    </row>
    <row r="3" spans="1:10" x14ac:dyDescent="0.25">
      <c r="A3" s="33">
        <v>36923</v>
      </c>
      <c r="B3" s="34">
        <v>9816.595703125</v>
      </c>
      <c r="C3" s="34">
        <v>4893.0966796875</v>
      </c>
      <c r="D3" s="34">
        <v>0</v>
      </c>
      <c r="E3" s="34">
        <v>0</v>
      </c>
      <c r="F3" s="34">
        <v>1026.9000244140625</v>
      </c>
      <c r="G3" s="34">
        <v>7537.56494140625</v>
      </c>
      <c r="H3" s="34">
        <v>223.71620178222656</v>
      </c>
      <c r="I3" s="34">
        <v>2215.495849609375</v>
      </c>
      <c r="J3" s="34">
        <v>752.7471923828125</v>
      </c>
    </row>
    <row r="4" spans="1:10" x14ac:dyDescent="0.25">
      <c r="A4" s="33">
        <v>36951</v>
      </c>
      <c r="B4" s="34">
        <v>10605.8583984375</v>
      </c>
      <c r="C4" s="34">
        <v>5358.32080078125</v>
      </c>
      <c r="D4" s="34">
        <v>0</v>
      </c>
      <c r="E4" s="34">
        <v>0</v>
      </c>
      <c r="F4" s="34">
        <v>1104.5</v>
      </c>
      <c r="G4" s="34">
        <v>8598.830078125</v>
      </c>
      <c r="H4" s="34">
        <v>281.18353271484375</v>
      </c>
      <c r="I4" s="34">
        <v>2310.508544921875</v>
      </c>
      <c r="J4" s="34">
        <v>906.6004638671875</v>
      </c>
    </row>
    <row r="5" spans="1:10" x14ac:dyDescent="0.25">
      <c r="A5" s="33">
        <v>36982</v>
      </c>
      <c r="B5" s="34">
        <v>10394.884765625</v>
      </c>
      <c r="C5" s="34">
        <v>4265.08544921875</v>
      </c>
      <c r="D5" s="34">
        <v>0</v>
      </c>
      <c r="E5" s="34">
        <v>0</v>
      </c>
      <c r="F5" s="34">
        <v>955.79998779296875</v>
      </c>
      <c r="G5" s="34">
        <v>6947.2138671875</v>
      </c>
      <c r="H5" s="34">
        <v>212.372802734375</v>
      </c>
      <c r="I5" s="34">
        <v>2189.390869140625</v>
      </c>
      <c r="J5" s="34">
        <v>1096.7100830078125</v>
      </c>
    </row>
    <row r="6" spans="1:10" x14ac:dyDescent="0.25">
      <c r="A6" s="33">
        <v>37012</v>
      </c>
      <c r="B6" s="34">
        <v>11214.0927734375</v>
      </c>
      <c r="C6" s="34">
        <v>4642.6396484375</v>
      </c>
      <c r="D6" s="34">
        <v>0</v>
      </c>
      <c r="E6" s="34">
        <v>0</v>
      </c>
      <c r="F6" s="34">
        <v>835.70001220703125</v>
      </c>
      <c r="G6" s="34">
        <v>7192.60009765625</v>
      </c>
      <c r="H6" s="34">
        <v>229.10649108886719</v>
      </c>
      <c r="I6" s="34">
        <v>2091.431396484375</v>
      </c>
      <c r="J6" s="34">
        <v>1989.6163330078125</v>
      </c>
    </row>
    <row r="7" spans="1:10" x14ac:dyDescent="0.25">
      <c r="A7" s="33">
        <v>37043</v>
      </c>
      <c r="B7" s="34">
        <v>10464.673828125</v>
      </c>
      <c r="C7" s="34">
        <v>4905.1103515625</v>
      </c>
      <c r="D7" s="34">
        <v>0</v>
      </c>
      <c r="E7" s="34">
        <v>0</v>
      </c>
      <c r="F7" s="34">
        <v>832.20001220703125</v>
      </c>
      <c r="G7" s="34">
        <v>7783.9296875</v>
      </c>
      <c r="H7" s="34">
        <v>187.84756469726562</v>
      </c>
      <c r="I7" s="34">
        <v>2036.6173095703125</v>
      </c>
      <c r="J7" s="34">
        <v>1863.936279296875</v>
      </c>
    </row>
    <row r="8" spans="1:10" x14ac:dyDescent="0.25">
      <c r="A8" s="33">
        <v>37073</v>
      </c>
      <c r="B8" s="34">
        <v>10881.3525390625</v>
      </c>
      <c r="C8" s="34">
        <v>4728.50244140625</v>
      </c>
      <c r="D8" s="34">
        <v>0</v>
      </c>
      <c r="E8" s="34">
        <v>0</v>
      </c>
      <c r="F8" s="34">
        <v>859.9000244140625</v>
      </c>
      <c r="G8" s="34">
        <v>8560.3662109375</v>
      </c>
      <c r="H8" s="34">
        <v>194.97627258300781</v>
      </c>
      <c r="I8" s="34">
        <v>2128.546875</v>
      </c>
      <c r="J8" s="34">
        <v>2859.208251953125</v>
      </c>
    </row>
    <row r="9" spans="1:10" x14ac:dyDescent="0.25">
      <c r="A9" s="33">
        <v>37104</v>
      </c>
      <c r="B9" s="34">
        <v>9870.697265625</v>
      </c>
      <c r="C9" s="34">
        <v>4479.92431640625</v>
      </c>
      <c r="D9" s="34">
        <v>0</v>
      </c>
      <c r="E9" s="34">
        <v>0</v>
      </c>
      <c r="F9" s="34">
        <v>903.29998779296875</v>
      </c>
      <c r="G9" s="34">
        <v>9648.37109375</v>
      </c>
      <c r="H9" s="34">
        <v>189.5234375</v>
      </c>
      <c r="I9" s="34">
        <v>2165.925048828125</v>
      </c>
      <c r="J9" s="34">
        <v>2958.478271484375</v>
      </c>
    </row>
    <row r="10" spans="1:10" x14ac:dyDescent="0.25">
      <c r="A10" s="33">
        <v>37135</v>
      </c>
      <c r="B10" s="34">
        <v>9479.9287109375</v>
      </c>
      <c r="C10" s="34">
        <v>3687.255859375</v>
      </c>
      <c r="D10" s="34">
        <v>0</v>
      </c>
      <c r="E10" s="34">
        <v>0</v>
      </c>
      <c r="F10" s="34">
        <v>874.79998779296875</v>
      </c>
      <c r="G10" s="34">
        <v>8111.99365234375</v>
      </c>
      <c r="H10" s="34">
        <v>162.28428649902344</v>
      </c>
      <c r="I10" s="34">
        <v>1707.5418701171875</v>
      </c>
      <c r="J10" s="34">
        <v>2592.481201171875</v>
      </c>
    </row>
    <row r="11" spans="1:10" x14ac:dyDescent="0.25">
      <c r="A11" s="33">
        <v>37165</v>
      </c>
      <c r="B11" s="34">
        <v>10370.203125</v>
      </c>
      <c r="C11" s="34">
        <v>2347.37451171875</v>
      </c>
      <c r="D11" s="34">
        <v>0</v>
      </c>
      <c r="E11" s="34">
        <v>0</v>
      </c>
      <c r="F11" s="34">
        <v>978.70001220703125</v>
      </c>
      <c r="G11" s="34">
        <v>9104.607421875</v>
      </c>
      <c r="H11" s="34">
        <v>208.74592590332031</v>
      </c>
      <c r="I11" s="34">
        <v>2252.576904296875</v>
      </c>
      <c r="J11" s="34">
        <v>1707.5257568359375</v>
      </c>
    </row>
    <row r="12" spans="1:10" x14ac:dyDescent="0.25">
      <c r="A12" s="33">
        <v>37196</v>
      </c>
      <c r="B12" s="34">
        <v>10523.2431640625</v>
      </c>
      <c r="C12" s="34">
        <v>2587.591552734375</v>
      </c>
      <c r="D12" s="34">
        <v>0</v>
      </c>
      <c r="E12" s="34">
        <v>0</v>
      </c>
      <c r="F12" s="34">
        <v>986.5</v>
      </c>
      <c r="G12" s="34">
        <v>9008.7470703125</v>
      </c>
      <c r="H12" s="34">
        <v>183.82048034667969</v>
      </c>
      <c r="I12" s="34">
        <v>2084.430908203125</v>
      </c>
      <c r="J12" s="34">
        <v>1580.16064453125</v>
      </c>
    </row>
    <row r="13" spans="1:10" x14ac:dyDescent="0.25">
      <c r="A13" s="33">
        <v>37226</v>
      </c>
      <c r="B13" s="34">
        <v>10843.7958984375</v>
      </c>
      <c r="C13" s="34">
        <v>1051.4481201171875</v>
      </c>
      <c r="D13" s="34">
        <v>0</v>
      </c>
      <c r="E13" s="34">
        <v>0</v>
      </c>
      <c r="F13" s="34">
        <v>1047.199951171875</v>
      </c>
      <c r="G13" s="34">
        <v>9372.193359375</v>
      </c>
      <c r="H13" s="34">
        <v>240.12472534179687</v>
      </c>
      <c r="I13" s="34">
        <v>2281.945068359375</v>
      </c>
      <c r="J13" s="34">
        <v>1748.4080810546875</v>
      </c>
    </row>
    <row r="14" spans="1:10" x14ac:dyDescent="0.25">
      <c r="A14" s="33">
        <v>37257</v>
      </c>
      <c r="B14" s="34">
        <v>9518.1923828125</v>
      </c>
      <c r="C14" s="34">
        <v>427.0853271484375</v>
      </c>
      <c r="D14" s="34">
        <v>205.69497680664062</v>
      </c>
      <c r="E14" s="34">
        <v>1113.5999755859375</v>
      </c>
      <c r="F14" s="34">
        <v>1502.4000244140625</v>
      </c>
      <c r="G14" s="34">
        <v>9185.4013671875</v>
      </c>
      <c r="H14" s="34">
        <v>252.909912109375</v>
      </c>
      <c r="I14" s="34">
        <v>2543.822998046875</v>
      </c>
      <c r="J14" s="34">
        <v>1411.041748046875</v>
      </c>
    </row>
    <row r="15" spans="1:10" x14ac:dyDescent="0.25">
      <c r="A15" s="33">
        <v>37288</v>
      </c>
      <c r="B15" s="34">
        <v>8407.1259765625</v>
      </c>
      <c r="C15" s="34">
        <v>525.72442626953125</v>
      </c>
      <c r="D15" s="34">
        <v>186.31138610839844</v>
      </c>
      <c r="E15" s="34">
        <v>1043.5</v>
      </c>
      <c r="F15" s="34">
        <v>1381.199951171875</v>
      </c>
      <c r="G15" s="34">
        <v>8655.8505859375</v>
      </c>
      <c r="H15" s="34">
        <v>224.83541870117187</v>
      </c>
      <c r="I15" s="34">
        <v>2322.36181640625</v>
      </c>
      <c r="J15" s="34">
        <v>1603.5086669921875</v>
      </c>
    </row>
    <row r="16" spans="1:10" x14ac:dyDescent="0.25">
      <c r="A16" s="33">
        <v>37316</v>
      </c>
      <c r="B16" s="34">
        <v>9128.4794921875</v>
      </c>
      <c r="C16" s="34">
        <v>639.02392578125</v>
      </c>
      <c r="D16" s="34">
        <v>80.576286315917969</v>
      </c>
      <c r="E16" s="34">
        <v>911.70001220703125</v>
      </c>
      <c r="F16" s="34">
        <v>1435.800048828125</v>
      </c>
      <c r="G16" s="34">
        <v>9116.44921875</v>
      </c>
      <c r="H16" s="34">
        <v>247.77909851074219</v>
      </c>
      <c r="I16" s="34">
        <v>2734.80810546875</v>
      </c>
      <c r="J16" s="34">
        <v>1771.90869140625</v>
      </c>
    </row>
    <row r="17" spans="1:10" x14ac:dyDescent="0.25">
      <c r="A17" s="33">
        <v>37347</v>
      </c>
      <c r="B17" s="34">
        <v>7585.4443359375</v>
      </c>
      <c r="C17" s="34">
        <v>1480.393798828125</v>
      </c>
      <c r="D17" s="34">
        <v>124.58309173583984</v>
      </c>
      <c r="E17" s="34">
        <v>1037.199951171875</v>
      </c>
      <c r="F17" s="34">
        <v>1281.300048828125</v>
      </c>
      <c r="G17" s="34">
        <v>7950.68017578125</v>
      </c>
      <c r="H17" s="34">
        <v>209.80857849121094</v>
      </c>
      <c r="I17" s="34">
        <v>2515.096435546875</v>
      </c>
      <c r="J17" s="34">
        <v>1842.397705078125</v>
      </c>
    </row>
    <row r="18" spans="1:10" x14ac:dyDescent="0.25">
      <c r="A18" s="33">
        <v>37377</v>
      </c>
      <c r="B18" s="34">
        <v>7787.98876953125</v>
      </c>
      <c r="C18" s="34">
        <v>1306.3612060546875</v>
      </c>
      <c r="D18" s="34">
        <v>119.82669830322266</v>
      </c>
      <c r="E18" s="34">
        <v>965.5</v>
      </c>
      <c r="F18" s="34">
        <v>1269.4000244140625</v>
      </c>
      <c r="G18" s="34">
        <v>5955.712890625</v>
      </c>
      <c r="H18" s="34">
        <v>136.71658325195312</v>
      </c>
      <c r="I18" s="34">
        <v>2428.23681640625</v>
      </c>
      <c r="J18" s="34">
        <v>2574.903564453125</v>
      </c>
    </row>
    <row r="19" spans="1:10" x14ac:dyDescent="0.25">
      <c r="A19" s="33">
        <v>37408</v>
      </c>
      <c r="B19" s="34">
        <v>7508.673828125</v>
      </c>
      <c r="C19" s="34">
        <v>965.27764892578125</v>
      </c>
      <c r="D19" s="34">
        <v>104.38153076171875</v>
      </c>
      <c r="E19" s="34">
        <v>326.10000610351562</v>
      </c>
      <c r="F19" s="34">
        <v>1196.699951171875</v>
      </c>
      <c r="G19" s="34">
        <v>6516.05859375</v>
      </c>
      <c r="H19" s="34">
        <v>202.87504577636719</v>
      </c>
      <c r="I19" s="34">
        <v>2099.234130859375</v>
      </c>
      <c r="J19" s="34">
        <v>3196.78125</v>
      </c>
    </row>
    <row r="20" spans="1:10" x14ac:dyDescent="0.25">
      <c r="A20" s="33">
        <v>37438</v>
      </c>
      <c r="B20" s="34">
        <v>8345.9677734375</v>
      </c>
      <c r="C20" s="34">
        <v>1216.510498046875</v>
      </c>
      <c r="D20" s="34">
        <v>388.93246459960937</v>
      </c>
      <c r="E20" s="34">
        <v>894.5</v>
      </c>
      <c r="F20" s="34">
        <v>1177.5</v>
      </c>
      <c r="G20" s="34">
        <v>8214.8369140625</v>
      </c>
      <c r="H20" s="34">
        <v>200.31594848632812</v>
      </c>
      <c r="I20" s="34">
        <v>2222.41357421875</v>
      </c>
      <c r="J20" s="34">
        <v>4174.75439453125</v>
      </c>
    </row>
    <row r="21" spans="1:10" x14ac:dyDescent="0.25">
      <c r="A21" s="33">
        <v>37469</v>
      </c>
      <c r="B21" s="34">
        <v>8174.033203125</v>
      </c>
      <c r="C21" s="34">
        <v>1255.1201171875</v>
      </c>
      <c r="D21" s="34">
        <v>51.953525543212891</v>
      </c>
      <c r="E21" s="34">
        <v>1000.9000244140625</v>
      </c>
      <c r="F21" s="34">
        <v>1290.699951171875</v>
      </c>
      <c r="G21" s="34">
        <v>8105.20556640625</v>
      </c>
      <c r="H21" s="34">
        <v>215.88487243652344</v>
      </c>
      <c r="I21" s="34">
        <v>2262.67529296875</v>
      </c>
      <c r="J21" s="34">
        <v>4372.22705078125</v>
      </c>
    </row>
    <row r="22" spans="1:10" x14ac:dyDescent="0.25">
      <c r="A22" s="33">
        <v>37500</v>
      </c>
      <c r="B22" s="34">
        <v>7879.38134765625</v>
      </c>
      <c r="C22" s="34">
        <v>1485.9451904296875</v>
      </c>
      <c r="D22" s="34">
        <v>35.777721405029297</v>
      </c>
      <c r="E22" s="34">
        <v>3.2000000476837158</v>
      </c>
      <c r="F22" s="34">
        <v>1267.5</v>
      </c>
      <c r="G22" s="34">
        <v>7231.83642578125</v>
      </c>
      <c r="H22" s="34">
        <v>193.23114013671875</v>
      </c>
      <c r="I22" s="34">
        <v>2086.54248046875</v>
      </c>
      <c r="J22" s="34">
        <v>3931.622314453125</v>
      </c>
    </row>
    <row r="23" spans="1:10" x14ac:dyDescent="0.25">
      <c r="A23" s="33">
        <v>37530</v>
      </c>
      <c r="B23" s="34">
        <v>8453.9091796875</v>
      </c>
      <c r="C23" s="34">
        <v>1394.166259765625</v>
      </c>
      <c r="D23" s="34">
        <v>0</v>
      </c>
      <c r="E23" s="34">
        <v>1058.0999755859375</v>
      </c>
      <c r="F23" s="34">
        <v>1341.0999755859375</v>
      </c>
      <c r="G23" s="34">
        <v>8572.2060546875</v>
      </c>
      <c r="H23" s="34">
        <v>226.8902587890625</v>
      </c>
      <c r="I23" s="34">
        <v>2116.7841796875</v>
      </c>
      <c r="J23" s="34">
        <v>2854.89208984375</v>
      </c>
    </row>
    <row r="24" spans="1:10" x14ac:dyDescent="0.25">
      <c r="A24" s="33">
        <v>37561</v>
      </c>
      <c r="B24" s="34">
        <v>8756.7890625</v>
      </c>
      <c r="C24" s="34">
        <v>1276.814453125</v>
      </c>
      <c r="D24" s="34">
        <v>34.558059692382812</v>
      </c>
      <c r="E24" s="34">
        <v>1095.199951171875</v>
      </c>
      <c r="F24" s="34">
        <v>1398.800048828125</v>
      </c>
      <c r="G24" s="34">
        <v>8548.7626953125</v>
      </c>
      <c r="H24" s="34">
        <v>172.83395385742187</v>
      </c>
      <c r="I24" s="34">
        <v>2121.05810546875</v>
      </c>
      <c r="J24" s="34">
        <v>2521.5146484375</v>
      </c>
    </row>
    <row r="25" spans="1:10" x14ac:dyDescent="0.25">
      <c r="A25" s="33">
        <v>37591</v>
      </c>
      <c r="B25" s="34">
        <v>8971.974609375</v>
      </c>
      <c r="C25" s="34">
        <v>1329.242919921875</v>
      </c>
      <c r="D25" s="34">
        <v>135.31845092773437</v>
      </c>
      <c r="E25" s="34">
        <v>1140.199951171875</v>
      </c>
      <c r="F25" s="34">
        <v>1536</v>
      </c>
      <c r="G25" s="34">
        <v>9035.19921875</v>
      </c>
      <c r="H25" s="34">
        <v>270.33197021484375</v>
      </c>
      <c r="I25" s="34">
        <v>2425.09033203125</v>
      </c>
      <c r="J25" s="34">
        <v>2688.123046875</v>
      </c>
    </row>
    <row r="26" spans="1:10" x14ac:dyDescent="0.25">
      <c r="A26" s="33">
        <v>37622</v>
      </c>
      <c r="B26" s="34">
        <v>8731.873046875</v>
      </c>
      <c r="C26" s="34">
        <v>1191.0484619140625</v>
      </c>
      <c r="D26" s="34">
        <v>247.73780822753906</v>
      </c>
      <c r="E26" s="34">
        <v>1301.5999755859375</v>
      </c>
      <c r="F26" s="34">
        <v>151.39999389648437</v>
      </c>
      <c r="G26" s="34">
        <v>9019.841796875</v>
      </c>
      <c r="H26" s="34">
        <v>272.07766723632812</v>
      </c>
      <c r="I26" s="34">
        <v>2685.99267578125</v>
      </c>
      <c r="J26" s="34">
        <v>2357.221435546875</v>
      </c>
    </row>
    <row r="27" spans="1:10" x14ac:dyDescent="0.25">
      <c r="A27" s="33">
        <v>37653</v>
      </c>
      <c r="B27" s="34">
        <v>7951.548828125</v>
      </c>
      <c r="C27" s="34">
        <v>462.86288452148437</v>
      </c>
      <c r="D27" s="34">
        <v>193.05216979980469</v>
      </c>
      <c r="E27" s="34">
        <v>1199.4000244140625</v>
      </c>
      <c r="F27" s="34">
        <v>158.69999694824219</v>
      </c>
      <c r="G27" s="34">
        <v>7822.46875</v>
      </c>
      <c r="H27" s="34">
        <v>345.15573120117187</v>
      </c>
      <c r="I27" s="34">
        <v>3727.25927734375</v>
      </c>
      <c r="J27" s="34">
        <v>2235.89794921875</v>
      </c>
    </row>
    <row r="28" spans="1:10" x14ac:dyDescent="0.25">
      <c r="A28" s="33">
        <v>37681</v>
      </c>
      <c r="B28" s="34">
        <v>7738.82421875</v>
      </c>
      <c r="C28" s="34">
        <v>694.08099365234375</v>
      </c>
      <c r="D28" s="34">
        <v>261.552734375</v>
      </c>
      <c r="E28" s="34">
        <v>1169.0999755859375</v>
      </c>
      <c r="F28" s="34">
        <v>57.700000762939453</v>
      </c>
      <c r="G28" s="34">
        <v>7650.85693359375</v>
      </c>
      <c r="H28" s="34">
        <v>284.32650756835937</v>
      </c>
      <c r="I28" s="34">
        <v>2552.810302734375</v>
      </c>
      <c r="J28" s="34">
        <v>2038.64501953125</v>
      </c>
    </row>
    <row r="29" spans="1:10" x14ac:dyDescent="0.25">
      <c r="A29" s="33">
        <v>37712</v>
      </c>
      <c r="B29" s="34">
        <v>7329.72265625</v>
      </c>
      <c r="C29" s="34">
        <v>1430.876953125</v>
      </c>
      <c r="D29" s="34">
        <v>200.15750122070312</v>
      </c>
      <c r="E29" s="34">
        <v>955.5</v>
      </c>
      <c r="F29" s="34">
        <v>39.599998474121094</v>
      </c>
      <c r="G29" s="34">
        <v>7192.72314453125</v>
      </c>
      <c r="H29" s="34">
        <v>218.0771484375</v>
      </c>
      <c r="I29" s="34">
        <v>2443.595458984375</v>
      </c>
      <c r="J29" s="34">
        <v>3481.612548828125</v>
      </c>
    </row>
    <row r="30" spans="1:10" x14ac:dyDescent="0.25">
      <c r="A30" s="33">
        <v>37742</v>
      </c>
      <c r="B30" s="34">
        <v>7366.16796875</v>
      </c>
      <c r="C30" s="34">
        <v>1281.895751953125</v>
      </c>
      <c r="D30" s="34">
        <v>123.77799987792969</v>
      </c>
      <c r="E30" s="34">
        <v>1056.5</v>
      </c>
      <c r="F30" s="34">
        <v>31.799999237060547</v>
      </c>
      <c r="G30" s="34">
        <v>6971.28857421875</v>
      </c>
      <c r="H30" s="34">
        <v>202.03041076660156</v>
      </c>
      <c r="I30" s="34">
        <v>2046.05078125</v>
      </c>
      <c r="J30" s="34">
        <v>3986.396728515625</v>
      </c>
    </row>
    <row r="31" spans="1:10" x14ac:dyDescent="0.25">
      <c r="A31" s="33">
        <v>37773</v>
      </c>
      <c r="B31" s="34">
        <v>6231.64697265625</v>
      </c>
      <c r="C31" s="34">
        <v>1371.005126953125</v>
      </c>
      <c r="D31" s="34">
        <v>103.97366333007812</v>
      </c>
      <c r="E31" s="34">
        <v>848.20001220703125</v>
      </c>
      <c r="F31" s="34">
        <v>27.200000762939453</v>
      </c>
      <c r="G31" s="34">
        <v>6911.83984375</v>
      </c>
      <c r="H31" s="34">
        <v>184.6380615234375</v>
      </c>
      <c r="I31" s="34">
        <v>2052.275634765625</v>
      </c>
      <c r="J31" s="34">
        <v>4949.6328125</v>
      </c>
    </row>
    <row r="32" spans="1:10" x14ac:dyDescent="0.25">
      <c r="A32" s="33">
        <v>37803</v>
      </c>
      <c r="B32" s="34">
        <v>7847.45751953125</v>
      </c>
      <c r="C32" s="34">
        <v>1487.4725341796875</v>
      </c>
      <c r="D32" s="34">
        <v>193.45147705078125</v>
      </c>
      <c r="E32" s="34">
        <v>449.5</v>
      </c>
      <c r="F32" s="34">
        <v>61</v>
      </c>
      <c r="G32" s="34">
        <v>7628.0068359375</v>
      </c>
      <c r="H32" s="34">
        <v>198.43373107910156</v>
      </c>
      <c r="I32" s="34">
        <v>2276.095458984375</v>
      </c>
      <c r="J32" s="34">
        <v>8222.4765625</v>
      </c>
    </row>
    <row r="33" spans="1:10" x14ac:dyDescent="0.25">
      <c r="A33" s="33">
        <v>37834</v>
      </c>
      <c r="B33" s="34">
        <v>8168.14453125</v>
      </c>
      <c r="C33" s="34">
        <v>1494.5474853515625</v>
      </c>
      <c r="D33" s="34">
        <v>383.819091796875</v>
      </c>
      <c r="E33" s="34">
        <v>1078</v>
      </c>
      <c r="F33" s="34">
        <v>45.599998474121094</v>
      </c>
      <c r="G33" s="34">
        <v>7328.5234375</v>
      </c>
      <c r="H33" s="34">
        <v>201.09979248046875</v>
      </c>
      <c r="I33" s="34">
        <v>2379.176513671875</v>
      </c>
      <c r="J33" s="34">
        <v>8318.2998046875</v>
      </c>
    </row>
    <row r="34" spans="1:10" x14ac:dyDescent="0.25">
      <c r="A34" s="33">
        <v>37865</v>
      </c>
      <c r="B34" s="34">
        <v>7424.2822265625</v>
      </c>
      <c r="C34" s="34">
        <v>1502.029541015625</v>
      </c>
      <c r="D34" s="34">
        <v>275.69561767578125</v>
      </c>
      <c r="E34" s="34">
        <v>416.89999389648437</v>
      </c>
      <c r="F34" s="34">
        <v>156.80000305175781</v>
      </c>
      <c r="G34" s="34">
        <v>5875.013671875</v>
      </c>
      <c r="H34" s="34">
        <v>199.20085144042969</v>
      </c>
      <c r="I34" s="34">
        <v>2233.463623046875</v>
      </c>
      <c r="J34" s="34">
        <v>7625.03857421875</v>
      </c>
    </row>
    <row r="35" spans="1:10" x14ac:dyDescent="0.25">
      <c r="A35" s="33">
        <v>37895</v>
      </c>
      <c r="B35" s="34">
        <v>7517.57470703125</v>
      </c>
      <c r="C35" s="34">
        <v>1580.3363037109375</v>
      </c>
      <c r="D35" s="34">
        <v>269.98428344726562</v>
      </c>
      <c r="E35" s="34">
        <v>275.70001220703125</v>
      </c>
      <c r="F35" s="34">
        <v>155.69999694824219</v>
      </c>
      <c r="G35" s="34">
        <v>7927.4169921875</v>
      </c>
      <c r="H35" s="34">
        <v>158.25401306152344</v>
      </c>
      <c r="I35" s="34">
        <v>2376.244873046875</v>
      </c>
      <c r="J35" s="34">
        <v>6962.18408203125</v>
      </c>
    </row>
    <row r="36" spans="1:10" x14ac:dyDescent="0.25">
      <c r="A36" s="33">
        <v>37926</v>
      </c>
      <c r="B36" s="34">
        <v>7276.51416015625</v>
      </c>
      <c r="C36" s="34">
        <v>1441.7608642578125</v>
      </c>
      <c r="D36" s="34">
        <v>376.52838134765625</v>
      </c>
      <c r="E36" s="34">
        <v>1093.199951171875</v>
      </c>
      <c r="F36" s="34">
        <v>135.39999389648437</v>
      </c>
      <c r="G36" s="34">
        <v>7499.53564453125</v>
      </c>
      <c r="H36" s="34">
        <v>217.85078430175781</v>
      </c>
      <c r="I36" s="34">
        <v>2579.009765625</v>
      </c>
      <c r="J36" s="34">
        <v>6104.43212890625</v>
      </c>
    </row>
    <row r="37" spans="1:10" x14ac:dyDescent="0.25">
      <c r="A37" s="33">
        <v>37956</v>
      </c>
      <c r="B37" s="34">
        <v>7863.1416015625</v>
      </c>
      <c r="C37" s="34">
        <v>1471.36669921875</v>
      </c>
      <c r="D37" s="34">
        <v>213.45901489257812</v>
      </c>
      <c r="E37" s="34">
        <v>1086.4000244140625</v>
      </c>
      <c r="F37" s="34">
        <v>196.10000610351562</v>
      </c>
      <c r="G37" s="34">
        <v>7254.11572265625</v>
      </c>
      <c r="H37" s="34">
        <v>267.61325073242187</v>
      </c>
      <c r="I37" s="34">
        <v>2669.332275390625</v>
      </c>
      <c r="J37" s="34">
        <v>6595.53759765625</v>
      </c>
    </row>
    <row r="38" spans="1:10" x14ac:dyDescent="0.25">
      <c r="A38" s="33">
        <v>37987</v>
      </c>
      <c r="B38" s="34">
        <v>9944.134765625</v>
      </c>
      <c r="C38" s="34">
        <v>1728.8043212890625</v>
      </c>
      <c r="D38" s="34">
        <v>360.67098999023437</v>
      </c>
      <c r="E38" s="34">
        <v>1527.699951171875</v>
      </c>
      <c r="F38" s="34">
        <v>406.29998779296875</v>
      </c>
      <c r="G38" s="34">
        <v>7529.0419921875</v>
      </c>
      <c r="H38" s="34">
        <v>289.93112182617188</v>
      </c>
      <c r="I38" s="34">
        <v>3122.282958984375</v>
      </c>
      <c r="J38" s="34">
        <v>5308.87890625</v>
      </c>
    </row>
    <row r="39" spans="1:10" x14ac:dyDescent="0.25">
      <c r="A39" s="33">
        <v>38018</v>
      </c>
      <c r="B39" s="34">
        <v>9424.3271484375</v>
      </c>
      <c r="C39" s="34">
        <v>1523.766845703125</v>
      </c>
      <c r="D39" s="34">
        <v>126.83518981933594</v>
      </c>
      <c r="E39" s="34">
        <v>1190.800048828125</v>
      </c>
      <c r="F39" s="34">
        <v>249.10000610351562</v>
      </c>
      <c r="G39" s="34">
        <v>6556.0615234375</v>
      </c>
      <c r="H39" s="34">
        <v>232.23080444335938</v>
      </c>
      <c r="I39" s="34">
        <v>2685.92041015625</v>
      </c>
      <c r="J39" s="34">
        <v>4807.58984375</v>
      </c>
    </row>
    <row r="40" spans="1:10" x14ac:dyDescent="0.25">
      <c r="A40" s="33">
        <v>38047</v>
      </c>
      <c r="B40" s="34">
        <v>9552.7060546875</v>
      </c>
      <c r="C40" s="34">
        <v>1678.1827392578125</v>
      </c>
      <c r="D40" s="34">
        <v>54.310722351074219</v>
      </c>
      <c r="E40" s="34">
        <v>1088.4000244140625</v>
      </c>
      <c r="F40" s="34">
        <v>109.5</v>
      </c>
      <c r="G40" s="34">
        <v>6538.94970703125</v>
      </c>
      <c r="H40" s="34">
        <v>237.08641052246094</v>
      </c>
      <c r="I40" s="34">
        <v>2587.58935546875</v>
      </c>
      <c r="J40" s="34">
        <v>5369.1552734375</v>
      </c>
    </row>
    <row r="41" spans="1:10" x14ac:dyDescent="0.25">
      <c r="A41" s="33">
        <v>38078</v>
      </c>
      <c r="B41" s="34">
        <v>8744.7998046875</v>
      </c>
      <c r="C41" s="34">
        <v>1118.3846435546875</v>
      </c>
      <c r="D41" s="34">
        <v>0</v>
      </c>
      <c r="E41" s="34">
        <v>977.70001220703125</v>
      </c>
      <c r="F41" s="34">
        <v>37.400001525878906</v>
      </c>
      <c r="G41" s="34">
        <v>5514.857421875</v>
      </c>
      <c r="H41" s="34">
        <v>191.85784912109375</v>
      </c>
      <c r="I41" s="34">
        <v>2348.433837890625</v>
      </c>
      <c r="J41" s="34">
        <v>5647.68505859375</v>
      </c>
    </row>
    <row r="42" spans="1:10" x14ac:dyDescent="0.25">
      <c r="A42" s="33">
        <v>38108</v>
      </c>
      <c r="B42" s="34">
        <v>9066.1357421875</v>
      </c>
      <c r="C42" s="34">
        <v>530.28863525390625</v>
      </c>
      <c r="D42" s="34">
        <v>0</v>
      </c>
      <c r="E42" s="34">
        <v>1148</v>
      </c>
      <c r="F42" s="34">
        <v>62.700000762939453</v>
      </c>
      <c r="G42" s="34">
        <v>4919.87353515625</v>
      </c>
      <c r="H42" s="34">
        <v>206.79435729980469</v>
      </c>
      <c r="I42" s="34">
        <v>2402.536376953125</v>
      </c>
      <c r="J42" s="34">
        <v>6322.955078125</v>
      </c>
    </row>
    <row r="43" spans="1:10" x14ac:dyDescent="0.25">
      <c r="A43" s="33">
        <v>38139</v>
      </c>
      <c r="B43" s="34">
        <v>8955.3310546875</v>
      </c>
      <c r="C43" s="34">
        <v>1172.984130859375</v>
      </c>
      <c r="D43" s="34">
        <v>0</v>
      </c>
      <c r="E43" s="34">
        <v>984.70001220703125</v>
      </c>
      <c r="F43" s="34">
        <v>13.699999809265137</v>
      </c>
      <c r="G43" s="34">
        <v>5270.4833984375</v>
      </c>
      <c r="H43" s="34">
        <v>190.05856323242187</v>
      </c>
      <c r="I43" s="34">
        <v>2375.184326171875</v>
      </c>
      <c r="J43" s="34">
        <v>6941.2431640625</v>
      </c>
    </row>
    <row r="44" spans="1:10" x14ac:dyDescent="0.25">
      <c r="A44" s="33">
        <v>38169</v>
      </c>
      <c r="B44" s="34">
        <v>9432.8427734375</v>
      </c>
      <c r="C44" s="34">
        <v>1763.7545166015625</v>
      </c>
      <c r="D44" s="34">
        <v>23.734125137329102</v>
      </c>
      <c r="E44" s="34">
        <v>776.5</v>
      </c>
      <c r="F44" s="34">
        <v>20.600000381469727</v>
      </c>
      <c r="G44" s="34">
        <v>5447.0615234375</v>
      </c>
      <c r="H44" s="34">
        <v>189.18356323242187</v>
      </c>
      <c r="I44" s="34">
        <v>2353.45703125</v>
      </c>
      <c r="J44" s="34">
        <v>8843.955078125</v>
      </c>
    </row>
    <row r="45" spans="1:10" x14ac:dyDescent="0.25">
      <c r="A45" s="33">
        <v>38200</v>
      </c>
      <c r="B45" s="34">
        <v>9281.2041015625</v>
      </c>
      <c r="C45" s="34">
        <v>1993.3656005859375</v>
      </c>
      <c r="D45" s="34">
        <v>20.120615005493164</v>
      </c>
      <c r="E45" s="34">
        <v>753.70001220703125</v>
      </c>
      <c r="F45" s="34">
        <v>12.899999618530273</v>
      </c>
      <c r="G45" s="34">
        <v>5857.03955078125</v>
      </c>
      <c r="H45" s="34">
        <v>197.31732177734375</v>
      </c>
      <c r="I45" s="34">
        <v>2437.067138671875</v>
      </c>
      <c r="J45" s="34">
        <v>8907.3125</v>
      </c>
    </row>
    <row r="46" spans="1:10" x14ac:dyDescent="0.25">
      <c r="A46" s="33">
        <v>38231</v>
      </c>
      <c r="B46" s="34">
        <v>8979.9697265625</v>
      </c>
      <c r="C46" s="34">
        <v>2485.383544921875</v>
      </c>
      <c r="D46" s="34">
        <v>82.85650634765625</v>
      </c>
      <c r="E46" s="34">
        <v>713.4000244140625</v>
      </c>
      <c r="F46" s="34">
        <v>91.099998474121094</v>
      </c>
      <c r="G46" s="34">
        <v>5945.5458984375</v>
      </c>
      <c r="H46" s="34">
        <v>156.66090393066406</v>
      </c>
      <c r="I46" s="34">
        <v>2242.72021484375</v>
      </c>
      <c r="J46" s="34">
        <v>8212.3291015625</v>
      </c>
    </row>
    <row r="47" spans="1:10" x14ac:dyDescent="0.25">
      <c r="A47" s="33">
        <v>38261</v>
      </c>
      <c r="B47" s="34">
        <v>8854.0908203125</v>
      </c>
      <c r="C47" s="34">
        <v>2281.79248046875</v>
      </c>
      <c r="D47" s="34">
        <v>69.073043823242188</v>
      </c>
      <c r="E47" s="34">
        <v>1041</v>
      </c>
      <c r="F47" s="34">
        <v>89.5</v>
      </c>
      <c r="G47" s="34">
        <v>6794.00390625</v>
      </c>
      <c r="H47" s="34">
        <v>188.38252258300781</v>
      </c>
      <c r="I47" s="34">
        <v>2426.654541015625</v>
      </c>
      <c r="J47" s="34">
        <v>6564.419921875</v>
      </c>
    </row>
    <row r="48" spans="1:10" x14ac:dyDescent="0.25">
      <c r="A48" s="33">
        <v>38292</v>
      </c>
      <c r="B48" s="34">
        <v>8697.5634765625</v>
      </c>
      <c r="C48" s="34">
        <v>1917.9332275390625</v>
      </c>
      <c r="D48" s="34">
        <v>142.75115966796875</v>
      </c>
      <c r="E48" s="34">
        <v>1128.800048828125</v>
      </c>
      <c r="F48" s="34">
        <v>67.800003051757813</v>
      </c>
      <c r="G48" s="34">
        <v>6739.5439453125</v>
      </c>
      <c r="H48" s="34">
        <v>220.9791259765625</v>
      </c>
      <c r="I48" s="34">
        <v>2459.08740234375</v>
      </c>
      <c r="J48" s="34">
        <v>5978.07275390625</v>
      </c>
    </row>
    <row r="49" spans="1:10" x14ac:dyDescent="0.25">
      <c r="A49" s="33">
        <v>38322</v>
      </c>
      <c r="B49" s="34">
        <v>10603.421875</v>
      </c>
      <c r="C49" s="34">
        <v>1856.0157470703125</v>
      </c>
      <c r="D49" s="34">
        <v>247.21246337890625</v>
      </c>
      <c r="E49" s="34">
        <v>1230.4000244140625</v>
      </c>
      <c r="F49" s="34">
        <v>147.5</v>
      </c>
      <c r="G49" s="34">
        <v>7024.107421875</v>
      </c>
      <c r="H49" s="34">
        <v>372.55026245117187</v>
      </c>
      <c r="I49" s="34">
        <v>2733.777099609375</v>
      </c>
      <c r="J49" s="34">
        <v>6202.21337890625</v>
      </c>
    </row>
    <row r="50" spans="1:10" x14ac:dyDescent="0.25">
      <c r="A50" s="33">
        <v>38353</v>
      </c>
      <c r="B50" s="34">
        <v>10984.693359375</v>
      </c>
      <c r="C50" s="34">
        <v>2862.033935546875</v>
      </c>
      <c r="D50" s="34">
        <v>25.305885314941406</v>
      </c>
      <c r="E50" s="34">
        <v>2525.300048828125</v>
      </c>
      <c r="F50" s="34">
        <v>217.80000305175781</v>
      </c>
      <c r="G50" s="34">
        <v>8747.060546875</v>
      </c>
      <c r="H50" s="34">
        <v>260.55093383789062</v>
      </c>
      <c r="I50" s="34">
        <v>2694.213623046875</v>
      </c>
      <c r="J50" s="34">
        <v>6334.2939453125</v>
      </c>
    </row>
    <row r="51" spans="1:10" x14ac:dyDescent="0.25">
      <c r="A51" s="33">
        <v>38384</v>
      </c>
      <c r="B51" s="34">
        <v>9865.5400390625</v>
      </c>
      <c r="C51" s="34">
        <v>2238.483154296875</v>
      </c>
      <c r="D51" s="34">
        <v>19.321414947509766</v>
      </c>
      <c r="E51" s="34">
        <v>2236.699951171875</v>
      </c>
      <c r="F51" s="34">
        <v>130.80000305175781</v>
      </c>
      <c r="G51" s="34">
        <v>7671.0751953125</v>
      </c>
      <c r="H51" s="34">
        <v>235.65623474121094</v>
      </c>
      <c r="I51" s="34">
        <v>2419.28564453125</v>
      </c>
      <c r="J51" s="34">
        <v>5742.19921875</v>
      </c>
    </row>
    <row r="52" spans="1:10" x14ac:dyDescent="0.25">
      <c r="A52" s="33">
        <v>38412</v>
      </c>
      <c r="B52" s="34">
        <v>10242.1435546875</v>
      </c>
      <c r="C52" s="34">
        <v>2419.533935546875</v>
      </c>
      <c r="D52" s="34">
        <v>18.969387054443359</v>
      </c>
      <c r="E52" s="34">
        <v>2404.89990234375</v>
      </c>
      <c r="F52" s="34">
        <v>97.900001525878906</v>
      </c>
      <c r="G52" s="34">
        <v>8331.109375</v>
      </c>
      <c r="H52" s="34">
        <v>270.96282958984375</v>
      </c>
      <c r="I52" s="34">
        <v>2542.223876953125</v>
      </c>
      <c r="J52" s="34">
        <v>6154.48486328125</v>
      </c>
    </row>
    <row r="53" spans="1:10" x14ac:dyDescent="0.25">
      <c r="A53" s="33">
        <v>38443</v>
      </c>
      <c r="B53" s="34">
        <v>9082.5439453125</v>
      </c>
      <c r="C53" s="34">
        <v>2265.49658203125</v>
      </c>
      <c r="D53" s="34">
        <v>9.3765420913696289</v>
      </c>
      <c r="E53" s="34">
        <v>1530.300048828125</v>
      </c>
      <c r="F53" s="34">
        <v>87.5</v>
      </c>
      <c r="G53" s="34">
        <v>6962.4990234375</v>
      </c>
      <c r="H53" s="34">
        <v>221.30024719238281</v>
      </c>
      <c r="I53" s="34">
        <v>2141.2998046875</v>
      </c>
      <c r="J53" s="34">
        <v>5571.55078125</v>
      </c>
    </row>
    <row r="54" spans="1:10" x14ac:dyDescent="0.25">
      <c r="A54" s="33">
        <v>38473</v>
      </c>
      <c r="B54" s="34">
        <v>9528.2353515625</v>
      </c>
      <c r="C54" s="34">
        <v>2313.316650390625</v>
      </c>
      <c r="D54" s="34">
        <v>4.6204080581665039</v>
      </c>
      <c r="E54" s="34">
        <v>1454.800048828125</v>
      </c>
      <c r="F54" s="34">
        <v>209.39999389648437</v>
      </c>
      <c r="G54" s="34">
        <v>6544.21337890625</v>
      </c>
      <c r="H54" s="34">
        <v>210.95176696777344</v>
      </c>
      <c r="I54" s="34">
        <v>2223.61181640625</v>
      </c>
      <c r="J54" s="34">
        <v>6312.05810546875</v>
      </c>
    </row>
    <row r="55" spans="1:10" x14ac:dyDescent="0.25">
      <c r="A55" s="33">
        <v>38504</v>
      </c>
      <c r="B55" s="34">
        <v>8953.1982421875</v>
      </c>
      <c r="C55" s="34">
        <v>1948.235595703125</v>
      </c>
      <c r="D55" s="34">
        <v>8.1872406005859375</v>
      </c>
      <c r="E55" s="34">
        <v>1290.699951171875</v>
      </c>
      <c r="F55" s="34">
        <v>230</v>
      </c>
      <c r="G55" s="34">
        <v>7680.34326171875</v>
      </c>
      <c r="H55" s="34">
        <v>191.15522766113281</v>
      </c>
      <c r="I55" s="34">
        <v>1870.1412353515625</v>
      </c>
      <c r="J55" s="34">
        <v>6398.7392578125</v>
      </c>
    </row>
    <row r="56" spans="1:10" x14ac:dyDescent="0.25">
      <c r="A56" s="33">
        <v>38534</v>
      </c>
      <c r="B56" s="34">
        <v>9948.0048828125</v>
      </c>
      <c r="C56" s="34">
        <v>2211.16259765625</v>
      </c>
      <c r="D56" s="34">
        <v>16.36767578125</v>
      </c>
      <c r="E56" s="34">
        <v>1506.199951171875</v>
      </c>
      <c r="F56" s="34">
        <v>260.29998779296875</v>
      </c>
      <c r="G56" s="34">
        <v>7978.33056640625</v>
      </c>
      <c r="H56" s="34">
        <v>198.72636413574219</v>
      </c>
      <c r="I56" s="34">
        <v>2172.937255859375</v>
      </c>
      <c r="J56" s="34">
        <v>9956.0244140625</v>
      </c>
    </row>
    <row r="57" spans="1:10" x14ac:dyDescent="0.25">
      <c r="A57" s="33">
        <v>38565</v>
      </c>
      <c r="B57" s="34">
        <v>9807.9140625</v>
      </c>
      <c r="C57" s="34">
        <v>2190.8203125</v>
      </c>
      <c r="D57" s="34">
        <v>10.856276512145996</v>
      </c>
      <c r="E57" s="34">
        <v>1686.199951171875</v>
      </c>
      <c r="F57" s="34">
        <v>207.19999694824219</v>
      </c>
      <c r="G57" s="34">
        <v>8001.29833984375</v>
      </c>
      <c r="H57" s="34">
        <v>182.36662292480469</v>
      </c>
      <c r="I57" s="34">
        <v>2334.669677734375</v>
      </c>
      <c r="J57" s="34">
        <v>10003.421875</v>
      </c>
    </row>
    <row r="58" spans="1:10" x14ac:dyDescent="0.25">
      <c r="A58" s="33">
        <v>38596</v>
      </c>
      <c r="B58" s="34">
        <v>9450.2744140625</v>
      </c>
      <c r="C58" s="34">
        <v>1759.085693359375</v>
      </c>
      <c r="D58" s="34">
        <v>6.6677556037902832</v>
      </c>
      <c r="E58" s="34">
        <v>989</v>
      </c>
      <c r="F58" s="34">
        <v>206</v>
      </c>
      <c r="G58" s="34">
        <v>6592.8349609375</v>
      </c>
      <c r="H58" s="34">
        <v>177.62356567382812</v>
      </c>
      <c r="I58" s="34">
        <v>1593.24169921875</v>
      </c>
      <c r="J58" s="34">
        <v>8637.14453125</v>
      </c>
    </row>
    <row r="59" spans="1:10" x14ac:dyDescent="0.25">
      <c r="A59" s="33">
        <v>38626</v>
      </c>
      <c r="B59" s="34">
        <v>9504.26953125</v>
      </c>
      <c r="C59" s="34">
        <v>2086.20703125</v>
      </c>
      <c r="D59" s="34">
        <v>7.348175048828125</v>
      </c>
      <c r="E59" s="34">
        <v>1068.5</v>
      </c>
      <c r="F59" s="34">
        <v>172.30000305175781</v>
      </c>
      <c r="G59" s="34">
        <v>6094.43115234375</v>
      </c>
      <c r="H59" s="34">
        <v>224.03955078125</v>
      </c>
      <c r="I59" s="34">
        <v>2232.61474609375</v>
      </c>
      <c r="J59" s="34">
        <v>6886.140625</v>
      </c>
    </row>
    <row r="60" spans="1:10" x14ac:dyDescent="0.25">
      <c r="A60" s="33">
        <v>38657</v>
      </c>
      <c r="B60" s="34">
        <v>9571.66015625</v>
      </c>
      <c r="C60" s="34">
        <v>2192.570068359375</v>
      </c>
      <c r="D60" s="34">
        <v>12.436640739440918</v>
      </c>
      <c r="E60" s="34">
        <v>1873.800048828125</v>
      </c>
      <c r="F60" s="34">
        <v>56.099998474121094</v>
      </c>
      <c r="G60" s="34">
        <v>6537.64013671875</v>
      </c>
      <c r="H60" s="34">
        <v>197.7244873046875</v>
      </c>
      <c r="I60" s="34">
        <v>2324.12841796875</v>
      </c>
      <c r="J60" s="34">
        <v>7451.60595703125</v>
      </c>
    </row>
    <row r="61" spans="1:10" x14ac:dyDescent="0.25">
      <c r="A61" s="33">
        <v>38687</v>
      </c>
      <c r="B61" s="34">
        <v>10238.6767578125</v>
      </c>
      <c r="C61" s="34">
        <v>2394.30224609375</v>
      </c>
      <c r="D61" s="34">
        <v>16.431062698364258</v>
      </c>
      <c r="E61" s="34">
        <v>2151.60009765625</v>
      </c>
      <c r="F61" s="34">
        <v>98.699996948242188</v>
      </c>
      <c r="G61" s="34">
        <v>7079.8603515625</v>
      </c>
      <c r="H61" s="34">
        <v>261.29916381835937</v>
      </c>
      <c r="I61" s="34">
        <v>2609.94384765625</v>
      </c>
      <c r="J61" s="34">
        <v>7072.1875</v>
      </c>
    </row>
    <row r="62" spans="1:10" x14ac:dyDescent="0.25">
      <c r="A62" s="33">
        <v>38718</v>
      </c>
      <c r="B62" s="34">
        <v>8495.744140625</v>
      </c>
      <c r="C62" s="34">
        <v>2631.22021484375</v>
      </c>
      <c r="D62" s="34">
        <v>95.189056396484375</v>
      </c>
      <c r="E62" s="34">
        <v>1858.0999755859375</v>
      </c>
      <c r="F62" s="34">
        <v>305.89999389648437</v>
      </c>
      <c r="G62" s="34">
        <v>8519.5009765625</v>
      </c>
      <c r="H62" s="34">
        <v>1203.7685546875</v>
      </c>
      <c r="I62" s="34">
        <v>2838.828857421875</v>
      </c>
      <c r="J62" s="34">
        <v>5862.55712890625</v>
      </c>
    </row>
    <row r="63" spans="1:10" x14ac:dyDescent="0.25">
      <c r="A63" s="33">
        <v>38749</v>
      </c>
      <c r="B63" s="34">
        <v>7450.00634765625</v>
      </c>
      <c r="C63" s="34">
        <v>2354.955810546875</v>
      </c>
      <c r="D63" s="34">
        <v>87.532371520996094</v>
      </c>
      <c r="E63" s="34">
        <v>1582</v>
      </c>
      <c r="F63" s="34">
        <v>353</v>
      </c>
      <c r="G63" s="34">
        <v>7756.4013671875</v>
      </c>
      <c r="H63" s="34">
        <v>991.29803466796875</v>
      </c>
      <c r="I63" s="34">
        <v>2550.980224609375</v>
      </c>
      <c r="J63" s="34">
        <v>6114.35791015625</v>
      </c>
    </row>
    <row r="64" spans="1:10" x14ac:dyDescent="0.25">
      <c r="A64" s="33">
        <v>38777</v>
      </c>
      <c r="B64" s="34">
        <v>8295.29296875</v>
      </c>
      <c r="C64" s="34">
        <v>2512.91162109375</v>
      </c>
      <c r="D64" s="34">
        <v>44.028343200683594</v>
      </c>
      <c r="E64" s="34">
        <v>1697.9000244140625</v>
      </c>
      <c r="F64" s="34">
        <v>357.20001220703125</v>
      </c>
      <c r="G64" s="34">
        <v>8717.8564453125</v>
      </c>
      <c r="H64" s="34">
        <v>1023.5331420898437</v>
      </c>
      <c r="I64" s="34">
        <v>2198.530029296875</v>
      </c>
      <c r="J64" s="34">
        <v>6845.45947265625</v>
      </c>
    </row>
    <row r="65" spans="1:10" x14ac:dyDescent="0.25">
      <c r="A65" s="33">
        <v>38808</v>
      </c>
      <c r="B65" s="34">
        <v>7636.8291015625</v>
      </c>
      <c r="C65" s="34">
        <v>2369.83447265625</v>
      </c>
      <c r="D65" s="34">
        <v>1.3137065172195435</v>
      </c>
      <c r="E65" s="34">
        <v>1394</v>
      </c>
      <c r="F65" s="34">
        <v>325</v>
      </c>
      <c r="G65" s="34">
        <v>6537.07275390625</v>
      </c>
      <c r="H65" s="34">
        <v>815.645751953125</v>
      </c>
      <c r="I65" s="34">
        <v>2054.7861328125</v>
      </c>
      <c r="J65" s="34">
        <v>6350.8896484375</v>
      </c>
    </row>
    <row r="66" spans="1:10" x14ac:dyDescent="0.25">
      <c r="A66" s="33">
        <v>38838</v>
      </c>
      <c r="B66" s="34">
        <v>7659.052734375</v>
      </c>
      <c r="C66" s="34">
        <v>1908.7760009765625</v>
      </c>
      <c r="D66" s="34">
        <v>0</v>
      </c>
      <c r="E66" s="34">
        <v>1425.5</v>
      </c>
      <c r="F66" s="34">
        <v>277.39999389648437</v>
      </c>
      <c r="G66" s="34">
        <v>6733.72265625</v>
      </c>
      <c r="H66" s="34">
        <v>864.09051513671875</v>
      </c>
      <c r="I66" s="34">
        <v>2346.26611328125</v>
      </c>
      <c r="J66" s="34">
        <v>7458.60400390625</v>
      </c>
    </row>
    <row r="67" spans="1:10" x14ac:dyDescent="0.25">
      <c r="A67" s="33">
        <v>38869</v>
      </c>
      <c r="B67" s="34">
        <v>7599.83837890625</v>
      </c>
      <c r="C67" s="34">
        <v>1443.4044189453125</v>
      </c>
      <c r="D67" s="34">
        <v>7.4414186477661133</v>
      </c>
      <c r="E67" s="34">
        <v>1479.9000244140625</v>
      </c>
      <c r="F67" s="34">
        <v>256.29998779296875</v>
      </c>
      <c r="G67" s="34">
        <v>9336.9326171875</v>
      </c>
      <c r="H67" s="34">
        <v>976.38446044921875</v>
      </c>
      <c r="I67" s="34">
        <v>2188.962890625</v>
      </c>
      <c r="J67" s="34">
        <v>9268.2197265625</v>
      </c>
    </row>
    <row r="68" spans="1:10" x14ac:dyDescent="0.25">
      <c r="A68" s="33">
        <v>38899</v>
      </c>
      <c r="B68" s="34">
        <v>9030.681640625</v>
      </c>
      <c r="C68" s="34">
        <v>2636.90869140625</v>
      </c>
      <c r="D68" s="34">
        <v>177.66084289550781</v>
      </c>
      <c r="E68" s="34">
        <v>1517.4000244140625</v>
      </c>
      <c r="F68" s="34">
        <v>265.60000610351562</v>
      </c>
      <c r="G68" s="34">
        <v>10452.9013671875</v>
      </c>
      <c r="H68" s="34">
        <v>973.6898193359375</v>
      </c>
      <c r="I68" s="34">
        <v>2487.704345703125</v>
      </c>
      <c r="J68" s="34">
        <v>11914.6787109375</v>
      </c>
    </row>
    <row r="69" spans="1:10" x14ac:dyDescent="0.25">
      <c r="A69" s="33">
        <v>38930</v>
      </c>
      <c r="B69" s="34">
        <v>8803.4267578125</v>
      </c>
      <c r="C69" s="34">
        <v>2297.189453125</v>
      </c>
      <c r="D69" s="34">
        <v>47.893764495849609</v>
      </c>
      <c r="E69" s="34">
        <v>1387.9000244140625</v>
      </c>
      <c r="F69" s="34">
        <v>264.20001220703125</v>
      </c>
      <c r="G69" s="34">
        <v>9363.888671875</v>
      </c>
      <c r="H69" s="34">
        <v>1033.1163330078125</v>
      </c>
      <c r="I69" s="34">
        <v>2458.230224609375</v>
      </c>
      <c r="J69" s="34">
        <v>10769.1455078125</v>
      </c>
    </row>
    <row r="70" spans="1:10" x14ac:dyDescent="0.25">
      <c r="A70" s="33">
        <v>38961</v>
      </c>
      <c r="B70" s="34">
        <v>8784.7607421875</v>
      </c>
      <c r="C70" s="34">
        <v>2602.339111328125</v>
      </c>
      <c r="D70" s="34">
        <v>42.105812072753906</v>
      </c>
      <c r="E70" s="34">
        <v>1484</v>
      </c>
      <c r="F70" s="34">
        <v>302.79998779296875</v>
      </c>
      <c r="G70" s="34">
        <v>8484.60546875</v>
      </c>
      <c r="H70" s="34">
        <v>933.72637939453125</v>
      </c>
      <c r="I70" s="34">
        <v>2461.84814453125</v>
      </c>
      <c r="J70" s="34">
        <v>9406.736328125</v>
      </c>
    </row>
    <row r="71" spans="1:10" x14ac:dyDescent="0.25">
      <c r="A71" s="33">
        <v>38991</v>
      </c>
      <c r="B71" s="34">
        <v>9316.103515625</v>
      </c>
      <c r="C71" s="34">
        <v>2448.302490234375</v>
      </c>
      <c r="D71" s="34">
        <v>64.251609802246094</v>
      </c>
      <c r="E71" s="34">
        <v>1474.199951171875</v>
      </c>
      <c r="F71" s="34">
        <v>493.60000610351562</v>
      </c>
      <c r="G71" s="34">
        <v>9174.0302734375</v>
      </c>
      <c r="H71" s="34">
        <v>695.990966796875</v>
      </c>
      <c r="I71" s="34">
        <v>2721.08740234375</v>
      </c>
      <c r="J71" s="34">
        <v>8224.0283203125</v>
      </c>
    </row>
    <row r="72" spans="1:10" x14ac:dyDescent="0.25">
      <c r="A72" s="33">
        <v>39022</v>
      </c>
      <c r="B72" s="34">
        <v>8996.4013671875</v>
      </c>
      <c r="C72" s="34">
        <v>1538.3995361328125</v>
      </c>
      <c r="D72" s="34">
        <v>69.53125</v>
      </c>
      <c r="E72" s="34">
        <v>1587.9000244140625</v>
      </c>
      <c r="F72" s="34">
        <v>471</v>
      </c>
      <c r="G72" s="34">
        <v>8938.501953125</v>
      </c>
      <c r="H72" s="34">
        <v>935.31231689453125</v>
      </c>
      <c r="I72" s="34">
        <v>2708.344482421875</v>
      </c>
      <c r="J72" s="34">
        <v>7902.0439453125</v>
      </c>
    </row>
    <row r="73" spans="1:10" x14ac:dyDescent="0.25">
      <c r="A73" s="33">
        <v>39052</v>
      </c>
      <c r="B73" s="34">
        <v>9024.8564453125</v>
      </c>
      <c r="C73" s="34">
        <v>1333.1790771484375</v>
      </c>
      <c r="D73" s="34">
        <v>71.435691833496094</v>
      </c>
      <c r="E73" s="34">
        <v>1798</v>
      </c>
      <c r="F73" s="34">
        <v>387.20001220703125</v>
      </c>
      <c r="G73" s="34">
        <v>8439.9697265625</v>
      </c>
      <c r="H73" s="34">
        <v>1089.3673095703125</v>
      </c>
      <c r="I73" s="34">
        <v>2997.32568359375</v>
      </c>
      <c r="J73" s="34">
        <v>7858.82421875</v>
      </c>
    </row>
    <row r="74" spans="1:10" x14ac:dyDescent="0.25">
      <c r="A74" s="33">
        <v>39083</v>
      </c>
      <c r="B74" s="34">
        <v>7633.7919921875</v>
      </c>
      <c r="C74" s="34">
        <v>1019.3807983398437</v>
      </c>
      <c r="D74" s="34">
        <v>48.074680328369141</v>
      </c>
      <c r="E74" s="34">
        <v>1282.699951171875</v>
      </c>
      <c r="F74" s="34">
        <v>939.5999755859375</v>
      </c>
      <c r="G74" s="34">
        <v>9263.2529296875</v>
      </c>
      <c r="H74" s="34">
        <v>2438.8701171875</v>
      </c>
      <c r="I74" s="34">
        <v>2575.396728515625</v>
      </c>
      <c r="J74" s="34">
        <v>7101.42333984375</v>
      </c>
    </row>
    <row r="75" spans="1:10" x14ac:dyDescent="0.25">
      <c r="A75" s="33">
        <v>39114</v>
      </c>
      <c r="B75" s="34">
        <v>7940.61474609375</v>
      </c>
      <c r="C75" s="34">
        <v>1562.2003173828125</v>
      </c>
      <c r="D75" s="34">
        <v>223.5281982421875</v>
      </c>
      <c r="E75" s="34">
        <v>1154.9000244140625</v>
      </c>
      <c r="F75" s="34">
        <v>934.9000244140625</v>
      </c>
      <c r="G75" s="34">
        <v>9484.1640625</v>
      </c>
      <c r="H75" s="34">
        <v>2345.80029296875</v>
      </c>
      <c r="I75" s="34">
        <v>2492.92138671875</v>
      </c>
      <c r="J75" s="34">
        <v>6450.4814453125</v>
      </c>
    </row>
    <row r="76" spans="1:10" x14ac:dyDescent="0.25">
      <c r="A76" s="33">
        <v>39142</v>
      </c>
      <c r="B76" s="34">
        <v>6612.2021484375</v>
      </c>
      <c r="C76" s="34">
        <v>1852.31396484375</v>
      </c>
      <c r="D76" s="34">
        <v>59.446521759033203</v>
      </c>
      <c r="E76" s="34">
        <v>1481</v>
      </c>
      <c r="F76" s="34">
        <v>1008.5999755859375</v>
      </c>
      <c r="G76" s="34">
        <v>9253.4296875</v>
      </c>
      <c r="H76" s="34">
        <v>1885.087890625</v>
      </c>
      <c r="I76" s="34">
        <v>2454.10693359375</v>
      </c>
      <c r="J76" s="34">
        <v>7049.83642578125</v>
      </c>
    </row>
    <row r="77" spans="1:10" x14ac:dyDescent="0.25">
      <c r="A77" s="33">
        <v>39173</v>
      </c>
      <c r="B77" s="34">
        <v>6411.03857421875</v>
      </c>
      <c r="C77" s="34">
        <v>1810.0872802734375</v>
      </c>
      <c r="D77" s="34">
        <v>43.918865203857422</v>
      </c>
      <c r="E77" s="34">
        <v>1332.4000244140625</v>
      </c>
      <c r="F77" s="34">
        <v>861.20001220703125</v>
      </c>
      <c r="G77" s="34">
        <v>7437.89892578125</v>
      </c>
      <c r="H77" s="34">
        <v>1527.636474609375</v>
      </c>
      <c r="I77" s="34">
        <v>1986.525390625</v>
      </c>
      <c r="J77" s="34">
        <v>5780.4921875</v>
      </c>
    </row>
    <row r="78" spans="1:10" x14ac:dyDescent="0.25">
      <c r="A78" s="33">
        <v>39203</v>
      </c>
      <c r="B78" s="34">
        <v>6131.79052734375</v>
      </c>
      <c r="C78" s="34">
        <v>1770.47900390625</v>
      </c>
      <c r="D78" s="34">
        <v>28.289390563964844</v>
      </c>
      <c r="E78" s="34">
        <v>1037.5</v>
      </c>
      <c r="F78" s="34">
        <v>843.70001220703125</v>
      </c>
      <c r="G78" s="34">
        <v>6886.97509765625</v>
      </c>
      <c r="H78" s="34">
        <v>1484.5252685546875</v>
      </c>
      <c r="I78" s="34">
        <v>2033.9241943359375</v>
      </c>
      <c r="J78" s="34">
        <v>6470.88525390625</v>
      </c>
    </row>
    <row r="79" spans="1:10" x14ac:dyDescent="0.25">
      <c r="A79" s="33">
        <v>39234</v>
      </c>
      <c r="B79" s="34">
        <v>6443.92578125</v>
      </c>
      <c r="C79" s="34">
        <v>1702.548583984375</v>
      </c>
      <c r="D79" s="34">
        <v>32.765495300292969</v>
      </c>
      <c r="E79" s="34">
        <v>802.5999755859375</v>
      </c>
      <c r="F79" s="34">
        <v>842.70001220703125</v>
      </c>
      <c r="G79" s="34">
        <v>7661.10693359375</v>
      </c>
      <c r="H79" s="34">
        <v>2021.9180908203125</v>
      </c>
      <c r="I79" s="34">
        <v>1868.0792236328125</v>
      </c>
      <c r="J79" s="34">
        <v>6900.10107421875</v>
      </c>
    </row>
    <row r="80" spans="1:10" x14ac:dyDescent="0.25">
      <c r="A80" s="33">
        <v>39264</v>
      </c>
      <c r="B80" s="34">
        <v>7305.90625</v>
      </c>
      <c r="C80" s="34">
        <v>1465.285400390625</v>
      </c>
      <c r="D80" s="34">
        <v>80.435569763183594</v>
      </c>
      <c r="E80" s="34">
        <v>1453</v>
      </c>
      <c r="F80" s="34">
        <v>862.20001220703125</v>
      </c>
      <c r="G80" s="34">
        <v>7790.546875</v>
      </c>
      <c r="H80" s="34">
        <v>2014.182373046875</v>
      </c>
      <c r="I80" s="34">
        <v>2313.915771484375</v>
      </c>
      <c r="J80" s="34">
        <v>10338.0380859375</v>
      </c>
    </row>
    <row r="81" spans="1:10" x14ac:dyDescent="0.25">
      <c r="A81" s="33">
        <v>39295</v>
      </c>
      <c r="B81" s="34">
        <v>7284.541015625</v>
      </c>
      <c r="C81" s="34">
        <v>1660.3692626953125</v>
      </c>
      <c r="D81" s="34">
        <v>29.335451126098633</v>
      </c>
      <c r="E81" s="34">
        <v>1336.0999755859375</v>
      </c>
      <c r="F81" s="34">
        <v>874.4000244140625</v>
      </c>
      <c r="G81" s="34">
        <v>9583.70703125</v>
      </c>
      <c r="H81" s="34">
        <v>1990.7161865234375</v>
      </c>
      <c r="I81" s="34">
        <v>2348.685302734375</v>
      </c>
      <c r="J81" s="34">
        <v>10842.193359375</v>
      </c>
    </row>
    <row r="82" spans="1:10" x14ac:dyDescent="0.25">
      <c r="A82" s="33">
        <v>39326</v>
      </c>
      <c r="B82" s="34">
        <v>6853.53466796875</v>
      </c>
      <c r="C82" s="34">
        <v>1302.1201171875</v>
      </c>
      <c r="D82" s="34">
        <v>7.3809928894042969</v>
      </c>
      <c r="E82" s="34">
        <v>1390</v>
      </c>
      <c r="F82" s="34">
        <v>831.29998779296875</v>
      </c>
      <c r="G82" s="34">
        <v>8334.11328125</v>
      </c>
      <c r="H82" s="34">
        <v>1970.5126953125</v>
      </c>
      <c r="I82" s="34">
        <v>2132.842041015625</v>
      </c>
      <c r="J82" s="34">
        <v>9213.6875</v>
      </c>
    </row>
    <row r="83" spans="1:10" x14ac:dyDescent="0.25">
      <c r="A83" s="33">
        <v>39356</v>
      </c>
      <c r="B83" s="34">
        <v>7475.3974609375</v>
      </c>
      <c r="C83" s="34">
        <v>1789.4234619140625</v>
      </c>
      <c r="D83" s="34">
        <v>0</v>
      </c>
      <c r="E83" s="34">
        <v>1040.800048828125</v>
      </c>
      <c r="F83" s="34">
        <v>847.5999755859375</v>
      </c>
      <c r="G83" s="34">
        <v>8845.646484375</v>
      </c>
      <c r="H83" s="34">
        <v>1552.425537109375</v>
      </c>
      <c r="I83" s="34">
        <v>2266.27392578125</v>
      </c>
      <c r="J83" s="34">
        <v>7298.67822265625</v>
      </c>
    </row>
    <row r="84" spans="1:10" x14ac:dyDescent="0.25">
      <c r="A84" s="33">
        <v>39387</v>
      </c>
      <c r="B84" s="34">
        <v>7701.2607421875</v>
      </c>
      <c r="C84" s="34">
        <v>1589.8992919921875</v>
      </c>
      <c r="D84" s="34">
        <v>70.40313720703125</v>
      </c>
      <c r="E84" s="34">
        <v>1386.5</v>
      </c>
      <c r="F84" s="34">
        <v>870.70001220703125</v>
      </c>
      <c r="G84" s="34">
        <v>8585.873046875</v>
      </c>
      <c r="H84" s="34">
        <v>1790.59814453125</v>
      </c>
      <c r="I84" s="34">
        <v>2377.4658203125</v>
      </c>
      <c r="J84" s="34">
        <v>7021.939453125</v>
      </c>
    </row>
    <row r="85" spans="1:10" x14ac:dyDescent="0.25">
      <c r="A85" s="33">
        <v>39417</v>
      </c>
      <c r="B85" s="34">
        <v>7896.7333984375</v>
      </c>
      <c r="C85" s="34">
        <v>1848.7254638671875</v>
      </c>
      <c r="D85" s="34">
        <v>55.345775604248047</v>
      </c>
      <c r="E85" s="34">
        <v>1051.0999755859375</v>
      </c>
      <c r="F85" s="34">
        <v>1092.4000244140625</v>
      </c>
      <c r="G85" s="34">
        <v>9177.111328125</v>
      </c>
      <c r="H85" s="34">
        <v>2148.992431640625</v>
      </c>
      <c r="I85" s="34">
        <v>2736.903564453125</v>
      </c>
      <c r="J85" s="34">
        <v>7054.11865234375</v>
      </c>
    </row>
    <row r="86" spans="1:10" x14ac:dyDescent="0.25">
      <c r="A86" s="33">
        <v>39448</v>
      </c>
      <c r="B86" s="34">
        <v>9327.955078125</v>
      </c>
      <c r="C86" s="34">
        <v>2115.320556640625</v>
      </c>
      <c r="D86" s="34">
        <v>25.981731414794922</v>
      </c>
      <c r="E86" s="34">
        <v>1676.199951171875</v>
      </c>
      <c r="F86" s="34">
        <v>1332</v>
      </c>
      <c r="G86" s="34">
        <v>9552.6982421875</v>
      </c>
      <c r="H86" s="34">
        <v>245.6478271484375</v>
      </c>
      <c r="I86" s="34">
        <v>3279.06689453125</v>
      </c>
      <c r="J86" s="34">
        <v>7988.1572265625</v>
      </c>
    </row>
    <row r="87" spans="1:10" x14ac:dyDescent="0.25">
      <c r="A87" s="33">
        <v>39479</v>
      </c>
      <c r="B87" s="34">
        <v>8654.970703125</v>
      </c>
      <c r="C87" s="34">
        <v>2190.495361328125</v>
      </c>
      <c r="D87" s="34">
        <v>12.799961090087891</v>
      </c>
      <c r="E87" s="34">
        <v>1538</v>
      </c>
      <c r="F87" s="34">
        <v>1176.5</v>
      </c>
      <c r="G87" s="34">
        <v>9617.5068359375</v>
      </c>
      <c r="H87" s="34">
        <v>229.30264282226562</v>
      </c>
      <c r="I87" s="34">
        <v>3002.82177734375</v>
      </c>
      <c r="J87" s="34">
        <v>7625.14501953125</v>
      </c>
    </row>
    <row r="88" spans="1:10" x14ac:dyDescent="0.25">
      <c r="A88" s="33">
        <v>39508</v>
      </c>
      <c r="B88" s="34">
        <v>8825.64453125</v>
      </c>
      <c r="C88" s="34">
        <v>2194.13720703125</v>
      </c>
      <c r="D88" s="34">
        <v>16.50529670715332</v>
      </c>
      <c r="E88" s="34">
        <v>1607.300048828125</v>
      </c>
      <c r="F88" s="34">
        <v>1189.5999755859375</v>
      </c>
      <c r="G88" s="34">
        <v>9896.216796875</v>
      </c>
      <c r="H88" s="34">
        <v>233.02732849121094</v>
      </c>
      <c r="I88" s="34">
        <v>2996.992431640625</v>
      </c>
      <c r="J88" s="34">
        <v>8175.044921875</v>
      </c>
    </row>
    <row r="89" spans="1:10" x14ac:dyDescent="0.25">
      <c r="A89" s="33">
        <v>39539</v>
      </c>
      <c r="B89" s="34">
        <v>8675.787109375</v>
      </c>
      <c r="C89" s="34">
        <v>2231.984619140625</v>
      </c>
      <c r="D89" s="34">
        <v>7.6861734390258789</v>
      </c>
      <c r="E89" s="34">
        <v>536.70001220703125</v>
      </c>
      <c r="F89" s="34">
        <v>959.5</v>
      </c>
      <c r="G89" s="34">
        <v>7644.6318359375</v>
      </c>
      <c r="H89" s="34">
        <v>157.67796325683594</v>
      </c>
      <c r="I89" s="34">
        <v>2718.927490234375</v>
      </c>
      <c r="J89" s="34">
        <v>6618.30615234375</v>
      </c>
    </row>
    <row r="90" spans="1:10" x14ac:dyDescent="0.25">
      <c r="A90" s="33">
        <v>39569</v>
      </c>
      <c r="B90" s="34">
        <v>8969.7373046875</v>
      </c>
      <c r="C90" s="34">
        <v>1960.1658935546875</v>
      </c>
      <c r="D90" s="34">
        <v>0</v>
      </c>
      <c r="E90" s="34">
        <v>596.20001220703125</v>
      </c>
      <c r="F90" s="34">
        <v>915.70001220703125</v>
      </c>
      <c r="G90" s="34">
        <v>6733.32275390625</v>
      </c>
      <c r="H90" s="34">
        <v>195.23812866210937</v>
      </c>
      <c r="I90" s="34">
        <v>2640.342041015625</v>
      </c>
      <c r="J90" s="34">
        <v>7140.66162109375</v>
      </c>
    </row>
    <row r="91" spans="1:10" x14ac:dyDescent="0.25">
      <c r="A91" s="33">
        <v>39600</v>
      </c>
      <c r="B91" s="34">
        <v>7703.55908203125</v>
      </c>
      <c r="C91" s="34">
        <v>1210.2337646484375</v>
      </c>
      <c r="D91" s="34">
        <v>8.9521284103393555</v>
      </c>
      <c r="E91" s="34">
        <v>888.29998779296875</v>
      </c>
      <c r="F91" s="34">
        <v>990.0999755859375</v>
      </c>
      <c r="G91" s="34">
        <v>7767.2451171875</v>
      </c>
      <c r="H91" s="34">
        <v>182.14752197265625</v>
      </c>
      <c r="I91" s="34">
        <v>2366.464599609375</v>
      </c>
      <c r="J91" s="34">
        <v>8570.236328125</v>
      </c>
    </row>
    <row r="92" spans="1:10" x14ac:dyDescent="0.25">
      <c r="A92" s="33">
        <v>39630</v>
      </c>
      <c r="B92" s="34">
        <v>8251.7822265625</v>
      </c>
      <c r="C92" s="34">
        <v>2071.301025390625</v>
      </c>
      <c r="D92" s="34">
        <v>8.4071197509765625</v>
      </c>
      <c r="E92" s="34">
        <v>1327.5</v>
      </c>
      <c r="F92" s="34">
        <v>1113.5999755859375</v>
      </c>
      <c r="G92" s="34">
        <v>7820.88720703125</v>
      </c>
      <c r="H92" s="34">
        <v>179.20634460449219</v>
      </c>
      <c r="I92" s="34">
        <v>2648.099853515625</v>
      </c>
      <c r="J92" s="34">
        <v>11045.623046875</v>
      </c>
    </row>
    <row r="93" spans="1:10" x14ac:dyDescent="0.25">
      <c r="A93" s="33">
        <v>39661</v>
      </c>
      <c r="B93" s="34">
        <v>8531.8154296875</v>
      </c>
      <c r="C93" s="34">
        <v>2225.2314453125</v>
      </c>
      <c r="D93" s="34">
        <v>36.827808380126953</v>
      </c>
      <c r="E93" s="34">
        <v>1354.0999755859375</v>
      </c>
      <c r="F93" s="34">
        <v>1012</v>
      </c>
      <c r="G93" s="34">
        <v>7459.21044921875</v>
      </c>
      <c r="H93" s="34">
        <v>179.12197875976562</v>
      </c>
      <c r="I93" s="34">
        <v>2817.387939453125</v>
      </c>
      <c r="J93" s="34">
        <v>11183.8818359375</v>
      </c>
    </row>
    <row r="94" spans="1:10" x14ac:dyDescent="0.25">
      <c r="A94" s="33">
        <v>39692</v>
      </c>
      <c r="B94" s="34">
        <v>7373.42626953125</v>
      </c>
      <c r="C94" s="34">
        <v>2154.280029296875</v>
      </c>
      <c r="D94" s="34">
        <v>0.25176540017127991</v>
      </c>
      <c r="E94" s="34">
        <v>744.0999755859375</v>
      </c>
      <c r="F94" s="34">
        <v>1016.4000244140625</v>
      </c>
      <c r="G94" s="34">
        <v>7425.22900390625</v>
      </c>
      <c r="H94" s="34">
        <v>172.45613098144531</v>
      </c>
      <c r="I94" s="34">
        <v>2447.095947265625</v>
      </c>
      <c r="J94" s="34">
        <v>10173.01171875</v>
      </c>
    </row>
    <row r="95" spans="1:10" x14ac:dyDescent="0.25">
      <c r="A95" s="33">
        <v>39722</v>
      </c>
      <c r="B95" s="34">
        <v>7811.6376953125</v>
      </c>
      <c r="C95" s="34">
        <v>2331.520751953125</v>
      </c>
      <c r="D95" s="34">
        <v>4.5985684394836426</v>
      </c>
      <c r="E95" s="34">
        <v>1037</v>
      </c>
      <c r="F95" s="34">
        <v>1166.800048828125</v>
      </c>
      <c r="G95" s="34">
        <v>7923.14990234375</v>
      </c>
      <c r="H95" s="34">
        <v>191.76658630371094</v>
      </c>
      <c r="I95" s="34">
        <v>2675.991943359375</v>
      </c>
      <c r="J95" s="34">
        <v>9377.2060546875</v>
      </c>
    </row>
    <row r="96" spans="1:10" x14ac:dyDescent="0.25">
      <c r="A96" s="33">
        <v>39753</v>
      </c>
      <c r="B96" s="34">
        <v>8674.9091796875</v>
      </c>
      <c r="C96" s="34">
        <v>2322.98193359375</v>
      </c>
      <c r="D96" s="34">
        <v>18.850238800048828</v>
      </c>
      <c r="E96" s="34">
        <v>1636.0999755859375</v>
      </c>
      <c r="F96" s="34">
        <v>1113</v>
      </c>
      <c r="G96" s="34">
        <v>8437.9482421875</v>
      </c>
      <c r="H96" s="34">
        <v>218.41790771484375</v>
      </c>
      <c r="I96" s="34">
        <v>2777.179931640625</v>
      </c>
      <c r="J96" s="34">
        <v>8219.8505859375</v>
      </c>
    </row>
    <row r="97" spans="1:10" x14ac:dyDescent="0.25">
      <c r="A97" s="33">
        <v>39783</v>
      </c>
      <c r="B97" s="34">
        <v>9311.291015625</v>
      </c>
      <c r="C97" s="34">
        <v>2492.214599609375</v>
      </c>
      <c r="D97" s="34">
        <v>42.748271942138672</v>
      </c>
      <c r="E97" s="34">
        <v>1824</v>
      </c>
      <c r="F97" s="34">
        <v>1134.300048828125</v>
      </c>
      <c r="G97" s="34">
        <v>8649.2255859375</v>
      </c>
      <c r="H97" s="34">
        <v>278.10916137695312</v>
      </c>
      <c r="I97" s="34">
        <v>3364.21826171875</v>
      </c>
      <c r="J97" s="34">
        <v>8276.8955078125</v>
      </c>
    </row>
    <row r="98" spans="1:10" x14ac:dyDescent="0.25">
      <c r="A98" s="33">
        <v>39814</v>
      </c>
      <c r="B98" s="34">
        <v>7890.44482421875</v>
      </c>
      <c r="C98" s="34">
        <v>2464.965087890625</v>
      </c>
      <c r="D98" s="34">
        <v>122.08603668212891</v>
      </c>
      <c r="E98" s="34">
        <v>1853.0999755859375</v>
      </c>
      <c r="F98" s="34">
        <v>1531.5</v>
      </c>
      <c r="G98" s="34">
        <v>10523.263671875</v>
      </c>
      <c r="H98" s="34">
        <v>264.43359375</v>
      </c>
      <c r="I98" s="34">
        <v>3193.5283203125</v>
      </c>
      <c r="J98" s="34">
        <v>7587.462890625</v>
      </c>
    </row>
    <row r="99" spans="1:10" x14ac:dyDescent="0.25">
      <c r="A99" s="33">
        <v>39845</v>
      </c>
      <c r="B99" s="34">
        <v>7504.419921875</v>
      </c>
      <c r="C99" s="34">
        <v>2181.979736328125</v>
      </c>
      <c r="D99" s="34">
        <v>19.548336029052734</v>
      </c>
      <c r="E99" s="34">
        <v>1667.699951171875</v>
      </c>
      <c r="F99" s="34">
        <v>1456.800048828125</v>
      </c>
      <c r="G99" s="34">
        <v>8214.591796875</v>
      </c>
      <c r="H99" s="34">
        <v>229.03561401367187</v>
      </c>
      <c r="I99" s="34">
        <v>2722.310546875</v>
      </c>
      <c r="J99" s="34">
        <v>6728.0048828125</v>
      </c>
    </row>
    <row r="100" spans="1:10" x14ac:dyDescent="0.25">
      <c r="A100" s="33">
        <v>39873</v>
      </c>
      <c r="B100" s="34">
        <v>7913.8515625</v>
      </c>
      <c r="C100" s="34">
        <v>2278.128173828125</v>
      </c>
      <c r="D100" s="34">
        <v>27.166173934936523</v>
      </c>
      <c r="E100" s="34">
        <v>1776.800048828125</v>
      </c>
      <c r="F100" s="34">
        <v>1427</v>
      </c>
      <c r="G100" s="34">
        <v>8141.04541015625</v>
      </c>
      <c r="H100" s="34">
        <v>246.46568298339844</v>
      </c>
      <c r="I100" s="34">
        <v>2874.822265625</v>
      </c>
      <c r="J100" s="34">
        <v>7363.91748046875</v>
      </c>
    </row>
    <row r="101" spans="1:10" x14ac:dyDescent="0.25">
      <c r="A101" s="33">
        <v>39904</v>
      </c>
      <c r="B101" s="34">
        <v>6835.59716796875</v>
      </c>
      <c r="C101" s="34">
        <v>2139.90478515625</v>
      </c>
      <c r="D101" s="34">
        <v>73.350784301757813</v>
      </c>
      <c r="E101" s="34">
        <v>1409.5</v>
      </c>
      <c r="F101" s="34">
        <v>1132.300048828125</v>
      </c>
      <c r="G101" s="34">
        <v>6300.0146484375</v>
      </c>
      <c r="H101" s="34">
        <v>175.32749938964844</v>
      </c>
      <c r="I101" s="34">
        <v>2444.717529296875</v>
      </c>
      <c r="J101" s="34">
        <v>6442.0166015625</v>
      </c>
    </row>
    <row r="102" spans="1:10" x14ac:dyDescent="0.25">
      <c r="A102" s="33">
        <v>39934</v>
      </c>
      <c r="B102" s="34">
        <v>6814.96142578125</v>
      </c>
      <c r="C102" s="34">
        <v>1456.842529296875</v>
      </c>
      <c r="D102" s="34">
        <v>0</v>
      </c>
      <c r="E102" s="34">
        <v>1658.199951171875</v>
      </c>
      <c r="F102" s="34">
        <v>1233.5999755859375</v>
      </c>
      <c r="G102" s="34">
        <v>7069.29150390625</v>
      </c>
      <c r="H102" s="34">
        <v>189.70181274414062</v>
      </c>
      <c r="I102" s="34">
        <v>2658.037353515625</v>
      </c>
      <c r="J102" s="34">
        <v>7274.111328125</v>
      </c>
    </row>
    <row r="103" spans="1:10" x14ac:dyDescent="0.25">
      <c r="A103" s="33">
        <v>39965</v>
      </c>
      <c r="B103" s="34">
        <v>6909.7724609375</v>
      </c>
      <c r="C103" s="34">
        <v>780.0491943359375</v>
      </c>
      <c r="D103" s="34">
        <v>4.7139415740966797</v>
      </c>
      <c r="E103" s="34">
        <v>1637.800048828125</v>
      </c>
      <c r="F103" s="34">
        <v>1313.4000244140625</v>
      </c>
      <c r="G103" s="34">
        <v>6381.37060546875</v>
      </c>
      <c r="H103" s="34">
        <v>181.56126403808594</v>
      </c>
      <c r="I103" s="34">
        <v>2629.839111328125</v>
      </c>
      <c r="J103" s="34">
        <v>7041.07080078125</v>
      </c>
    </row>
    <row r="104" spans="1:10" x14ac:dyDescent="0.25">
      <c r="A104" s="33">
        <v>39995</v>
      </c>
      <c r="B104" s="34">
        <v>7329.19970703125</v>
      </c>
      <c r="C104" s="34">
        <v>1909.4755859375</v>
      </c>
      <c r="D104" s="34">
        <v>7.1094322204589844</v>
      </c>
      <c r="E104" s="34">
        <v>1657.5999755859375</v>
      </c>
      <c r="F104" s="34">
        <v>1324</v>
      </c>
      <c r="G104" s="34">
        <v>5883.46240234375</v>
      </c>
      <c r="H104" s="34">
        <v>191.02191162109375</v>
      </c>
      <c r="I104" s="34">
        <v>2680.21435546875</v>
      </c>
      <c r="J104" s="34">
        <v>10690.44140625</v>
      </c>
    </row>
    <row r="105" spans="1:10" x14ac:dyDescent="0.25">
      <c r="A105" s="33">
        <v>40026</v>
      </c>
      <c r="B105" s="34">
        <v>7267.65185546875</v>
      </c>
      <c r="C105" s="34">
        <v>2091.021728515625</v>
      </c>
      <c r="D105" s="34">
        <v>15.738299369812012</v>
      </c>
      <c r="E105" s="34">
        <v>1038</v>
      </c>
      <c r="F105" s="34">
        <v>1229</v>
      </c>
      <c r="G105" s="34">
        <v>6330.0634765625</v>
      </c>
      <c r="H105" s="34">
        <v>192.34199523925781</v>
      </c>
      <c r="I105" s="34">
        <v>2762.4267578125</v>
      </c>
      <c r="J105" s="34">
        <v>11064.943359375</v>
      </c>
    </row>
    <row r="106" spans="1:10" x14ac:dyDescent="0.25">
      <c r="A106" s="33">
        <v>40057</v>
      </c>
      <c r="B106" s="34">
        <v>6836.32275390625</v>
      </c>
      <c r="C106" s="34">
        <v>1137.93115234375</v>
      </c>
      <c r="D106" s="34">
        <v>21.653982162475586</v>
      </c>
      <c r="E106" s="34">
        <v>1374.5</v>
      </c>
      <c r="F106" s="34">
        <v>1183.199951171875</v>
      </c>
      <c r="G106" s="34">
        <v>6099.6328125</v>
      </c>
      <c r="H106" s="34">
        <v>188.1861572265625</v>
      </c>
      <c r="I106" s="34">
        <v>2705.829345703125</v>
      </c>
      <c r="J106" s="34">
        <v>10289.96875</v>
      </c>
    </row>
    <row r="107" spans="1:10" x14ac:dyDescent="0.25">
      <c r="A107" s="33">
        <v>40087</v>
      </c>
      <c r="B107" s="34">
        <v>7241.8935546875</v>
      </c>
      <c r="C107" s="34">
        <v>1269.8758544921875</v>
      </c>
      <c r="D107" s="34">
        <v>16.187908172607422</v>
      </c>
      <c r="E107" s="34">
        <v>1535</v>
      </c>
      <c r="F107" s="34">
        <v>1431.4000244140625</v>
      </c>
      <c r="G107" s="34">
        <v>7420.02001953125</v>
      </c>
      <c r="H107" s="34">
        <v>206.36184692382812</v>
      </c>
      <c r="I107" s="34">
        <v>2881.062744140625</v>
      </c>
      <c r="J107" s="34">
        <v>8412.0224609375</v>
      </c>
    </row>
    <row r="108" spans="1:10" x14ac:dyDescent="0.25">
      <c r="A108" s="33">
        <v>40118</v>
      </c>
      <c r="B108" s="34">
        <v>7382.1201171875</v>
      </c>
      <c r="C108" s="34">
        <v>2226.809814453125</v>
      </c>
      <c r="D108" s="34">
        <v>66.556083679199219</v>
      </c>
      <c r="E108" s="34">
        <v>1555.9000244140625</v>
      </c>
      <c r="F108" s="34">
        <v>1504</v>
      </c>
      <c r="G108" s="34">
        <v>6729.42578125</v>
      </c>
      <c r="H108" s="34">
        <v>220.78504943847656</v>
      </c>
      <c r="I108" s="34">
        <v>2863.241943359375</v>
      </c>
      <c r="J108" s="34">
        <v>7723.4912109375</v>
      </c>
    </row>
    <row r="109" spans="1:10" x14ac:dyDescent="0.25">
      <c r="A109" s="33">
        <v>40148</v>
      </c>
      <c r="B109" s="34">
        <v>7484.6357421875</v>
      </c>
      <c r="C109" s="34">
        <v>2413.66650390625</v>
      </c>
      <c r="D109" s="34">
        <v>65.514358520507813</v>
      </c>
      <c r="E109" s="34">
        <v>1608.699951171875</v>
      </c>
      <c r="F109" s="34">
        <v>1638.5999755859375</v>
      </c>
      <c r="G109" s="34">
        <v>8349.248046875</v>
      </c>
      <c r="H109" s="34">
        <v>247.82244873046875</v>
      </c>
      <c r="I109" s="34">
        <v>3308.1953125</v>
      </c>
      <c r="J109" s="34">
        <v>7874.21337890625</v>
      </c>
    </row>
    <row r="110" spans="1:10" x14ac:dyDescent="0.25">
      <c r="A110" s="33">
        <v>40179</v>
      </c>
      <c r="B110" s="34">
        <v>8196.5166015625</v>
      </c>
      <c r="C110" s="34">
        <v>2167.96142578125</v>
      </c>
      <c r="D110" s="34">
        <v>21.425561904907227</v>
      </c>
      <c r="E110" s="34">
        <v>1790.699951171875</v>
      </c>
      <c r="F110" s="34">
        <v>2485</v>
      </c>
      <c r="G110" s="34">
        <v>14629.224609375</v>
      </c>
      <c r="H110" s="34">
        <v>209.41169738769531</v>
      </c>
      <c r="I110" s="34">
        <v>3538.70166015625</v>
      </c>
      <c r="J110" s="34">
        <v>5426.5693359375</v>
      </c>
    </row>
    <row r="111" spans="1:10" x14ac:dyDescent="0.25">
      <c r="A111" s="33">
        <v>40210</v>
      </c>
      <c r="B111" s="34">
        <v>7516.869140625</v>
      </c>
      <c r="C111" s="34">
        <v>1956.5435791015625</v>
      </c>
      <c r="D111" s="34">
        <v>25.807611465454102</v>
      </c>
      <c r="E111" s="34">
        <v>1533.9000244140625</v>
      </c>
      <c r="F111" s="34">
        <v>2219.199951171875</v>
      </c>
      <c r="G111" s="34">
        <v>11460.4541015625</v>
      </c>
      <c r="H111" s="34">
        <v>232.33998107910156</v>
      </c>
      <c r="I111" s="34">
        <v>3221.302001953125</v>
      </c>
      <c r="J111" s="34">
        <v>5092.6259765625</v>
      </c>
    </row>
    <row r="112" spans="1:10" x14ac:dyDescent="0.25">
      <c r="A112" s="33">
        <v>40238</v>
      </c>
      <c r="B112" s="34">
        <v>7632.5146484375</v>
      </c>
      <c r="C112" s="34">
        <v>2105.564697265625</v>
      </c>
      <c r="D112" s="34">
        <v>55.378910064697266</v>
      </c>
      <c r="E112" s="34">
        <v>1699.800048828125</v>
      </c>
      <c r="F112" s="34">
        <v>2146.10009765625</v>
      </c>
      <c r="G112" s="34">
        <v>9565.0732421875</v>
      </c>
      <c r="H112" s="34">
        <v>240.67059326171875</v>
      </c>
      <c r="I112" s="34">
        <v>3464.519287109375</v>
      </c>
      <c r="J112" s="34">
        <v>5522.56884765625</v>
      </c>
    </row>
    <row r="113" spans="1:10" x14ac:dyDescent="0.25">
      <c r="A113" s="33">
        <v>40269</v>
      </c>
      <c r="B113" s="34">
        <v>7847.76220703125</v>
      </c>
      <c r="C113" s="34">
        <v>1910.0794677734375</v>
      </c>
      <c r="D113" s="34">
        <v>15.411619186401367</v>
      </c>
      <c r="E113" s="34">
        <v>1607.5</v>
      </c>
      <c r="F113" s="34">
        <v>1634.199951171875</v>
      </c>
      <c r="G113" s="34">
        <v>8772.9375</v>
      </c>
      <c r="H113" s="34">
        <v>226.824462890625</v>
      </c>
      <c r="I113" s="34">
        <v>2947.906494140625</v>
      </c>
      <c r="J113" s="34">
        <v>4222.93798828125</v>
      </c>
    </row>
    <row r="114" spans="1:10" x14ac:dyDescent="0.25">
      <c r="A114" s="33">
        <v>40299</v>
      </c>
      <c r="B114" s="34">
        <v>9217.9580078125</v>
      </c>
      <c r="C114" s="34">
        <v>1484.08251953125</v>
      </c>
      <c r="D114" s="34">
        <v>35.228713989257813</v>
      </c>
      <c r="E114" s="34">
        <v>1552.9000244140625</v>
      </c>
      <c r="F114" s="34">
        <v>1932.300048828125</v>
      </c>
      <c r="G114" s="34">
        <v>11303.576171875</v>
      </c>
      <c r="H114" s="34">
        <v>141.174560546875</v>
      </c>
      <c r="I114" s="34">
        <v>3274.947998046875</v>
      </c>
      <c r="J114" s="34">
        <v>4667.8291015625</v>
      </c>
    </row>
    <row r="115" spans="1:10" x14ac:dyDescent="0.25">
      <c r="A115" s="33">
        <v>40330</v>
      </c>
      <c r="B115" s="34">
        <v>8307.6025390625</v>
      </c>
      <c r="C115" s="34">
        <v>845.89117431640625</v>
      </c>
      <c r="D115" s="34">
        <v>15.537380218505859</v>
      </c>
      <c r="E115" s="34">
        <v>1394.800048828125</v>
      </c>
      <c r="F115" s="34">
        <v>1821.4000244140625</v>
      </c>
      <c r="G115" s="34">
        <v>13058.8486328125</v>
      </c>
      <c r="H115" s="34">
        <v>200.20216369628906</v>
      </c>
      <c r="I115" s="34">
        <v>2707.57763671875</v>
      </c>
      <c r="J115" s="34">
        <v>5987.865234375</v>
      </c>
    </row>
    <row r="116" spans="1:10" x14ac:dyDescent="0.25">
      <c r="A116" s="33">
        <v>40360</v>
      </c>
      <c r="B116" s="34">
        <v>8923.4853515625</v>
      </c>
      <c r="C116" s="34">
        <v>1287.56494140625</v>
      </c>
      <c r="D116" s="34">
        <v>15.820131301879883</v>
      </c>
      <c r="E116" s="34">
        <v>1562.300048828125</v>
      </c>
      <c r="F116" s="34">
        <v>1845.699951171875</v>
      </c>
      <c r="G116" s="34">
        <v>15876.9599609375</v>
      </c>
      <c r="H116" s="34">
        <v>192.72499084472656</v>
      </c>
      <c r="I116" s="34">
        <v>2701.453369140625</v>
      </c>
      <c r="J116" s="34">
        <v>10159.890625</v>
      </c>
    </row>
    <row r="117" spans="1:10" x14ac:dyDescent="0.25">
      <c r="A117" s="33">
        <v>40391</v>
      </c>
      <c r="B117" s="34">
        <v>8636.6142578125</v>
      </c>
      <c r="C117" s="34">
        <v>1987.4769287109375</v>
      </c>
      <c r="D117" s="34">
        <v>21.480833053588867</v>
      </c>
      <c r="E117" s="34">
        <v>1518.4000244140625</v>
      </c>
      <c r="F117" s="34">
        <v>1854.300048828125</v>
      </c>
      <c r="G117" s="34">
        <v>14504.1943359375</v>
      </c>
      <c r="H117" s="34">
        <v>208.67289733886719</v>
      </c>
      <c r="I117" s="34">
        <v>2519.94140625</v>
      </c>
      <c r="J117" s="34">
        <v>10292.703125</v>
      </c>
    </row>
    <row r="118" spans="1:10" x14ac:dyDescent="0.25">
      <c r="A118" s="33">
        <v>40422</v>
      </c>
      <c r="B118" s="34">
        <v>8022.40185546875</v>
      </c>
      <c r="C118" s="34">
        <v>1902.368896484375</v>
      </c>
      <c r="D118" s="34">
        <v>2.3639118671417236</v>
      </c>
      <c r="E118" s="34">
        <v>1352.199951171875</v>
      </c>
      <c r="F118" s="34">
        <v>1776.4000244140625</v>
      </c>
      <c r="G118" s="34">
        <v>8337.5322265625</v>
      </c>
      <c r="H118" s="34">
        <v>196.64828491210937</v>
      </c>
      <c r="I118" s="34">
        <v>1921.9837646484375</v>
      </c>
      <c r="J118" s="34">
        <v>9170.556640625</v>
      </c>
    </row>
    <row r="119" spans="1:10" x14ac:dyDescent="0.25">
      <c r="A119" s="33">
        <v>40452</v>
      </c>
      <c r="B119" s="34">
        <v>9003.0458984375</v>
      </c>
      <c r="C119" s="34">
        <v>2110.799560546875</v>
      </c>
      <c r="D119" s="34">
        <v>19.406028747558594</v>
      </c>
      <c r="E119" s="34">
        <v>1589.800048828125</v>
      </c>
      <c r="F119" s="34">
        <v>1896</v>
      </c>
      <c r="G119" s="34">
        <v>8128.4052734375</v>
      </c>
      <c r="H119" s="34">
        <v>224.64627075195312</v>
      </c>
      <c r="I119" s="34">
        <v>2196.019775390625</v>
      </c>
      <c r="J119" s="34">
        <v>8612.2958984375</v>
      </c>
    </row>
    <row r="120" spans="1:10" x14ac:dyDescent="0.25">
      <c r="A120" s="33">
        <v>40483</v>
      </c>
      <c r="B120" s="34">
        <v>9326.361328125</v>
      </c>
      <c r="C120" s="34">
        <v>1484.05517578125</v>
      </c>
      <c r="D120" s="34">
        <v>18.792669296264648</v>
      </c>
      <c r="E120" s="34">
        <v>1666.5</v>
      </c>
      <c r="F120" s="34">
        <v>2071.5</v>
      </c>
      <c r="G120" s="34">
        <v>9284.146484375</v>
      </c>
      <c r="H120" s="34">
        <v>202.57142639160156</v>
      </c>
      <c r="I120" s="34">
        <v>3290.501953125</v>
      </c>
      <c r="J120" s="34">
        <v>8152.3125</v>
      </c>
    </row>
    <row r="121" spans="1:10" x14ac:dyDescent="0.25">
      <c r="A121" s="33">
        <v>40513</v>
      </c>
      <c r="B121" s="34">
        <v>9603.1259765625</v>
      </c>
      <c r="C121" s="34">
        <v>1573.54833984375</v>
      </c>
      <c r="D121" s="34">
        <v>23.915336608886719</v>
      </c>
      <c r="E121" s="34">
        <v>1654.4000244140625</v>
      </c>
      <c r="F121" s="34">
        <v>1944.5999755859375</v>
      </c>
      <c r="G121" s="34">
        <v>10910.7392578125</v>
      </c>
      <c r="H121" s="34">
        <v>263.4842529296875</v>
      </c>
      <c r="I121" s="34">
        <v>3795.302001953125</v>
      </c>
      <c r="J121" s="34">
        <v>7582.78857421875</v>
      </c>
    </row>
    <row r="122" spans="1:10" x14ac:dyDescent="0.25">
      <c r="A122" s="33">
        <v>40544</v>
      </c>
      <c r="B122" s="34">
        <v>10106.2314453125</v>
      </c>
      <c r="C122" s="34">
        <v>1552.71337890625</v>
      </c>
      <c r="D122" s="34">
        <v>164.27142333984375</v>
      </c>
      <c r="E122" s="34">
        <v>1660.699951171875</v>
      </c>
      <c r="F122" s="34">
        <v>2636.300048828125</v>
      </c>
      <c r="G122" s="34">
        <v>10923.69140625</v>
      </c>
      <c r="H122" s="34">
        <v>268.07461547851562</v>
      </c>
      <c r="I122" s="34">
        <v>4618.39306640625</v>
      </c>
      <c r="J122" s="34">
        <v>6609.46484375</v>
      </c>
    </row>
    <row r="123" spans="1:10" x14ac:dyDescent="0.25">
      <c r="A123" s="33">
        <v>40575</v>
      </c>
      <c r="B123" s="34">
        <v>9186.2275390625</v>
      </c>
      <c r="C123" s="34">
        <v>1151.9241943359375</v>
      </c>
      <c r="D123" s="34">
        <v>37.556652069091797</v>
      </c>
      <c r="E123" s="34">
        <v>1483.5999755859375</v>
      </c>
      <c r="F123" s="34">
        <v>2543</v>
      </c>
      <c r="G123" s="34">
        <v>8683.2021484375</v>
      </c>
      <c r="H123" s="34">
        <v>230.77395629882813</v>
      </c>
      <c r="I123" s="34">
        <v>4195.7099609375</v>
      </c>
      <c r="J123" s="34">
        <v>6391.59423828125</v>
      </c>
    </row>
    <row r="124" spans="1:10" x14ac:dyDescent="0.25">
      <c r="A124" s="33">
        <v>40603</v>
      </c>
      <c r="B124" s="34">
        <v>10136.0810546875</v>
      </c>
      <c r="C124" s="34">
        <v>1188.560302734375</v>
      </c>
      <c r="D124" s="34">
        <v>4.4346489906311035</v>
      </c>
      <c r="E124" s="34">
        <v>1752.800048828125</v>
      </c>
      <c r="F124" s="34">
        <v>2523.39990234375</v>
      </c>
      <c r="G124" s="34">
        <v>8951.4541015625</v>
      </c>
      <c r="H124" s="34">
        <v>248.77679443359375</v>
      </c>
      <c r="I124" s="34">
        <v>4131.32763671875</v>
      </c>
      <c r="J124" s="34">
        <v>6442.51904296875</v>
      </c>
    </row>
    <row r="125" spans="1:10" x14ac:dyDescent="0.25">
      <c r="A125" s="33">
        <v>40634</v>
      </c>
      <c r="B125" s="34">
        <v>9424.482421875</v>
      </c>
      <c r="C125" s="34">
        <v>1519.3272705078125</v>
      </c>
      <c r="D125" s="34">
        <v>30.571504592895508</v>
      </c>
      <c r="E125" s="34">
        <v>1539.699951171875</v>
      </c>
      <c r="F125" s="34">
        <v>2070.89990234375</v>
      </c>
      <c r="G125" s="34">
        <v>6703.17333984375</v>
      </c>
      <c r="H125" s="34">
        <v>196.71076965332031</v>
      </c>
      <c r="I125" s="34">
        <v>3078.421630859375</v>
      </c>
      <c r="J125" s="34">
        <v>5255.55908203125</v>
      </c>
    </row>
    <row r="126" spans="1:10" x14ac:dyDescent="0.25">
      <c r="A126" s="33">
        <v>40664</v>
      </c>
      <c r="B126" s="34">
        <v>8475.4150390625</v>
      </c>
      <c r="C126" s="34">
        <v>1078.9097900390625</v>
      </c>
      <c r="D126" s="34">
        <v>24.482479095458984</v>
      </c>
      <c r="E126" s="34">
        <v>1534.699951171875</v>
      </c>
      <c r="F126" s="34">
        <v>1958.4000244140625</v>
      </c>
      <c r="G126" s="34">
        <v>6071.67431640625</v>
      </c>
      <c r="H126" s="34">
        <v>194.65403747558594</v>
      </c>
      <c r="I126" s="34">
        <v>2992.719482421875</v>
      </c>
      <c r="J126" s="34">
        <v>6429.5498046875</v>
      </c>
    </row>
    <row r="127" spans="1:10" x14ac:dyDescent="0.25">
      <c r="A127" s="33">
        <v>40695</v>
      </c>
      <c r="B127" s="34">
        <v>8563.0341796875</v>
      </c>
      <c r="C127" s="34">
        <v>427.05865478515625</v>
      </c>
      <c r="D127" s="34">
        <v>19.255363464355469</v>
      </c>
      <c r="E127" s="34">
        <v>1302</v>
      </c>
      <c r="F127" s="34">
        <v>1944.5999755859375</v>
      </c>
      <c r="G127" s="34">
        <v>7184.3740234375</v>
      </c>
      <c r="H127" s="34">
        <v>175.051513671875</v>
      </c>
      <c r="I127" s="34">
        <v>3030.7080078125</v>
      </c>
      <c r="J127" s="34">
        <v>7400.78076171875</v>
      </c>
    </row>
    <row r="128" spans="1:10" x14ac:dyDescent="0.25">
      <c r="A128" s="33">
        <v>40725</v>
      </c>
      <c r="B128" s="34">
        <v>10230.322265625</v>
      </c>
      <c r="C128" s="34">
        <v>725.470703125</v>
      </c>
      <c r="D128" s="34">
        <v>29.926792144775391</v>
      </c>
      <c r="E128" s="34">
        <v>1477.9000244140625</v>
      </c>
      <c r="F128" s="34">
        <v>2077.199951171875</v>
      </c>
      <c r="G128" s="34">
        <v>12640.5068359375</v>
      </c>
      <c r="H128" s="34">
        <v>178.61906433105469</v>
      </c>
      <c r="I128" s="34">
        <v>2068.018798828125</v>
      </c>
      <c r="J128" s="34">
        <v>9591.453125</v>
      </c>
    </row>
    <row r="129" spans="1:10" x14ac:dyDescent="0.25">
      <c r="A129" s="33">
        <v>40756</v>
      </c>
      <c r="B129" s="34">
        <v>10623.1201171875</v>
      </c>
      <c r="C129" s="34">
        <v>763.6309814453125</v>
      </c>
      <c r="D129" s="34">
        <v>42.698265075683594</v>
      </c>
      <c r="E129" s="34">
        <v>1539.5</v>
      </c>
      <c r="F129" s="34">
        <v>2014.699951171875</v>
      </c>
      <c r="G129" s="34">
        <v>9453.9755859375</v>
      </c>
      <c r="H129" s="34">
        <v>154.21748352050781</v>
      </c>
      <c r="I129" s="34">
        <v>2313.77099609375</v>
      </c>
      <c r="J129" s="34">
        <v>9351.498046875</v>
      </c>
    </row>
    <row r="130" spans="1:10" x14ac:dyDescent="0.25">
      <c r="A130" s="33">
        <v>40787</v>
      </c>
      <c r="B130" s="34">
        <v>9591.8896484375</v>
      </c>
      <c r="C130" s="34">
        <v>981.59832763671875</v>
      </c>
      <c r="D130" s="34">
        <v>34.552421569824219</v>
      </c>
      <c r="E130" s="34">
        <v>1465.5999755859375</v>
      </c>
      <c r="F130" s="34">
        <v>1700.300048828125</v>
      </c>
      <c r="G130" s="34">
        <v>6231.37109375</v>
      </c>
      <c r="H130" s="34">
        <v>161.41607666015625</v>
      </c>
      <c r="I130" s="34">
        <v>2381.9228515625</v>
      </c>
      <c r="J130" s="34">
        <v>8957.041015625</v>
      </c>
    </row>
    <row r="131" spans="1:10" x14ac:dyDescent="0.25">
      <c r="A131" s="33">
        <v>40817</v>
      </c>
      <c r="B131" s="34">
        <v>10691.0107421875</v>
      </c>
      <c r="C131" s="34">
        <v>1066.4586181640625</v>
      </c>
      <c r="D131" s="34">
        <v>37.896240234375</v>
      </c>
      <c r="E131" s="34">
        <v>1669</v>
      </c>
      <c r="F131" s="34">
        <v>1686.0999755859375</v>
      </c>
      <c r="G131" s="34">
        <v>7655.453125</v>
      </c>
      <c r="H131" s="34">
        <v>177.19712829589844</v>
      </c>
      <c r="I131" s="34">
        <v>2385.445068359375</v>
      </c>
      <c r="J131" s="34">
        <v>8485.16015625</v>
      </c>
    </row>
    <row r="132" spans="1:10" x14ac:dyDescent="0.25">
      <c r="A132" s="33">
        <v>40848</v>
      </c>
      <c r="B132" s="34">
        <v>10949.544921875</v>
      </c>
      <c r="C132" s="34">
        <v>1050.701416015625</v>
      </c>
      <c r="D132" s="34">
        <v>39.188003540039063</v>
      </c>
      <c r="E132" s="34">
        <v>1654.699951171875</v>
      </c>
      <c r="F132" s="34">
        <v>1801.9000244140625</v>
      </c>
      <c r="G132" s="34">
        <v>8797.7978515625</v>
      </c>
      <c r="H132" s="34">
        <v>217.5321044921875</v>
      </c>
      <c r="I132" s="34">
        <v>2847.945556640625</v>
      </c>
      <c r="J132" s="34">
        <v>7964.21875</v>
      </c>
    </row>
    <row r="133" spans="1:10" x14ac:dyDescent="0.25">
      <c r="A133" s="33">
        <v>40878</v>
      </c>
      <c r="B133" s="34">
        <v>11553.9169921875</v>
      </c>
      <c r="C133" s="34">
        <v>1162.2459716796875</v>
      </c>
      <c r="D133" s="34">
        <v>7.5252575874328613</v>
      </c>
      <c r="E133" s="34">
        <v>1783.199951171875</v>
      </c>
      <c r="F133" s="34">
        <v>2012.0999755859375</v>
      </c>
      <c r="G133" s="34">
        <v>8437.8681640625</v>
      </c>
      <c r="H133" s="34">
        <v>208.34024047851562</v>
      </c>
      <c r="I133" s="34">
        <v>2890.818603515625</v>
      </c>
      <c r="J133" s="34">
        <v>8191.349609375</v>
      </c>
    </row>
    <row r="134" spans="1:10" x14ac:dyDescent="0.25">
      <c r="A134" s="33">
        <v>40909</v>
      </c>
      <c r="B134" s="34">
        <v>14857.431640625</v>
      </c>
      <c r="C134" s="34">
        <v>954.84490966796875</v>
      </c>
      <c r="D134" s="34">
        <v>5.1606969833374023</v>
      </c>
      <c r="E134" s="34">
        <v>1911.199951171875</v>
      </c>
      <c r="F134" s="34">
        <v>2093.5</v>
      </c>
      <c r="G134" s="34">
        <v>9833.99609375</v>
      </c>
      <c r="H134" s="34">
        <v>134.10507202148437</v>
      </c>
      <c r="I134" s="34">
        <v>4067.796630859375</v>
      </c>
      <c r="J134" s="34">
        <v>8021.96630859375</v>
      </c>
    </row>
    <row r="135" spans="1:10" x14ac:dyDescent="0.25">
      <c r="A135" s="33">
        <v>40940</v>
      </c>
      <c r="B135" s="34">
        <v>13840.2783203125</v>
      </c>
      <c r="C135" s="34">
        <v>1073.1417236328125</v>
      </c>
      <c r="D135" s="34">
        <v>6.3800296783447266</v>
      </c>
      <c r="E135" s="34">
        <v>1756</v>
      </c>
      <c r="F135" s="34">
        <v>2238.5</v>
      </c>
      <c r="G135" s="34">
        <v>9459.0478515625</v>
      </c>
      <c r="H135" s="34">
        <v>236.83000183105469</v>
      </c>
      <c r="I135" s="34">
        <v>3758.19677734375</v>
      </c>
      <c r="J135" s="34">
        <v>8221.345703125</v>
      </c>
    </row>
    <row r="136" spans="1:10" x14ac:dyDescent="0.25">
      <c r="A136" s="33">
        <v>40969</v>
      </c>
      <c r="B136" s="34">
        <v>13349.77734375</v>
      </c>
      <c r="C136" s="34">
        <v>1365.2467041015625</v>
      </c>
      <c r="D136" s="34">
        <v>7.7152848243713379</v>
      </c>
      <c r="E136" s="34">
        <v>1649.199951171875</v>
      </c>
      <c r="F136" s="34">
        <v>2040</v>
      </c>
      <c r="G136" s="34">
        <v>8821.25</v>
      </c>
      <c r="H136" s="34">
        <v>247.39959716796875</v>
      </c>
      <c r="I136" s="34">
        <v>4438.5048828125</v>
      </c>
      <c r="J136" s="34">
        <v>8015.13671875</v>
      </c>
    </row>
    <row r="137" spans="1:10" x14ac:dyDescent="0.25">
      <c r="A137" s="33">
        <v>41000</v>
      </c>
      <c r="B137" s="34">
        <v>12004.1572265625</v>
      </c>
      <c r="C137" s="34">
        <v>906.5069580078125</v>
      </c>
      <c r="D137" s="34">
        <v>24.793830871582031</v>
      </c>
      <c r="E137" s="34">
        <v>1111.5999755859375</v>
      </c>
      <c r="F137" s="34">
        <v>1840.0999755859375</v>
      </c>
      <c r="G137" s="34">
        <v>7225.880859375</v>
      </c>
      <c r="H137" s="34">
        <v>0</v>
      </c>
      <c r="I137" s="34">
        <v>3605.20947265625</v>
      </c>
      <c r="J137" s="34">
        <v>7554.72607421875</v>
      </c>
    </row>
    <row r="138" spans="1:10" x14ac:dyDescent="0.25">
      <c r="A138" s="33">
        <v>41030</v>
      </c>
      <c r="B138" s="34">
        <v>11059.7646484375</v>
      </c>
      <c r="C138" s="34">
        <v>797.22723388671875</v>
      </c>
      <c r="D138" s="34">
        <v>0</v>
      </c>
      <c r="E138" s="34">
        <v>1611.199951171875</v>
      </c>
      <c r="F138" s="34">
        <v>1712.9000244140625</v>
      </c>
      <c r="G138" s="34">
        <v>7711.451171875</v>
      </c>
      <c r="H138" s="34">
        <v>0.40753427147865295</v>
      </c>
      <c r="I138" s="34">
        <v>3366.084228515625</v>
      </c>
      <c r="J138" s="34">
        <v>8343.0517578125</v>
      </c>
    </row>
    <row r="139" spans="1:10" x14ac:dyDescent="0.25">
      <c r="A139" s="33">
        <v>41061</v>
      </c>
      <c r="B139" s="34">
        <v>11264.8857421875</v>
      </c>
      <c r="C139" s="34">
        <v>772.68841552734375</v>
      </c>
      <c r="D139" s="34">
        <v>9.2943811416625977</v>
      </c>
      <c r="E139" s="34">
        <v>1589.300048828125</v>
      </c>
      <c r="F139" s="34">
        <v>1506.5</v>
      </c>
      <c r="G139" s="34">
        <v>8837.13671875</v>
      </c>
      <c r="H139" s="34">
        <v>25.069931030273438</v>
      </c>
      <c r="I139" s="34">
        <v>3230.457275390625</v>
      </c>
      <c r="J139" s="34">
        <v>10020.2412109375</v>
      </c>
    </row>
    <row r="140" spans="1:10" x14ac:dyDescent="0.25">
      <c r="A140" s="33">
        <v>41091</v>
      </c>
      <c r="B140" s="34">
        <v>12259.205078125</v>
      </c>
      <c r="C140" s="34">
        <v>779.18280029296875</v>
      </c>
      <c r="D140" s="34">
        <v>5.9511609077453613</v>
      </c>
      <c r="E140" s="34">
        <v>1567.9000244140625</v>
      </c>
      <c r="F140" s="34">
        <v>1567</v>
      </c>
      <c r="G140" s="34">
        <v>11097.99609375</v>
      </c>
      <c r="H140" s="34">
        <v>277.22848510742187</v>
      </c>
      <c r="I140" s="34">
        <v>2988.567626953125</v>
      </c>
      <c r="J140" s="34">
        <v>10638.92578125</v>
      </c>
    </row>
    <row r="141" spans="1:10" x14ac:dyDescent="0.25">
      <c r="A141" s="33">
        <v>41122</v>
      </c>
      <c r="B141" s="34">
        <v>12422.681640625</v>
      </c>
      <c r="C141" s="34">
        <v>870.67138671875</v>
      </c>
      <c r="D141" s="34">
        <v>5.9850344657897949</v>
      </c>
      <c r="E141" s="34">
        <v>1110.5</v>
      </c>
      <c r="F141" s="34">
        <v>1803</v>
      </c>
      <c r="G141" s="34">
        <v>9556.361328125</v>
      </c>
      <c r="H141" s="34">
        <v>255.52400207519531</v>
      </c>
      <c r="I141" s="34">
        <v>3220.00341796875</v>
      </c>
      <c r="J141" s="34">
        <v>11786.345703125</v>
      </c>
    </row>
    <row r="142" spans="1:10" x14ac:dyDescent="0.25">
      <c r="A142" s="33">
        <v>41153</v>
      </c>
      <c r="B142" s="34">
        <v>11955.740234375</v>
      </c>
      <c r="C142" s="34">
        <v>561.62640380859375</v>
      </c>
      <c r="D142" s="34">
        <v>95.906532287597656</v>
      </c>
      <c r="E142" s="34">
        <v>599.4000244140625</v>
      </c>
      <c r="F142" s="34">
        <v>1477.699951171875</v>
      </c>
      <c r="G142" s="34">
        <v>8156.1484375</v>
      </c>
      <c r="H142" s="34">
        <v>12.107711791992188</v>
      </c>
      <c r="I142" s="34">
        <v>3686.7763671875</v>
      </c>
      <c r="J142" s="34">
        <v>10879.541015625</v>
      </c>
    </row>
    <row r="143" spans="1:10" x14ac:dyDescent="0.25">
      <c r="A143" s="33">
        <v>41183</v>
      </c>
      <c r="B143" s="34">
        <v>12748.5283203125</v>
      </c>
      <c r="C143" s="34">
        <v>1079.848876953125</v>
      </c>
      <c r="D143" s="34">
        <v>91.042076110839844</v>
      </c>
      <c r="E143" s="34">
        <v>876</v>
      </c>
      <c r="F143" s="34">
        <v>1879.800048828125</v>
      </c>
      <c r="G143" s="34">
        <v>7741.58837890625</v>
      </c>
      <c r="H143" s="34">
        <v>0</v>
      </c>
      <c r="I143" s="34">
        <v>3940.842041015625</v>
      </c>
      <c r="J143" s="34">
        <v>8554.001953125</v>
      </c>
    </row>
    <row r="144" spans="1:10" x14ac:dyDescent="0.25">
      <c r="A144" s="33">
        <v>41214</v>
      </c>
      <c r="B144" s="34">
        <v>11659.4248046875</v>
      </c>
      <c r="C144" s="34">
        <v>1056.890625</v>
      </c>
      <c r="D144" s="34">
        <v>54.611919403076172</v>
      </c>
      <c r="E144" s="34">
        <v>1633.5999755859375</v>
      </c>
      <c r="F144" s="34">
        <v>1633.199951171875</v>
      </c>
      <c r="G144" s="34">
        <v>8533.1259765625</v>
      </c>
      <c r="H144" s="34">
        <v>0</v>
      </c>
      <c r="I144" s="34">
        <v>4395.42236328125</v>
      </c>
      <c r="J144" s="34">
        <v>6630.8828125</v>
      </c>
    </row>
    <row r="145" spans="1:10" x14ac:dyDescent="0.25">
      <c r="A145" s="33">
        <v>41244</v>
      </c>
      <c r="B145" s="34">
        <v>12816.9365234375</v>
      </c>
      <c r="C145" s="34">
        <v>1085.1173095703125</v>
      </c>
      <c r="D145" s="34">
        <v>8.3867731094360352</v>
      </c>
      <c r="E145" s="34">
        <v>1930.5</v>
      </c>
      <c r="F145" s="34">
        <v>1932</v>
      </c>
      <c r="G145" s="34">
        <v>9869.57421875</v>
      </c>
      <c r="H145" s="34">
        <v>234.72659301757812</v>
      </c>
      <c r="I145" s="34">
        <v>5001.02587890625</v>
      </c>
      <c r="J145" s="34">
        <v>7075.39404296875</v>
      </c>
    </row>
    <row r="146" spans="1:10" x14ac:dyDescent="0.25">
      <c r="A146" s="33">
        <v>41275</v>
      </c>
      <c r="B146" s="34">
        <v>12432.5244140625</v>
      </c>
      <c r="C146" s="34">
        <v>1027.3468017578125</v>
      </c>
      <c r="D146" s="34">
        <v>45.959331512451172</v>
      </c>
      <c r="E146" s="34">
        <v>1784.0999755859375</v>
      </c>
      <c r="F146" s="34">
        <v>1353.300048828125</v>
      </c>
      <c r="G146" s="34">
        <v>10528.875</v>
      </c>
      <c r="H146" s="34">
        <v>1.2226028442382812</v>
      </c>
      <c r="I146" s="34">
        <v>3767.381591796875</v>
      </c>
      <c r="J146" s="34">
        <v>7409.685546875</v>
      </c>
    </row>
    <row r="147" spans="1:10" x14ac:dyDescent="0.25">
      <c r="A147" s="33">
        <v>41306</v>
      </c>
      <c r="B147" s="34">
        <v>11349.966796875</v>
      </c>
      <c r="C147" s="34">
        <v>844.28863525390625</v>
      </c>
      <c r="D147" s="34">
        <v>2.9145970344543457</v>
      </c>
      <c r="E147" s="34">
        <v>1507.5</v>
      </c>
      <c r="F147" s="34">
        <v>1202.0999755859375</v>
      </c>
      <c r="G147" s="34">
        <v>9272.8984375</v>
      </c>
      <c r="H147" s="34">
        <v>0</v>
      </c>
      <c r="I147" s="34">
        <v>3268.070556640625</v>
      </c>
      <c r="J147" s="34">
        <v>5636.54736328125</v>
      </c>
    </row>
    <row r="148" spans="1:10" x14ac:dyDescent="0.25">
      <c r="A148" s="33">
        <v>41334</v>
      </c>
      <c r="B148" s="34">
        <v>12397.65234375</v>
      </c>
      <c r="C148" s="34">
        <v>1177.031494140625</v>
      </c>
      <c r="D148" s="34">
        <v>3.1594002246856689</v>
      </c>
      <c r="E148" s="34">
        <v>1692.0999755859375</v>
      </c>
      <c r="F148" s="34">
        <v>1049.699951171875</v>
      </c>
      <c r="G148" s="34">
        <v>9752.880859375</v>
      </c>
      <c r="H148" s="34">
        <v>0</v>
      </c>
      <c r="I148" s="34">
        <v>4538.1044921875</v>
      </c>
      <c r="J148" s="34">
        <v>8124.05712890625</v>
      </c>
    </row>
    <row r="149" spans="1:10" x14ac:dyDescent="0.25">
      <c r="A149" s="33">
        <v>41365</v>
      </c>
      <c r="B149" s="34">
        <v>11551.7529296875</v>
      </c>
      <c r="C149" s="34">
        <v>984.77374267578125</v>
      </c>
      <c r="D149" s="34">
        <v>21.305610656738281</v>
      </c>
      <c r="E149" s="34">
        <v>1383.199951171875</v>
      </c>
      <c r="F149" s="34">
        <v>768</v>
      </c>
      <c r="G149" s="34">
        <v>7966.7275390625</v>
      </c>
      <c r="H149" s="34">
        <v>0</v>
      </c>
      <c r="I149" s="34">
        <v>3820.449462890625</v>
      </c>
      <c r="J149" s="34">
        <v>6630.97900390625</v>
      </c>
    </row>
    <row r="150" spans="1:10" x14ac:dyDescent="0.25">
      <c r="A150" s="33">
        <v>41395</v>
      </c>
      <c r="B150" s="34">
        <v>10933.849609375</v>
      </c>
      <c r="C150" s="34">
        <v>927.2564697265625</v>
      </c>
      <c r="D150" s="34">
        <v>30.027374267578125</v>
      </c>
      <c r="E150" s="34">
        <v>926.29998779296875</v>
      </c>
      <c r="F150" s="34">
        <v>675.4000244140625</v>
      </c>
      <c r="G150" s="34">
        <v>7038.29248046875</v>
      </c>
      <c r="H150" s="34">
        <v>0</v>
      </c>
      <c r="I150" s="34">
        <v>2899.806884765625</v>
      </c>
      <c r="J150" s="34">
        <v>8755.7177734375</v>
      </c>
    </row>
    <row r="151" spans="1:10" x14ac:dyDescent="0.25">
      <c r="A151" s="33">
        <v>41426</v>
      </c>
      <c r="B151" s="34">
        <v>10875.138671875</v>
      </c>
      <c r="C151" s="34">
        <v>901.13714599609375</v>
      </c>
      <c r="D151" s="34">
        <v>0</v>
      </c>
      <c r="E151" s="34">
        <v>1052.199951171875</v>
      </c>
      <c r="F151" s="34">
        <v>646.4000244140625</v>
      </c>
      <c r="G151" s="34">
        <v>7287.6484375</v>
      </c>
      <c r="H151" s="34">
        <v>0</v>
      </c>
      <c r="I151" s="34">
        <v>2552.865234375</v>
      </c>
      <c r="J151" s="34">
        <v>9654.77734375</v>
      </c>
    </row>
    <row r="152" spans="1:10" x14ac:dyDescent="0.25">
      <c r="A152" s="33">
        <v>41456</v>
      </c>
      <c r="B152" s="34">
        <v>11749.9853515625</v>
      </c>
      <c r="C152" s="34">
        <v>989.19110107421875</v>
      </c>
      <c r="D152" s="34">
        <v>22.253990173339844</v>
      </c>
      <c r="E152" s="34">
        <v>1350.4000244140625</v>
      </c>
      <c r="F152" s="34">
        <v>1045.4000244140625</v>
      </c>
      <c r="G152" s="34">
        <v>9624.51171875</v>
      </c>
      <c r="H152" s="34">
        <v>0</v>
      </c>
      <c r="I152" s="34">
        <v>2687.66943359375</v>
      </c>
      <c r="J152" s="34">
        <v>10966.2431640625</v>
      </c>
    </row>
    <row r="153" spans="1:10" x14ac:dyDescent="0.25">
      <c r="A153" s="33">
        <v>41487</v>
      </c>
      <c r="B153" s="34">
        <v>11981.2626953125</v>
      </c>
      <c r="C153" s="34">
        <v>933.9940185546875</v>
      </c>
      <c r="D153" s="34">
        <v>21.318958282470703</v>
      </c>
      <c r="E153" s="34">
        <v>1573.5</v>
      </c>
      <c r="F153" s="34">
        <v>1316.4000244140625</v>
      </c>
      <c r="G153" s="34">
        <v>7154.37841796875</v>
      </c>
      <c r="H153" s="34">
        <v>0</v>
      </c>
      <c r="I153" s="34">
        <v>2973.060791015625</v>
      </c>
      <c r="J153" s="34">
        <v>10613.6787109375</v>
      </c>
    </row>
    <row r="154" spans="1:10" x14ac:dyDescent="0.25">
      <c r="A154" s="33">
        <v>41518</v>
      </c>
      <c r="B154" s="34">
        <v>10583.7978515625</v>
      </c>
      <c r="C154" s="34">
        <v>612.2034912109375</v>
      </c>
      <c r="D154" s="34">
        <v>6.9391918182373047</v>
      </c>
      <c r="E154" s="34">
        <v>1566.4000244140625</v>
      </c>
      <c r="F154" s="34">
        <v>1153</v>
      </c>
      <c r="G154" s="34">
        <v>7357.296875</v>
      </c>
      <c r="H154" s="34">
        <v>0</v>
      </c>
      <c r="I154" s="34">
        <v>2964.517578125</v>
      </c>
      <c r="J154" s="34">
        <v>8925.4560546875</v>
      </c>
    </row>
    <row r="155" spans="1:10" x14ac:dyDescent="0.25">
      <c r="A155" s="33">
        <v>41548</v>
      </c>
      <c r="B155" s="34">
        <v>10984.662109375</v>
      </c>
      <c r="C155" s="34">
        <v>1354.9427490234375</v>
      </c>
      <c r="D155" s="34">
        <v>47.522762298583984</v>
      </c>
      <c r="E155" s="34">
        <v>1417</v>
      </c>
      <c r="F155" s="34">
        <v>1254.4000244140625</v>
      </c>
      <c r="G155" s="34">
        <v>6460.955078125</v>
      </c>
      <c r="H155" s="34">
        <v>0</v>
      </c>
      <c r="I155" s="34">
        <v>3478.68798828125</v>
      </c>
      <c r="J155" s="34">
        <v>8665.1103515625</v>
      </c>
    </row>
    <row r="156" spans="1:10" x14ac:dyDescent="0.25">
      <c r="A156" s="33">
        <v>41579</v>
      </c>
      <c r="B156" s="34">
        <v>12310.1435546875</v>
      </c>
      <c r="C156" s="34">
        <v>986.2225341796875</v>
      </c>
      <c r="D156" s="34">
        <v>1.8181635141372681</v>
      </c>
      <c r="E156" s="34">
        <v>1712.5999755859375</v>
      </c>
      <c r="F156" s="34">
        <v>1409.9000244140625</v>
      </c>
      <c r="G156" s="34">
        <v>6184.43994140625</v>
      </c>
      <c r="H156" s="34">
        <v>0</v>
      </c>
      <c r="I156" s="34">
        <v>3771.114990234375</v>
      </c>
      <c r="J156" s="34">
        <v>8030.75146484375</v>
      </c>
    </row>
    <row r="157" spans="1:10" x14ac:dyDescent="0.25">
      <c r="A157" s="33">
        <v>41609</v>
      </c>
      <c r="B157" s="34">
        <v>13378.154296875</v>
      </c>
      <c r="C157" s="34">
        <v>2073.113037109375</v>
      </c>
      <c r="D157" s="34">
        <v>11.903223037719727</v>
      </c>
      <c r="E157" s="34">
        <v>1717</v>
      </c>
      <c r="F157" s="34">
        <v>1536.800048828125</v>
      </c>
      <c r="G157" s="34">
        <v>7333.064453125</v>
      </c>
      <c r="H157" s="34">
        <v>4.7720952033996582</v>
      </c>
      <c r="I157" s="34">
        <v>4589.40966796875</v>
      </c>
      <c r="J157" s="34">
        <v>7328.947265625</v>
      </c>
    </row>
    <row r="158" spans="1:10" x14ac:dyDescent="0.25">
      <c r="A158" s="33">
        <v>41640</v>
      </c>
      <c r="B158" s="34">
        <v>12875.5517578125</v>
      </c>
      <c r="C158" s="34">
        <v>1549.388916015625</v>
      </c>
      <c r="D158" s="34">
        <v>107.50485992431641</v>
      </c>
      <c r="E158" s="34">
        <v>1855.5</v>
      </c>
      <c r="F158" s="34">
        <v>1153.300048828125</v>
      </c>
      <c r="G158" s="34">
        <v>8170.77880859375</v>
      </c>
      <c r="H158" s="34">
        <v>0</v>
      </c>
      <c r="I158" s="34">
        <v>3797.0419921875</v>
      </c>
      <c r="J158" s="34">
        <v>7675.2177734375</v>
      </c>
    </row>
    <row r="159" spans="1:10" x14ac:dyDescent="0.25">
      <c r="A159" s="33">
        <v>41671</v>
      </c>
      <c r="B159" s="34">
        <v>12356.4970703125</v>
      </c>
      <c r="C159" s="34">
        <v>940.2127685546875</v>
      </c>
      <c r="D159" s="34">
        <v>2.9145970344543457</v>
      </c>
      <c r="E159" s="34">
        <v>1589.699951171875</v>
      </c>
      <c r="F159" s="34">
        <v>2404.89990234375</v>
      </c>
      <c r="G159" s="34">
        <v>7036.52392578125</v>
      </c>
      <c r="H159" s="34">
        <v>0</v>
      </c>
      <c r="I159" s="34">
        <v>3448.337158203125</v>
      </c>
      <c r="J159" s="34">
        <v>5838.5380859375</v>
      </c>
    </row>
    <row r="160" spans="1:10" x14ac:dyDescent="0.25">
      <c r="A160" s="33">
        <v>41699</v>
      </c>
      <c r="B160" s="34">
        <v>12873.71484375</v>
      </c>
      <c r="C160" s="34">
        <v>1271.1390380859375</v>
      </c>
      <c r="D160" s="34">
        <v>3.1594002246856689</v>
      </c>
      <c r="E160" s="34">
        <v>1714.0999755859375</v>
      </c>
      <c r="F160" s="34">
        <v>2333.5</v>
      </c>
      <c r="G160" s="34">
        <v>17152.52734375</v>
      </c>
      <c r="H160" s="34">
        <v>0</v>
      </c>
      <c r="I160" s="34">
        <v>4488.3046875</v>
      </c>
      <c r="J160" s="34">
        <v>8415.189453125</v>
      </c>
    </row>
    <row r="161" spans="1:10" x14ac:dyDescent="0.25">
      <c r="A161" s="33">
        <v>41730</v>
      </c>
      <c r="B161" s="34">
        <v>11777.955078125</v>
      </c>
      <c r="C161" s="34">
        <v>945.64031982421875</v>
      </c>
      <c r="D161" s="34">
        <v>21.305610656738281</v>
      </c>
      <c r="E161" s="34">
        <v>1410.300048828125</v>
      </c>
      <c r="F161" s="34">
        <v>2236.5</v>
      </c>
      <c r="G161" s="34">
        <v>5832.2412109375</v>
      </c>
      <c r="H161" s="34">
        <v>0</v>
      </c>
      <c r="I161" s="34">
        <v>3712.82958984375</v>
      </c>
      <c r="J161" s="34">
        <v>6868.60595703125</v>
      </c>
    </row>
    <row r="162" spans="1:10" x14ac:dyDescent="0.25">
      <c r="A162" s="33">
        <v>41760</v>
      </c>
      <c r="B162" s="34">
        <v>10996.8076171875</v>
      </c>
      <c r="C162" s="34">
        <v>862.24188232421875</v>
      </c>
      <c r="D162" s="34">
        <v>30.027374267578125</v>
      </c>
      <c r="E162" s="34">
        <v>1456.699951171875</v>
      </c>
      <c r="F162" s="34">
        <v>1848.4000244140625</v>
      </c>
      <c r="G162" s="34">
        <v>8109.1318359375</v>
      </c>
      <c r="H162" s="34">
        <v>0</v>
      </c>
      <c r="I162" s="34">
        <v>3132.945556640625</v>
      </c>
      <c r="J162" s="34">
        <v>9069.486328125</v>
      </c>
    </row>
    <row r="163" spans="1:10" x14ac:dyDescent="0.25">
      <c r="A163" s="33">
        <v>41791</v>
      </c>
      <c r="B163" s="34">
        <v>11070.01171875</v>
      </c>
      <c r="C163" s="34">
        <v>836.91278076171875</v>
      </c>
      <c r="D163" s="34">
        <v>0</v>
      </c>
      <c r="E163" s="34">
        <v>1395.199951171875</v>
      </c>
      <c r="F163" s="34">
        <v>1867.800048828125</v>
      </c>
      <c r="G163" s="34">
        <v>7164.10107421875</v>
      </c>
      <c r="H163" s="34">
        <v>0</v>
      </c>
      <c r="I163" s="34">
        <v>2891.661376953125</v>
      </c>
      <c r="J163" s="34">
        <v>10000.7646484375</v>
      </c>
    </row>
    <row r="164" spans="1:10" x14ac:dyDescent="0.25">
      <c r="A164" s="33"/>
      <c r="B164" s="34"/>
      <c r="C164" s="34"/>
      <c r="D164" s="34"/>
      <c r="E164" s="34"/>
      <c r="F164" s="34"/>
      <c r="G164" s="34"/>
      <c r="H164" s="34"/>
      <c r="I164" s="34"/>
      <c r="J164" s="35"/>
    </row>
    <row r="165" spans="1:10" x14ac:dyDescent="0.25">
      <c r="A165" s="33"/>
      <c r="B165" s="32" t="s">
        <v>203</v>
      </c>
      <c r="C165" s="32" t="s">
        <v>204</v>
      </c>
      <c r="D165" s="32" t="s">
        <v>207</v>
      </c>
      <c r="E165" s="32" t="s">
        <v>208</v>
      </c>
      <c r="F165" s="32" t="s">
        <v>209</v>
      </c>
      <c r="G165" s="32" t="s">
        <v>210</v>
      </c>
      <c r="H165" s="32" t="s">
        <v>231</v>
      </c>
      <c r="I165" s="32" t="s">
        <v>212</v>
      </c>
      <c r="J165" s="32" t="s">
        <v>232</v>
      </c>
    </row>
    <row r="166" spans="1:10" x14ac:dyDescent="0.25">
      <c r="A166" s="33">
        <v>37257</v>
      </c>
      <c r="B166" s="34">
        <f>B14/B2</f>
        <v>0.91508732905537737</v>
      </c>
      <c r="C166" s="34">
        <f t="shared" ref="C166:J166" si="0">C14/C2</f>
        <v>7.8444625228965156E-2</v>
      </c>
      <c r="D166" s="34" t="e">
        <f t="shared" si="0"/>
        <v>#DIV/0!</v>
      </c>
      <c r="E166" s="34" t="e">
        <f t="shared" si="0"/>
        <v>#DIV/0!</v>
      </c>
      <c r="F166" s="34">
        <f t="shared" si="0"/>
        <v>1.3733089802687957</v>
      </c>
      <c r="G166" s="34">
        <f t="shared" si="0"/>
        <v>1.1285892836434213</v>
      </c>
      <c r="H166" s="34">
        <f t="shared" si="0"/>
        <v>0.8793062105008066</v>
      </c>
      <c r="I166" s="34">
        <f t="shared" si="0"/>
        <v>1.1609063482347246</v>
      </c>
      <c r="J166" s="34">
        <f t="shared" si="0"/>
        <v>1.8711682282325059</v>
      </c>
    </row>
    <row r="167" spans="1:10" x14ac:dyDescent="0.25">
      <c r="A167" s="33">
        <v>37288</v>
      </c>
      <c r="B167" s="34">
        <f t="shared" ref="B167:J182" si="1">B15/B3</f>
        <v>0.85641970300215053</v>
      </c>
      <c r="C167" s="34">
        <f t="shared" si="1"/>
        <v>0.10744206801634397</v>
      </c>
      <c r="D167" s="34" t="e">
        <f t="shared" si="1"/>
        <v>#DIV/0!</v>
      </c>
      <c r="E167" s="34" t="e">
        <f t="shared" si="1"/>
        <v>#DIV/0!</v>
      </c>
      <c r="F167" s="34">
        <f t="shared" si="1"/>
        <v>1.3450189096645235</v>
      </c>
      <c r="G167" s="34">
        <f t="shared" si="1"/>
        <v>1.1483616596638724</v>
      </c>
      <c r="H167" s="34">
        <f t="shared" si="1"/>
        <v>1.0050028424853861</v>
      </c>
      <c r="I167" s="34">
        <f t="shared" si="1"/>
        <v>1.048235688103734</v>
      </c>
      <c r="J167" s="34">
        <f t="shared" si="1"/>
        <v>2.1302087649324859</v>
      </c>
    </row>
    <row r="168" spans="1:10" x14ac:dyDescent="0.25">
      <c r="A168" s="33">
        <v>37316</v>
      </c>
      <c r="B168" s="34">
        <f t="shared" si="1"/>
        <v>0.86070161878951223</v>
      </c>
      <c r="C168" s="34">
        <f t="shared" si="1"/>
        <v>0.11925824330788098</v>
      </c>
      <c r="D168" s="34" t="e">
        <f t="shared" si="1"/>
        <v>#DIV/0!</v>
      </c>
      <c r="E168" s="34" t="e">
        <f t="shared" si="1"/>
        <v>#DIV/0!</v>
      </c>
      <c r="F168" s="34">
        <f t="shared" si="1"/>
        <v>1.2999547748557039</v>
      </c>
      <c r="G168" s="34">
        <f t="shared" si="1"/>
        <v>1.0601964611374048</v>
      </c>
      <c r="H168" s="34">
        <f t="shared" si="1"/>
        <v>0.8812006027466126</v>
      </c>
      <c r="I168" s="34">
        <f t="shared" si="1"/>
        <v>1.1836390354320121</v>
      </c>
      <c r="J168" s="34">
        <f t="shared" si="1"/>
        <v>1.9544537665996891</v>
      </c>
    </row>
    <row r="169" spans="1:10" x14ac:dyDescent="0.25">
      <c r="A169" s="33">
        <v>37347</v>
      </c>
      <c r="B169" s="34">
        <f t="shared" si="1"/>
        <v>0.72972856428595723</v>
      </c>
      <c r="C169" s="34">
        <f t="shared" si="1"/>
        <v>0.34709592960190133</v>
      </c>
      <c r="D169" s="34" t="e">
        <f t="shared" si="1"/>
        <v>#DIV/0!</v>
      </c>
      <c r="E169" s="34" t="e">
        <f t="shared" si="1"/>
        <v>#DIV/0!</v>
      </c>
      <c r="F169" s="34">
        <f t="shared" si="1"/>
        <v>1.3405524850306456</v>
      </c>
      <c r="G169" s="34">
        <f t="shared" si="1"/>
        <v>1.1444415456004944</v>
      </c>
      <c r="H169" s="34">
        <f t="shared" si="1"/>
        <v>0.98792583508740872</v>
      </c>
      <c r="I169" s="34">
        <f t="shared" si="1"/>
        <v>1.1487653808175857</v>
      </c>
      <c r="J169" s="34">
        <f t="shared" si="1"/>
        <v>1.6799313999422767</v>
      </c>
    </row>
    <row r="170" spans="1:10" x14ac:dyDescent="0.25">
      <c r="A170" s="33">
        <v>37377</v>
      </c>
      <c r="B170" s="34">
        <f t="shared" si="1"/>
        <v>0.6944822846461941</v>
      </c>
      <c r="C170" s="34">
        <f t="shared" si="1"/>
        <v>0.28138328730603696</v>
      </c>
      <c r="D170" s="34" t="e">
        <f t="shared" si="1"/>
        <v>#DIV/0!</v>
      </c>
      <c r="E170" s="34" t="e">
        <f t="shared" si="1"/>
        <v>#DIV/0!</v>
      </c>
      <c r="F170" s="34">
        <f t="shared" si="1"/>
        <v>1.5189661431997072</v>
      </c>
      <c r="G170" s="34">
        <f t="shared" si="1"/>
        <v>0.82803336898511892</v>
      </c>
      <c r="H170" s="34">
        <f t="shared" si="1"/>
        <v>0.59673814828285543</v>
      </c>
      <c r="I170" s="34">
        <f t="shared" si="1"/>
        <v>1.1610406253286785</v>
      </c>
      <c r="J170" s="34">
        <f t="shared" si="1"/>
        <v>1.2941709020655765</v>
      </c>
    </row>
    <row r="171" spans="1:10" x14ac:dyDescent="0.25">
      <c r="A171" s="33">
        <v>37408</v>
      </c>
      <c r="B171" s="34">
        <f t="shared" si="1"/>
        <v>0.71752583515260515</v>
      </c>
      <c r="C171" s="34">
        <f t="shared" si="1"/>
        <v>0.19679020037098585</v>
      </c>
      <c r="D171" s="34" t="e">
        <f t="shared" si="1"/>
        <v>#DIV/0!</v>
      </c>
      <c r="E171" s="34" t="e">
        <f t="shared" si="1"/>
        <v>#DIV/0!</v>
      </c>
      <c r="F171" s="34">
        <f t="shared" si="1"/>
        <v>1.4379955943501777</v>
      </c>
      <c r="G171" s="34">
        <f t="shared" si="1"/>
        <v>0.83711683627024025</v>
      </c>
      <c r="H171" s="34">
        <f t="shared" si="1"/>
        <v>1.0799982746825587</v>
      </c>
      <c r="I171" s="34">
        <f t="shared" si="1"/>
        <v>1.0307455018646943</v>
      </c>
      <c r="J171" s="34">
        <f t="shared" si="1"/>
        <v>1.7150700297576207</v>
      </c>
    </row>
    <row r="172" spans="1:10" x14ac:dyDescent="0.25">
      <c r="A172" s="33">
        <v>37438</v>
      </c>
      <c r="B172" s="34">
        <f t="shared" si="1"/>
        <v>0.76699727754216851</v>
      </c>
      <c r="C172" s="34">
        <f t="shared" si="1"/>
        <v>0.2572718346075521</v>
      </c>
      <c r="D172" s="34" t="e">
        <f t="shared" si="1"/>
        <v>#DIV/0!</v>
      </c>
      <c r="E172" s="34" t="e">
        <f t="shared" si="1"/>
        <v>#DIV/0!</v>
      </c>
      <c r="F172" s="34">
        <f t="shared" si="1"/>
        <v>1.3693452338280263</v>
      </c>
      <c r="G172" s="34">
        <f t="shared" si="1"/>
        <v>0.9596361547671266</v>
      </c>
      <c r="H172" s="34">
        <f t="shared" si="1"/>
        <v>1.027386285687901</v>
      </c>
      <c r="I172" s="34">
        <f t="shared" si="1"/>
        <v>1.0440989579892386</v>
      </c>
      <c r="J172" s="34">
        <f t="shared" si="1"/>
        <v>1.4601085428735299</v>
      </c>
    </row>
    <row r="173" spans="1:10" x14ac:dyDescent="0.25">
      <c r="A173" s="33">
        <v>37469</v>
      </c>
      <c r="B173" s="34">
        <f t="shared" si="1"/>
        <v>0.82811102226702027</v>
      </c>
      <c r="C173" s="34">
        <f t="shared" si="1"/>
        <v>0.28016547346370008</v>
      </c>
      <c r="D173" s="34" t="e">
        <f t="shared" si="1"/>
        <v>#DIV/0!</v>
      </c>
      <c r="E173" s="34" t="e">
        <f t="shared" si="1"/>
        <v>#DIV/0!</v>
      </c>
      <c r="F173" s="34">
        <f t="shared" si="1"/>
        <v>1.428871879347015</v>
      </c>
      <c r="G173" s="34">
        <f t="shared" si="1"/>
        <v>0.84005947611785181</v>
      </c>
      <c r="H173" s="34">
        <f t="shared" si="1"/>
        <v>1.1390932714404962</v>
      </c>
      <c r="I173" s="34">
        <f t="shared" si="1"/>
        <v>1.0446692484548215</v>
      </c>
      <c r="J173" s="34">
        <f t="shared" si="1"/>
        <v>1.4778634992602282</v>
      </c>
    </row>
    <row r="174" spans="1:10" x14ac:dyDescent="0.25">
      <c r="A174" s="33">
        <v>37500</v>
      </c>
      <c r="B174" s="34">
        <f t="shared" si="1"/>
        <v>0.83116462031675264</v>
      </c>
      <c r="C174" s="34">
        <f t="shared" si="1"/>
        <v>0.40299486856915845</v>
      </c>
      <c r="D174" s="34" t="e">
        <f t="shared" si="1"/>
        <v>#DIV/0!</v>
      </c>
      <c r="E174" s="34" t="e">
        <f t="shared" si="1"/>
        <v>#DIV/0!</v>
      </c>
      <c r="F174" s="34">
        <f t="shared" si="1"/>
        <v>1.4489026265281204</v>
      </c>
      <c r="G174" s="34">
        <f t="shared" si="1"/>
        <v>0.89149927079785107</v>
      </c>
      <c r="H174" s="34">
        <f t="shared" si="1"/>
        <v>1.1906953181069786</v>
      </c>
      <c r="I174" s="34">
        <f t="shared" si="1"/>
        <v>1.2219568474332942</v>
      </c>
      <c r="J174" s="34">
        <f t="shared" si="1"/>
        <v>1.5165480516024263</v>
      </c>
    </row>
    <row r="175" spans="1:10" x14ac:dyDescent="0.25">
      <c r="A175" s="33">
        <v>37530</v>
      </c>
      <c r="B175" s="34">
        <f t="shared" si="1"/>
        <v>0.81521153228977861</v>
      </c>
      <c r="C175" s="34">
        <f t="shared" si="1"/>
        <v>0.59392578934701601</v>
      </c>
      <c r="D175" s="34" t="e">
        <f t="shared" si="1"/>
        <v>#DIV/0!</v>
      </c>
      <c r="E175" s="34" t="e">
        <f t="shared" si="1"/>
        <v>#DIV/0!</v>
      </c>
      <c r="F175" s="34">
        <f t="shared" si="1"/>
        <v>1.3702870735248802</v>
      </c>
      <c r="G175" s="34">
        <f t="shared" si="1"/>
        <v>0.94152396226241053</v>
      </c>
      <c r="H175" s="34">
        <f t="shared" si="1"/>
        <v>1.0869206563300577</v>
      </c>
      <c r="I175" s="34">
        <f t="shared" si="1"/>
        <v>0.93971671983746918</v>
      </c>
      <c r="J175" s="34">
        <f t="shared" si="1"/>
        <v>1.6719467208119272</v>
      </c>
    </row>
    <row r="176" spans="1:10" x14ac:dyDescent="0.25">
      <c r="A176" s="33">
        <v>37561</v>
      </c>
      <c r="B176" s="34">
        <f t="shared" si="1"/>
        <v>0.83213786149168867</v>
      </c>
      <c r="C176" s="34">
        <f t="shared" si="1"/>
        <v>0.49343740196390623</v>
      </c>
      <c r="D176" s="34" t="e">
        <f t="shared" si="1"/>
        <v>#DIV/0!</v>
      </c>
      <c r="E176" s="34" t="e">
        <f t="shared" si="1"/>
        <v>#DIV/0!</v>
      </c>
      <c r="F176" s="34">
        <f t="shared" si="1"/>
        <v>1.417942269465915</v>
      </c>
      <c r="G176" s="34">
        <f t="shared" si="1"/>
        <v>0.94894024980279046</v>
      </c>
      <c r="H176" s="34">
        <f t="shared" si="1"/>
        <v>0.94023230453680917</v>
      </c>
      <c r="I176" s="34">
        <f t="shared" si="1"/>
        <v>1.017571797233231</v>
      </c>
      <c r="J176" s="34">
        <f t="shared" si="1"/>
        <v>1.5957331029374549</v>
      </c>
    </row>
    <row r="177" spans="1:10" x14ac:dyDescent="0.25">
      <c r="A177" s="33">
        <v>37591</v>
      </c>
      <c r="B177" s="34">
        <f t="shared" si="1"/>
        <v>0.82738320542051025</v>
      </c>
      <c r="C177" s="34">
        <f t="shared" si="1"/>
        <v>1.2642020985055604</v>
      </c>
      <c r="D177" s="34" t="e">
        <f t="shared" si="1"/>
        <v>#DIV/0!</v>
      </c>
      <c r="E177" s="34" t="e">
        <f t="shared" si="1"/>
        <v>#DIV/0!</v>
      </c>
      <c r="F177" s="34">
        <f t="shared" si="1"/>
        <v>1.4667685939835373</v>
      </c>
      <c r="G177" s="34">
        <f t="shared" si="1"/>
        <v>0.96404319376446657</v>
      </c>
      <c r="H177" s="34">
        <f t="shared" si="1"/>
        <v>1.1257981444020371</v>
      </c>
      <c r="I177" s="34">
        <f t="shared" si="1"/>
        <v>1.0627294958396132</v>
      </c>
      <c r="J177" s="34">
        <f t="shared" si="1"/>
        <v>1.5374688987101059</v>
      </c>
    </row>
    <row r="178" spans="1:10" x14ac:dyDescent="0.25">
      <c r="A178" s="33">
        <v>37622</v>
      </c>
      <c r="B178" s="34">
        <f t="shared" si="1"/>
        <v>0.9173877450347192</v>
      </c>
      <c r="C178" s="34">
        <f t="shared" si="1"/>
        <v>2.7887833793458854</v>
      </c>
      <c r="D178" s="34">
        <f t="shared" si="1"/>
        <v>1.2043940599503309</v>
      </c>
      <c r="E178" s="34">
        <f t="shared" si="1"/>
        <v>1.1688218427816335</v>
      </c>
      <c r="F178" s="34">
        <f t="shared" si="1"/>
        <v>0.10077209227650973</v>
      </c>
      <c r="G178" s="34">
        <f t="shared" si="1"/>
        <v>0.98197579357784848</v>
      </c>
      <c r="H178" s="34">
        <f t="shared" si="1"/>
        <v>1.0757888647664537</v>
      </c>
      <c r="I178" s="34">
        <f t="shared" si="1"/>
        <v>1.0558881957760158</v>
      </c>
      <c r="J178" s="34">
        <f t="shared" si="1"/>
        <v>1.6705539994189937</v>
      </c>
    </row>
    <row r="179" spans="1:10" x14ac:dyDescent="0.25">
      <c r="A179" s="33">
        <v>37653</v>
      </c>
      <c r="B179" s="34">
        <f t="shared" si="1"/>
        <v>0.94581059571278414</v>
      </c>
      <c r="C179" s="34">
        <f t="shared" si="1"/>
        <v>0.88042872157547669</v>
      </c>
      <c r="D179" s="34">
        <f t="shared" si="1"/>
        <v>1.0361802025748676</v>
      </c>
      <c r="E179" s="34">
        <f t="shared" si="1"/>
        <v>1.1494010775410277</v>
      </c>
      <c r="F179" s="34">
        <f t="shared" si="1"/>
        <v>0.11490008873341882</v>
      </c>
      <c r="G179" s="34">
        <f t="shared" si="1"/>
        <v>0.90372039955363459</v>
      </c>
      <c r="H179" s="34">
        <f t="shared" si="1"/>
        <v>1.5351483907431747</v>
      </c>
      <c r="I179" s="34">
        <f t="shared" si="1"/>
        <v>1.6049434033115113</v>
      </c>
      <c r="J179" s="34">
        <f t="shared" si="1"/>
        <v>1.3943784622086135</v>
      </c>
    </row>
    <row r="180" spans="1:10" x14ac:dyDescent="0.25">
      <c r="A180" s="33">
        <v>37681</v>
      </c>
      <c r="B180" s="34">
        <f t="shared" si="1"/>
        <v>0.84776705971385269</v>
      </c>
      <c r="C180" s="34">
        <f t="shared" si="1"/>
        <v>1.0861580695961934</v>
      </c>
      <c r="D180" s="34">
        <f t="shared" si="1"/>
        <v>3.2460261738735636</v>
      </c>
      <c r="E180" s="34">
        <f t="shared" si="1"/>
        <v>1.2823296697734992</v>
      </c>
      <c r="F180" s="34">
        <f t="shared" si="1"/>
        <v>4.0186654687770204E-2</v>
      </c>
      <c r="G180" s="34">
        <f t="shared" si="1"/>
        <v>0.83923649987081217</v>
      </c>
      <c r="H180" s="34">
        <f t="shared" si="1"/>
        <v>1.1474999678232856</v>
      </c>
      <c r="I180" s="34">
        <f t="shared" si="1"/>
        <v>0.9334513444031276</v>
      </c>
      <c r="J180" s="34">
        <f t="shared" si="1"/>
        <v>1.1505361587866634</v>
      </c>
    </row>
    <row r="181" spans="1:10" x14ac:dyDescent="0.25">
      <c r="A181" s="33">
        <v>37712</v>
      </c>
      <c r="B181" s="34">
        <f t="shared" si="1"/>
        <v>0.96628784440801052</v>
      </c>
      <c r="C181" s="34">
        <f t="shared" si="1"/>
        <v>0.96655157178966677</v>
      </c>
      <c r="D181" s="34">
        <f t="shared" si="1"/>
        <v>1.6066185100391288</v>
      </c>
      <c r="E181" s="34">
        <f t="shared" si="1"/>
        <v>0.9212302786173806</v>
      </c>
      <c r="F181" s="34">
        <f t="shared" si="1"/>
        <v>3.0906108612373182E-2</v>
      </c>
      <c r="G181" s="34">
        <f t="shared" si="1"/>
        <v>0.90466764924605692</v>
      </c>
      <c r="H181" s="34">
        <f t="shared" si="1"/>
        <v>1.0394100660981098</v>
      </c>
      <c r="I181" s="34">
        <f t="shared" si="1"/>
        <v>0.97157127832080403</v>
      </c>
      <c r="J181" s="34">
        <f t="shared" si="1"/>
        <v>1.8897182401128159</v>
      </c>
    </row>
    <row r="182" spans="1:10" x14ac:dyDescent="0.25">
      <c r="A182" s="33">
        <v>37742</v>
      </c>
      <c r="B182" s="34">
        <f t="shared" si="1"/>
        <v>0.94583700448676444</v>
      </c>
      <c r="C182" s="34">
        <f t="shared" si="1"/>
        <v>0.98127206014066348</v>
      </c>
      <c r="D182" s="34">
        <f t="shared" si="1"/>
        <v>1.0329751351798764</v>
      </c>
      <c r="E182" s="34">
        <f t="shared" si="1"/>
        <v>1.0942516830657689</v>
      </c>
      <c r="F182" s="34">
        <f t="shared" si="1"/>
        <v>2.5051204211012194E-2</v>
      </c>
      <c r="G182" s="34">
        <f t="shared" si="1"/>
        <v>1.1705212629024455</v>
      </c>
      <c r="H182" s="34">
        <f t="shared" si="1"/>
        <v>1.4777315667279549</v>
      </c>
      <c r="I182" s="34">
        <f t="shared" si="1"/>
        <v>0.84260759388292328</v>
      </c>
      <c r="J182" s="34">
        <f t="shared" si="1"/>
        <v>1.548173214542224</v>
      </c>
    </row>
    <row r="183" spans="1:10" x14ac:dyDescent="0.25">
      <c r="A183" s="33">
        <v>37773</v>
      </c>
      <c r="B183" s="34">
        <f t="shared" ref="B183:J198" si="2">B31/B19</f>
        <v>0.8299264444427682</v>
      </c>
      <c r="C183" s="34">
        <f t="shared" si="2"/>
        <v>1.4203220477329621</v>
      </c>
      <c r="D183" s="34">
        <f t="shared" si="2"/>
        <v>0.9960925325709995</v>
      </c>
      <c r="E183" s="34">
        <f t="shared" si="2"/>
        <v>2.6010426137121345</v>
      </c>
      <c r="F183" s="34">
        <f t="shared" si="2"/>
        <v>2.2729173454301307E-2</v>
      </c>
      <c r="G183" s="34">
        <f t="shared" si="2"/>
        <v>1.0607393632677922</v>
      </c>
      <c r="H183" s="34">
        <f t="shared" si="2"/>
        <v>0.91010730677526186</v>
      </c>
      <c r="I183" s="34">
        <f t="shared" si="2"/>
        <v>0.97763065329233845</v>
      </c>
      <c r="J183" s="34">
        <f t="shared" si="2"/>
        <v>1.5483176437236674</v>
      </c>
    </row>
    <row r="184" spans="1:10" x14ac:dyDescent="0.25">
      <c r="A184" s="33">
        <v>37803</v>
      </c>
      <c r="B184" s="34">
        <f t="shared" si="2"/>
        <v>0.9402693291612213</v>
      </c>
      <c r="C184" s="34">
        <f t="shared" si="2"/>
        <v>1.222737112887925</v>
      </c>
      <c r="D184" s="34">
        <f t="shared" si="2"/>
        <v>0.49739092171164451</v>
      </c>
      <c r="E184" s="34">
        <f t="shared" si="2"/>
        <v>0.50251537171604244</v>
      </c>
      <c r="F184" s="34">
        <f t="shared" si="2"/>
        <v>5.180467091295117E-2</v>
      </c>
      <c r="G184" s="34">
        <f t="shared" si="2"/>
        <v>0.92856461007516289</v>
      </c>
      <c r="H184" s="34">
        <f t="shared" si="2"/>
        <v>0.99060375660825117</v>
      </c>
      <c r="I184" s="34">
        <f t="shared" si="2"/>
        <v>1.0241547682161256</v>
      </c>
      <c r="J184" s="34">
        <f t="shared" si="2"/>
        <v>1.9695713293388213</v>
      </c>
    </row>
    <row r="185" spans="1:10" x14ac:dyDescent="0.25">
      <c r="A185" s="33">
        <v>37834</v>
      </c>
      <c r="B185" s="34">
        <f t="shared" si="2"/>
        <v>0.99927958796732697</v>
      </c>
      <c r="C185" s="34">
        <f t="shared" si="2"/>
        <v>1.1907605215511774</v>
      </c>
      <c r="D185" s="34">
        <f t="shared" si="2"/>
        <v>7.3877390953503133</v>
      </c>
      <c r="E185" s="34">
        <f t="shared" si="2"/>
        <v>1.0770306461237951</v>
      </c>
      <c r="F185" s="34">
        <f t="shared" si="2"/>
        <v>3.5329666227010503E-2</v>
      </c>
      <c r="G185" s="34">
        <f t="shared" si="2"/>
        <v>0.90417490061876105</v>
      </c>
      <c r="H185" s="34">
        <f t="shared" si="2"/>
        <v>0.93151405288760125</v>
      </c>
      <c r="I185" s="34">
        <f t="shared" si="2"/>
        <v>1.0514882630597293</v>
      </c>
      <c r="J185" s="34">
        <f t="shared" si="2"/>
        <v>1.9025315263993774</v>
      </c>
    </row>
    <row r="186" spans="1:10" x14ac:dyDescent="0.25">
      <c r="A186" s="33">
        <v>37865</v>
      </c>
      <c r="B186" s="34">
        <f t="shared" si="2"/>
        <v>0.9422417698784028</v>
      </c>
      <c r="C186" s="34">
        <f t="shared" si="2"/>
        <v>1.0108243229222247</v>
      </c>
      <c r="D186" s="34">
        <f t="shared" si="2"/>
        <v>7.7057902753143619</v>
      </c>
      <c r="E186" s="34">
        <f t="shared" si="2"/>
        <v>130.28124615130952</v>
      </c>
      <c r="F186" s="34">
        <f t="shared" si="2"/>
        <v>0.12370808919270833</v>
      </c>
      <c r="G186" s="34">
        <f t="shared" si="2"/>
        <v>0.81238199068369088</v>
      </c>
      <c r="H186" s="34">
        <f t="shared" si="2"/>
        <v>1.0308941472864421</v>
      </c>
      <c r="I186" s="34">
        <f t="shared" si="2"/>
        <v>1.0704136838590119</v>
      </c>
      <c r="J186" s="34">
        <f t="shared" si="2"/>
        <v>1.9394127829085146</v>
      </c>
    </row>
    <row r="187" spans="1:10" x14ac:dyDescent="0.25">
      <c r="A187" s="33">
        <v>37895</v>
      </c>
      <c r="B187" s="34">
        <f t="shared" si="2"/>
        <v>0.8892424258701509</v>
      </c>
      <c r="C187" s="34">
        <f t="shared" si="2"/>
        <v>1.1335350376192648</v>
      </c>
      <c r="D187" s="34" t="e">
        <f t="shared" si="2"/>
        <v>#DIV/0!</v>
      </c>
      <c r="E187" s="34">
        <f t="shared" si="2"/>
        <v>0.26056140116094278</v>
      </c>
      <c r="F187" s="34">
        <f t="shared" si="2"/>
        <v>0.11609872476525517</v>
      </c>
      <c r="G187" s="34">
        <f t="shared" si="2"/>
        <v>0.92478143217901154</v>
      </c>
      <c r="H187" s="34">
        <f t="shared" si="2"/>
        <v>0.6974914388398249</v>
      </c>
      <c r="I187" s="34">
        <f t="shared" si="2"/>
        <v>1.1225730501244009</v>
      </c>
      <c r="J187" s="34">
        <f t="shared" si="2"/>
        <v>2.4386855485008172</v>
      </c>
    </row>
    <row r="188" spans="1:10" x14ac:dyDescent="0.25">
      <c r="A188" s="33">
        <v>37926</v>
      </c>
      <c r="B188" s="34">
        <f t="shared" si="2"/>
        <v>0.83095688479206753</v>
      </c>
      <c r="C188" s="34">
        <f t="shared" si="2"/>
        <v>1.1291858897188285</v>
      </c>
      <c r="D188" s="34">
        <f t="shared" si="2"/>
        <v>10.895530151267421</v>
      </c>
      <c r="E188" s="34">
        <f t="shared" si="2"/>
        <v>0.99817384944378418</v>
      </c>
      <c r="F188" s="34">
        <f t="shared" si="2"/>
        <v>9.6797247047509499E-2</v>
      </c>
      <c r="G188" s="34">
        <f t="shared" si="2"/>
        <v>0.87726562449130008</v>
      </c>
      <c r="H188" s="34">
        <f t="shared" si="2"/>
        <v>1.2604628861379417</v>
      </c>
      <c r="I188" s="34">
        <f t="shared" si="2"/>
        <v>1.2159071733940281</v>
      </c>
      <c r="J188" s="34">
        <f t="shared" si="2"/>
        <v>2.420938594463041</v>
      </c>
    </row>
    <row r="189" spans="1:10" x14ac:dyDescent="0.25">
      <c r="A189" s="33">
        <v>37956</v>
      </c>
      <c r="B189" s="34">
        <f t="shared" si="2"/>
        <v>0.87641148620128084</v>
      </c>
      <c r="C189" s="34">
        <f t="shared" si="2"/>
        <v>1.1069208473235488</v>
      </c>
      <c r="D189" s="34">
        <f t="shared" si="2"/>
        <v>1.5774568318593452</v>
      </c>
      <c r="E189" s="34">
        <f t="shared" si="2"/>
        <v>0.95281535777780202</v>
      </c>
      <c r="F189" s="34">
        <f t="shared" si="2"/>
        <v>0.12766927480697632</v>
      </c>
      <c r="G189" s="34">
        <f t="shared" si="2"/>
        <v>0.80287280302601238</v>
      </c>
      <c r="H189" s="34">
        <f t="shared" si="2"/>
        <v>0.98994303381778637</v>
      </c>
      <c r="I189" s="34">
        <f t="shared" si="2"/>
        <v>1.1007145755081207</v>
      </c>
      <c r="J189" s="34">
        <f t="shared" si="2"/>
        <v>2.4535847067431313</v>
      </c>
    </row>
    <row r="190" spans="1:10" x14ac:dyDescent="0.25">
      <c r="A190" s="33">
        <v>37987</v>
      </c>
      <c r="B190" s="34">
        <f t="shared" si="2"/>
        <v>1.1388318075906807</v>
      </c>
      <c r="C190" s="34">
        <f t="shared" si="2"/>
        <v>1.4514978832270224</v>
      </c>
      <c r="D190" s="34">
        <f t="shared" si="2"/>
        <v>1.4558576769960356</v>
      </c>
      <c r="E190" s="34">
        <f t="shared" si="2"/>
        <v>1.1737092653863601</v>
      </c>
      <c r="F190" s="34">
        <f t="shared" si="2"/>
        <v>2.6836195784179839</v>
      </c>
      <c r="G190" s="34">
        <f t="shared" si="2"/>
        <v>0.83471996091949197</v>
      </c>
      <c r="H190" s="34">
        <f t="shared" si="2"/>
        <v>1.0656189637730764</v>
      </c>
      <c r="I190" s="34">
        <f t="shared" si="2"/>
        <v>1.1624316727059671</v>
      </c>
      <c r="J190" s="34">
        <f t="shared" si="2"/>
        <v>2.2521765779795486</v>
      </c>
    </row>
    <row r="191" spans="1:10" x14ac:dyDescent="0.25">
      <c r="A191" s="33">
        <v>38018</v>
      </c>
      <c r="B191" s="34">
        <f t="shared" si="2"/>
        <v>1.1852190500425797</v>
      </c>
      <c r="C191" s="34">
        <f t="shared" si="2"/>
        <v>3.2920480268760834</v>
      </c>
      <c r="D191" s="34">
        <f t="shared" si="2"/>
        <v>0.65699955587582448</v>
      </c>
      <c r="E191" s="34">
        <f t="shared" si="2"/>
        <v>0.9928297687086185</v>
      </c>
      <c r="F191" s="34">
        <f t="shared" si="2"/>
        <v>1.5696282980065599</v>
      </c>
      <c r="G191" s="34">
        <f t="shared" si="2"/>
        <v>0.83810645116830929</v>
      </c>
      <c r="H191" s="34">
        <f t="shared" si="2"/>
        <v>0.67282905497520218</v>
      </c>
      <c r="I191" s="34">
        <f t="shared" si="2"/>
        <v>0.72061539332202951</v>
      </c>
      <c r="J191" s="34">
        <f t="shared" si="2"/>
        <v>2.1501830373921273</v>
      </c>
    </row>
    <row r="192" spans="1:10" x14ac:dyDescent="0.25">
      <c r="A192" s="33">
        <v>38047</v>
      </c>
      <c r="B192" s="34">
        <f t="shared" si="2"/>
        <v>1.2343872640940388</v>
      </c>
      <c r="C192" s="34">
        <f t="shared" si="2"/>
        <v>2.4178485718604659</v>
      </c>
      <c r="D192" s="34">
        <f t="shared" si="2"/>
        <v>0.20764731242765933</v>
      </c>
      <c r="E192" s="34">
        <f t="shared" si="2"/>
        <v>0.93097258330586374</v>
      </c>
      <c r="F192" s="34">
        <f t="shared" si="2"/>
        <v>1.8977469419780586</v>
      </c>
      <c r="G192" s="34">
        <f t="shared" si="2"/>
        <v>0.85466892974036879</v>
      </c>
      <c r="H192" s="34">
        <f t="shared" si="2"/>
        <v>0.83385264550284421</v>
      </c>
      <c r="I192" s="34">
        <f t="shared" si="2"/>
        <v>1.0136238296661222</v>
      </c>
      <c r="J192" s="34">
        <f t="shared" si="2"/>
        <v>2.6336881713090206</v>
      </c>
    </row>
    <row r="193" spans="1:10" x14ac:dyDescent="0.25">
      <c r="A193" s="33">
        <v>38078</v>
      </c>
      <c r="B193" s="34">
        <f t="shared" si="2"/>
        <v>1.1930601217538395</v>
      </c>
      <c r="C193" s="34">
        <f t="shared" si="2"/>
        <v>0.78160783924303412</v>
      </c>
      <c r="D193" s="34">
        <f t="shared" si="2"/>
        <v>0</v>
      </c>
      <c r="E193" s="34">
        <f t="shared" si="2"/>
        <v>1.0232339217237376</v>
      </c>
      <c r="F193" s="34">
        <f t="shared" si="2"/>
        <v>0.9444445193683555</v>
      </c>
      <c r="G193" s="34">
        <f t="shared" si="2"/>
        <v>0.76672733136795901</v>
      </c>
      <c r="H193" s="34">
        <f t="shared" si="2"/>
        <v>0.87977053302345165</v>
      </c>
      <c r="I193" s="34">
        <f t="shared" si="2"/>
        <v>0.96105672043878254</v>
      </c>
      <c r="J193" s="34">
        <f t="shared" si="2"/>
        <v>1.6221463414976209</v>
      </c>
    </row>
    <row r="194" spans="1:10" x14ac:dyDescent="0.25">
      <c r="A194" s="33">
        <v>38108</v>
      </c>
      <c r="B194" s="34">
        <f t="shared" si="2"/>
        <v>1.2307804791649322</v>
      </c>
      <c r="C194" s="34">
        <f t="shared" si="2"/>
        <v>0.41367531988927075</v>
      </c>
      <c r="D194" s="34">
        <f t="shared" si="2"/>
        <v>0</v>
      </c>
      <c r="E194" s="34">
        <f t="shared" si="2"/>
        <v>1.0866067203028869</v>
      </c>
      <c r="F194" s="34">
        <f t="shared" si="2"/>
        <v>1.9716981845039556</v>
      </c>
      <c r="G194" s="34">
        <f t="shared" si="2"/>
        <v>0.70573373670843975</v>
      </c>
      <c r="H194" s="34">
        <f t="shared" si="2"/>
        <v>1.0235803437468962</v>
      </c>
      <c r="I194" s="34">
        <f t="shared" si="2"/>
        <v>1.174231059644246</v>
      </c>
      <c r="J194" s="34">
        <f t="shared" si="2"/>
        <v>1.5861329187071194</v>
      </c>
    </row>
    <row r="195" spans="1:10" x14ac:dyDescent="0.25">
      <c r="A195" s="33">
        <v>38139</v>
      </c>
      <c r="B195" s="34">
        <f t="shared" si="2"/>
        <v>1.4370729108985896</v>
      </c>
      <c r="C195" s="34">
        <f t="shared" si="2"/>
        <v>0.85556509439623685</v>
      </c>
      <c r="D195" s="34">
        <f t="shared" si="2"/>
        <v>0</v>
      </c>
      <c r="E195" s="34">
        <f t="shared" si="2"/>
        <v>1.1609290238570318</v>
      </c>
      <c r="F195" s="34">
        <f t="shared" si="2"/>
        <v>0.50367644944818024</v>
      </c>
      <c r="G195" s="34">
        <f t="shared" si="2"/>
        <v>0.76252973413487157</v>
      </c>
      <c r="H195" s="34">
        <f t="shared" si="2"/>
        <v>1.029357444853245</v>
      </c>
      <c r="I195" s="34">
        <f t="shared" si="2"/>
        <v>1.157341775118393</v>
      </c>
      <c r="J195" s="34">
        <f t="shared" si="2"/>
        <v>1.4023753734888793</v>
      </c>
    </row>
    <row r="196" spans="1:10" x14ac:dyDescent="0.25">
      <c r="A196" s="33">
        <v>38169</v>
      </c>
      <c r="B196" s="34">
        <f t="shared" si="2"/>
        <v>1.2020253375007692</v>
      </c>
      <c r="C196" s="34">
        <f t="shared" si="2"/>
        <v>1.1857392160684428</v>
      </c>
      <c r="D196" s="34">
        <f t="shared" si="2"/>
        <v>0.1226877431961859</v>
      </c>
      <c r="E196" s="34">
        <f t="shared" si="2"/>
        <v>1.7274749721913236</v>
      </c>
      <c r="F196" s="34">
        <f t="shared" si="2"/>
        <v>0.33770492428638899</v>
      </c>
      <c r="G196" s="34">
        <f t="shared" si="2"/>
        <v>0.71408713188024342</v>
      </c>
      <c r="H196" s="34">
        <f t="shared" si="2"/>
        <v>0.95338409555484149</v>
      </c>
      <c r="I196" s="34">
        <f t="shared" si="2"/>
        <v>1.0339887204467886</v>
      </c>
      <c r="J196" s="34">
        <f t="shared" si="2"/>
        <v>1.0755828868469335</v>
      </c>
    </row>
    <row r="197" spans="1:10" x14ac:dyDescent="0.25">
      <c r="A197" s="33">
        <v>38200</v>
      </c>
      <c r="B197" s="34">
        <f t="shared" si="2"/>
        <v>1.1362683490790491</v>
      </c>
      <c r="C197" s="34">
        <f t="shared" si="2"/>
        <v>1.3337586260211987</v>
      </c>
      <c r="D197" s="34">
        <f t="shared" si="2"/>
        <v>5.2422131768633883E-2</v>
      </c>
      <c r="E197" s="34">
        <f t="shared" si="2"/>
        <v>0.69916513191746865</v>
      </c>
      <c r="F197" s="34">
        <f t="shared" si="2"/>
        <v>0.28289473794283743</v>
      </c>
      <c r="G197" s="34">
        <f t="shared" si="2"/>
        <v>0.79921141014720953</v>
      </c>
      <c r="H197" s="34">
        <f t="shared" si="2"/>
        <v>0.98119107605000455</v>
      </c>
      <c r="I197" s="34">
        <f t="shared" si="2"/>
        <v>1.0243322110265183</v>
      </c>
      <c r="J197" s="34">
        <f t="shared" si="2"/>
        <v>1.0708092650111722</v>
      </c>
    </row>
    <row r="198" spans="1:10" x14ac:dyDescent="0.25">
      <c r="A198" s="33">
        <v>38231</v>
      </c>
      <c r="B198" s="34">
        <f t="shared" si="2"/>
        <v>1.2095404582592619</v>
      </c>
      <c r="C198" s="34">
        <f t="shared" si="2"/>
        <v>1.6546835312182588</v>
      </c>
      <c r="D198" s="34">
        <f t="shared" si="2"/>
        <v>0.30053617480817457</v>
      </c>
      <c r="E198" s="34">
        <f t="shared" si="2"/>
        <v>1.7112018106462208</v>
      </c>
      <c r="F198" s="34">
        <f t="shared" si="2"/>
        <v>0.58099487692006024</v>
      </c>
      <c r="G198" s="34">
        <f t="shared" si="2"/>
        <v>1.0120054574341084</v>
      </c>
      <c r="H198" s="34">
        <f t="shared" si="2"/>
        <v>0.78644695942734444</v>
      </c>
      <c r="I198" s="34">
        <f t="shared" si="2"/>
        <v>1.0041445008109187</v>
      </c>
      <c r="J198" s="34">
        <f t="shared" si="2"/>
        <v>1.0770213188598752</v>
      </c>
    </row>
    <row r="199" spans="1:10" x14ac:dyDescent="0.25">
      <c r="A199" s="33">
        <v>38261</v>
      </c>
      <c r="B199" s="34">
        <f t="shared" ref="B199:J214" si="3">B47/B35</f>
        <v>1.1777855445894265</v>
      </c>
      <c r="C199" s="34">
        <f t="shared" si="3"/>
        <v>1.4438651286505644</v>
      </c>
      <c r="D199" s="34">
        <f t="shared" si="3"/>
        <v>0.25584098059816807</v>
      </c>
      <c r="E199" s="34">
        <f t="shared" si="3"/>
        <v>3.7758431407622952</v>
      </c>
      <c r="F199" s="34">
        <f t="shared" si="3"/>
        <v>0.5748233895582644</v>
      </c>
      <c r="G199" s="34">
        <f t="shared" si="3"/>
        <v>0.85702618052582791</v>
      </c>
      <c r="H199" s="34">
        <f t="shared" si="3"/>
        <v>1.1903806983382563</v>
      </c>
      <c r="I199" s="34">
        <f t="shared" si="3"/>
        <v>1.0212140038850934</v>
      </c>
      <c r="J199" s="34">
        <f t="shared" si="3"/>
        <v>0.94286790531970532</v>
      </c>
    </row>
    <row r="200" spans="1:10" x14ac:dyDescent="0.25">
      <c r="A200" s="33">
        <v>38292</v>
      </c>
      <c r="B200" s="34">
        <f t="shared" si="3"/>
        <v>1.1952925927345046</v>
      </c>
      <c r="C200" s="34">
        <f t="shared" si="3"/>
        <v>1.3302713890256503</v>
      </c>
      <c r="D200" s="34">
        <f t="shared" si="3"/>
        <v>0.37912456733550642</v>
      </c>
      <c r="E200" s="34">
        <f t="shared" si="3"/>
        <v>1.032565037729912</v>
      </c>
      <c r="F200" s="34">
        <f t="shared" si="3"/>
        <v>0.50073859754818073</v>
      </c>
      <c r="G200" s="34">
        <f t="shared" si="3"/>
        <v>0.89866149915922533</v>
      </c>
      <c r="H200" s="34">
        <f t="shared" si="3"/>
        <v>1.0143600202534568</v>
      </c>
      <c r="I200" s="34">
        <f t="shared" si="3"/>
        <v>0.95350061683376841</v>
      </c>
      <c r="J200" s="34">
        <f t="shared" si="3"/>
        <v>0.97930038825369981</v>
      </c>
    </row>
    <row r="201" spans="1:10" x14ac:dyDescent="0.25">
      <c r="A201" s="33">
        <v>38322</v>
      </c>
      <c r="B201" s="34">
        <f t="shared" si="3"/>
        <v>1.3484968746961106</v>
      </c>
      <c r="C201" s="34">
        <f t="shared" si="3"/>
        <v>1.2614229668618973</v>
      </c>
      <c r="D201" s="34">
        <f t="shared" si="3"/>
        <v>1.1581261325660774</v>
      </c>
      <c r="E201" s="34">
        <f t="shared" si="3"/>
        <v>1.1325478615279532</v>
      </c>
      <c r="F201" s="34">
        <f t="shared" si="3"/>
        <v>0.75216723819039011</v>
      </c>
      <c r="G201" s="34">
        <f t="shared" si="3"/>
        <v>0.96829271691063845</v>
      </c>
      <c r="H201" s="34">
        <f t="shared" si="3"/>
        <v>1.3921218827227402</v>
      </c>
      <c r="I201" s="34">
        <f t="shared" si="3"/>
        <v>1.0241426759841352</v>
      </c>
      <c r="J201" s="34">
        <f t="shared" si="3"/>
        <v>0.94036510096011439</v>
      </c>
    </row>
    <row r="202" spans="1:10" x14ac:dyDescent="0.25">
      <c r="A202" s="33">
        <v>38353</v>
      </c>
      <c r="B202" s="34">
        <f t="shared" si="3"/>
        <v>1.1046404356211075</v>
      </c>
      <c r="C202" s="34">
        <f t="shared" si="3"/>
        <v>1.6554990638922242</v>
      </c>
      <c r="D202" s="34">
        <f t="shared" si="3"/>
        <v>7.0163351135134527E-2</v>
      </c>
      <c r="E202" s="34">
        <f t="shared" si="3"/>
        <v>1.6530078742825163</v>
      </c>
      <c r="F202" s="34">
        <f t="shared" si="3"/>
        <v>0.53605712428113184</v>
      </c>
      <c r="G202" s="34">
        <f t="shared" si="3"/>
        <v>1.1617760341822208</v>
      </c>
      <c r="H202" s="34">
        <f t="shared" si="3"/>
        <v>0.89866493875087983</v>
      </c>
      <c r="I202" s="34">
        <f t="shared" si="3"/>
        <v>0.86289860926738571</v>
      </c>
      <c r="J202" s="34">
        <f t="shared" si="3"/>
        <v>1.1931509565711333</v>
      </c>
    </row>
    <row r="203" spans="1:10" x14ac:dyDescent="0.25">
      <c r="A203" s="33">
        <v>38384</v>
      </c>
      <c r="B203" s="34">
        <f t="shared" si="3"/>
        <v>1.0468163810185802</v>
      </c>
      <c r="C203" s="34">
        <f t="shared" si="3"/>
        <v>1.4690457143159275</v>
      </c>
      <c r="D203" s="34">
        <f t="shared" si="3"/>
        <v>0.15233481319365069</v>
      </c>
      <c r="E203" s="34">
        <f t="shared" si="3"/>
        <v>1.8783169797255448</v>
      </c>
      <c r="F203" s="34">
        <f t="shared" si="3"/>
        <v>0.52509032455584426</v>
      </c>
      <c r="G203" s="34">
        <f t="shared" si="3"/>
        <v>1.1700737047522964</v>
      </c>
      <c r="H203" s="34">
        <f t="shared" si="3"/>
        <v>1.0147501116661162</v>
      </c>
      <c r="I203" s="34">
        <f t="shared" si="3"/>
        <v>0.90072871682393263</v>
      </c>
      <c r="J203" s="34">
        <f t="shared" si="3"/>
        <v>1.1944028932116615</v>
      </c>
    </row>
    <row r="204" spans="1:10" x14ac:dyDescent="0.25">
      <c r="A204" s="33">
        <v>38412</v>
      </c>
      <c r="B204" s="34">
        <f t="shared" si="3"/>
        <v>1.0721719579827009</v>
      </c>
      <c r="C204" s="34">
        <f t="shared" si="3"/>
        <v>1.4417583252089281</v>
      </c>
      <c r="D204" s="34">
        <f t="shared" si="3"/>
        <v>0.34927517501648847</v>
      </c>
      <c r="E204" s="34">
        <f t="shared" si="3"/>
        <v>2.2095735468569306</v>
      </c>
      <c r="F204" s="34">
        <f t="shared" si="3"/>
        <v>0.89406394087560648</v>
      </c>
      <c r="G204" s="34">
        <f t="shared" si="3"/>
        <v>1.2740745453419933</v>
      </c>
      <c r="H204" s="34">
        <f t="shared" si="3"/>
        <v>1.1428863805088207</v>
      </c>
      <c r="I204" s="34">
        <f t="shared" si="3"/>
        <v>0.98246805335640019</v>
      </c>
      <c r="J204" s="34">
        <f t="shared" si="3"/>
        <v>1.1462668799557658</v>
      </c>
    </row>
    <row r="205" spans="1:10" x14ac:dyDescent="0.25">
      <c r="A205" s="33">
        <v>38443</v>
      </c>
      <c r="B205" s="34">
        <f t="shared" si="3"/>
        <v>1.0386222838908168</v>
      </c>
      <c r="C205" s="34">
        <f t="shared" si="3"/>
        <v>2.0256864175375009</v>
      </c>
      <c r="D205" s="34" t="e">
        <f t="shared" si="3"/>
        <v>#DIV/0!</v>
      </c>
      <c r="E205" s="34">
        <f t="shared" si="3"/>
        <v>1.5652040807217242</v>
      </c>
      <c r="F205" s="34">
        <f t="shared" si="3"/>
        <v>2.339572097061398</v>
      </c>
      <c r="G205" s="34">
        <f t="shared" si="3"/>
        <v>1.2624984638442955</v>
      </c>
      <c r="H205" s="34">
        <f t="shared" si="3"/>
        <v>1.153459439924744</v>
      </c>
      <c r="I205" s="34">
        <f t="shared" si="3"/>
        <v>0.91179907653299108</v>
      </c>
      <c r="J205" s="34">
        <f t="shared" si="3"/>
        <v>0.98651938333071509</v>
      </c>
    </row>
    <row r="206" spans="1:10" x14ac:dyDescent="0.25">
      <c r="A206" s="33">
        <v>38473</v>
      </c>
      <c r="B206" s="34">
        <f t="shared" si="3"/>
        <v>1.0509698533659395</v>
      </c>
      <c r="C206" s="34">
        <f t="shared" si="3"/>
        <v>4.3623726714093944</v>
      </c>
      <c r="D206" s="34" t="e">
        <f t="shared" si="3"/>
        <v>#DIV/0!</v>
      </c>
      <c r="E206" s="34">
        <f t="shared" si="3"/>
        <v>1.2672474292927918</v>
      </c>
      <c r="F206" s="34">
        <f t="shared" si="3"/>
        <v>3.3397127806776035</v>
      </c>
      <c r="G206" s="34">
        <f t="shared" si="3"/>
        <v>1.330158861227398</v>
      </c>
      <c r="H206" s="34">
        <f t="shared" si="3"/>
        <v>1.0201040769305976</v>
      </c>
      <c r="I206" s="34">
        <f t="shared" si="3"/>
        <v>0.92552680481209382</v>
      </c>
      <c r="J206" s="34">
        <f t="shared" si="3"/>
        <v>0.99827660128506224</v>
      </c>
    </row>
    <row r="207" spans="1:10" x14ac:dyDescent="0.25">
      <c r="A207" s="33">
        <v>38504</v>
      </c>
      <c r="B207" s="34">
        <f t="shared" si="3"/>
        <v>0.99976183878775948</v>
      </c>
      <c r="C207" s="34">
        <f t="shared" si="3"/>
        <v>1.6609223811713205</v>
      </c>
      <c r="D207" s="34" t="e">
        <f t="shared" si="3"/>
        <v>#DIV/0!</v>
      </c>
      <c r="E207" s="34">
        <f t="shared" si="3"/>
        <v>1.3107544786954952</v>
      </c>
      <c r="F207" s="34">
        <f t="shared" si="3"/>
        <v>16.788321401614468</v>
      </c>
      <c r="G207" s="34">
        <f t="shared" si="3"/>
        <v>1.4572369707104442</v>
      </c>
      <c r="H207" s="34">
        <f t="shared" si="3"/>
        <v>1.0057701395299397</v>
      </c>
      <c r="I207" s="34">
        <f t="shared" si="3"/>
        <v>0.78736678023035833</v>
      </c>
      <c r="J207" s="34">
        <f t="shared" si="3"/>
        <v>0.92184340853253022</v>
      </c>
    </row>
    <row r="208" spans="1:10" x14ac:dyDescent="0.25">
      <c r="A208" s="33">
        <v>38534</v>
      </c>
      <c r="B208" s="34">
        <f t="shared" si="3"/>
        <v>1.0546136643797006</v>
      </c>
      <c r="C208" s="34">
        <f t="shared" si="3"/>
        <v>1.2536680001912979</v>
      </c>
      <c r="D208" s="34">
        <f t="shared" si="3"/>
        <v>0.68962625277082035</v>
      </c>
      <c r="E208" s="34">
        <f t="shared" si="3"/>
        <v>1.9397294928163233</v>
      </c>
      <c r="F208" s="34">
        <f t="shared" si="3"/>
        <v>12.635921503531419</v>
      </c>
      <c r="G208" s="34">
        <f t="shared" si="3"/>
        <v>1.4647035896468692</v>
      </c>
      <c r="H208" s="34">
        <f t="shared" si="3"/>
        <v>1.0504420190648196</v>
      </c>
      <c r="I208" s="34">
        <f t="shared" si="3"/>
        <v>0.92329591193141736</v>
      </c>
      <c r="J208" s="34">
        <f t="shared" si="3"/>
        <v>1.1257434401366575</v>
      </c>
    </row>
    <row r="209" spans="1:10" x14ac:dyDescent="0.25">
      <c r="A209" s="33">
        <v>38565</v>
      </c>
      <c r="B209" s="34">
        <f t="shared" si="3"/>
        <v>1.0567501754270039</v>
      </c>
      <c r="C209" s="34">
        <f t="shared" si="3"/>
        <v>1.0990559443064642</v>
      </c>
      <c r="D209" s="34">
        <f t="shared" si="3"/>
        <v>0.53955987474448996</v>
      </c>
      <c r="E209" s="34">
        <f t="shared" si="3"/>
        <v>2.237229565957203</v>
      </c>
      <c r="F209" s="34">
        <f t="shared" si="3"/>
        <v>16.062015742280227</v>
      </c>
      <c r="G209" s="34">
        <f t="shared" si="3"/>
        <v>1.3660994211276045</v>
      </c>
      <c r="H209" s="34">
        <f t="shared" si="3"/>
        <v>0.92423017544597685</v>
      </c>
      <c r="I209" s="34">
        <f t="shared" si="3"/>
        <v>0.957983323761321</v>
      </c>
      <c r="J209" s="34">
        <f t="shared" si="3"/>
        <v>1.1230572493106086</v>
      </c>
    </row>
    <row r="210" spans="1:10" x14ac:dyDescent="0.25">
      <c r="A210" s="33">
        <v>38596</v>
      </c>
      <c r="B210" s="34">
        <f t="shared" si="3"/>
        <v>1.0523726361915064</v>
      </c>
      <c r="C210" s="34">
        <f t="shared" si="3"/>
        <v>0.70777232630896403</v>
      </c>
      <c r="D210" s="34">
        <f t="shared" si="3"/>
        <v>8.0473530658089265E-2</v>
      </c>
      <c r="E210" s="34">
        <f t="shared" si="3"/>
        <v>1.3863189881613702</v>
      </c>
      <c r="F210" s="34">
        <f t="shared" si="3"/>
        <v>2.2612514099933678</v>
      </c>
      <c r="G210" s="34">
        <f t="shared" si="3"/>
        <v>1.1088695762436396</v>
      </c>
      <c r="H210" s="34">
        <f t="shared" si="3"/>
        <v>1.1338091458507213</v>
      </c>
      <c r="I210" s="34">
        <f t="shared" si="3"/>
        <v>0.71040591183584212</v>
      </c>
      <c r="J210" s="34">
        <f t="shared" si="3"/>
        <v>1.0517289826593377</v>
      </c>
    </row>
    <row r="211" spans="1:10" x14ac:dyDescent="0.25">
      <c r="A211" s="33">
        <v>38626</v>
      </c>
      <c r="B211" s="34">
        <f t="shared" si="3"/>
        <v>1.07343257756583</v>
      </c>
      <c r="C211" s="34">
        <f t="shared" si="3"/>
        <v>0.91428429583632831</v>
      </c>
      <c r="D211" s="34">
        <f t="shared" si="3"/>
        <v>0.10638267321231845</v>
      </c>
      <c r="E211" s="34">
        <f t="shared" si="3"/>
        <v>1.026416906820365</v>
      </c>
      <c r="F211" s="34">
        <f t="shared" si="3"/>
        <v>1.9251396989023219</v>
      </c>
      <c r="G211" s="34">
        <f t="shared" si="3"/>
        <v>0.89703085786237291</v>
      </c>
      <c r="H211" s="34">
        <f t="shared" si="3"/>
        <v>1.1892799167849049</v>
      </c>
      <c r="I211" s="34">
        <f t="shared" si="3"/>
        <v>0.920038146492552</v>
      </c>
      <c r="J211" s="34">
        <f t="shared" si="3"/>
        <v>1.049009768868215</v>
      </c>
    </row>
    <row r="212" spans="1:10" x14ac:dyDescent="0.25">
      <c r="A212" s="33">
        <v>38657</v>
      </c>
      <c r="B212" s="34">
        <f t="shared" si="3"/>
        <v>1.1004990284972276</v>
      </c>
      <c r="C212" s="34">
        <f t="shared" si="3"/>
        <v>1.1431941617554144</v>
      </c>
      <c r="D212" s="34">
        <f t="shared" si="3"/>
        <v>8.7121118794185992E-2</v>
      </c>
      <c r="E212" s="34">
        <f t="shared" si="3"/>
        <v>1.6599928842786897</v>
      </c>
      <c r="F212" s="34">
        <f t="shared" si="3"/>
        <v>0.82743356856923655</v>
      </c>
      <c r="G212" s="34">
        <f t="shared" si="3"/>
        <v>0.97004191823184438</v>
      </c>
      <c r="H212" s="34">
        <f t="shared" si="3"/>
        <v>0.89476545094878579</v>
      </c>
      <c r="I212" s="34">
        <f t="shared" si="3"/>
        <v>0.9451182645048033</v>
      </c>
      <c r="J212" s="34">
        <f t="shared" si="3"/>
        <v>1.2464896738103681</v>
      </c>
    </row>
    <row r="213" spans="1:10" x14ac:dyDescent="0.25">
      <c r="A213" s="33">
        <v>38687</v>
      </c>
      <c r="B213" s="34">
        <f t="shared" si="3"/>
        <v>0.9656011878535673</v>
      </c>
      <c r="C213" s="34">
        <f t="shared" si="3"/>
        <v>1.2900225926817233</v>
      </c>
      <c r="D213" s="34">
        <f t="shared" si="3"/>
        <v>6.6465349172869656E-2</v>
      </c>
      <c r="E213" s="34">
        <f t="shared" si="3"/>
        <v>1.7486996545541185</v>
      </c>
      <c r="F213" s="34">
        <f t="shared" si="3"/>
        <v>0.66915252168299788</v>
      </c>
      <c r="G213" s="34">
        <f t="shared" si="3"/>
        <v>1.0079373685991575</v>
      </c>
      <c r="H213" s="34">
        <f t="shared" si="3"/>
        <v>0.70137962619904592</v>
      </c>
      <c r="I213" s="34">
        <f t="shared" si="3"/>
        <v>0.95470250593187744</v>
      </c>
      <c r="J213" s="34">
        <f t="shared" si="3"/>
        <v>1.1402683313109696</v>
      </c>
    </row>
    <row r="214" spans="1:10" x14ac:dyDescent="0.25">
      <c r="A214" s="33">
        <v>38718</v>
      </c>
      <c r="B214" s="34">
        <f t="shared" si="3"/>
        <v>0.77341659550052155</v>
      </c>
      <c r="C214" s="34">
        <f t="shared" si="3"/>
        <v>0.91935325509722809</v>
      </c>
      <c r="D214" s="34">
        <f t="shared" si="3"/>
        <v>3.7615382829654136</v>
      </c>
      <c r="E214" s="34">
        <f t="shared" si="3"/>
        <v>0.73579374318239754</v>
      </c>
      <c r="F214" s="34">
        <f t="shared" si="3"/>
        <v>1.4044994931602024</v>
      </c>
      <c r="G214" s="34">
        <f t="shared" si="3"/>
        <v>0.97398445236625253</v>
      </c>
      <c r="H214" s="34">
        <f t="shared" si="3"/>
        <v>4.6200891969800413</v>
      </c>
      <c r="I214" s="34">
        <f t="shared" si="3"/>
        <v>1.0536762315868091</v>
      </c>
      <c r="J214" s="34">
        <f t="shared" si="3"/>
        <v>0.92552653532042917</v>
      </c>
    </row>
    <row r="215" spans="1:10" x14ac:dyDescent="0.25">
      <c r="A215" s="33">
        <v>38749</v>
      </c>
      <c r="B215" s="34">
        <f t="shared" ref="B215:J230" si="4">B63/B51</f>
        <v>0.75515443839445484</v>
      </c>
      <c r="C215" s="34">
        <f t="shared" si="4"/>
        <v>1.0520319556689204</v>
      </c>
      <c r="D215" s="34">
        <f t="shared" si="4"/>
        <v>4.5303292620542619</v>
      </c>
      <c r="E215" s="34">
        <f t="shared" si="4"/>
        <v>0.70729200810825887</v>
      </c>
      <c r="F215" s="34">
        <f t="shared" si="4"/>
        <v>2.6987766954433265</v>
      </c>
      <c r="G215" s="34">
        <f t="shared" si="4"/>
        <v>1.0111231046108295</v>
      </c>
      <c r="H215" s="34">
        <f t="shared" si="4"/>
        <v>4.2065427878730901</v>
      </c>
      <c r="I215" s="34">
        <f t="shared" si="4"/>
        <v>1.0544353166298566</v>
      </c>
      <c r="J215" s="34">
        <f t="shared" si="4"/>
        <v>1.0648111772561009</v>
      </c>
    </row>
    <row r="216" spans="1:10" x14ac:dyDescent="0.25">
      <c r="A216" s="33">
        <v>38777</v>
      </c>
      <c r="B216" s="34">
        <f t="shared" si="4"/>
        <v>0.80991766269020038</v>
      </c>
      <c r="C216" s="34">
        <f t="shared" si="4"/>
        <v>1.0385932530951543</v>
      </c>
      <c r="D216" s="34">
        <f t="shared" si="4"/>
        <v>2.3210208676916877</v>
      </c>
      <c r="E216" s="34">
        <f t="shared" si="4"/>
        <v>0.70601692102001223</v>
      </c>
      <c r="F216" s="34">
        <f t="shared" si="4"/>
        <v>3.6486211097004828</v>
      </c>
      <c r="G216" s="34">
        <f t="shared" si="4"/>
        <v>1.0464220373187094</v>
      </c>
      <c r="H216" s="34">
        <f t="shared" si="4"/>
        <v>3.7773931710086037</v>
      </c>
      <c r="I216" s="34">
        <f t="shared" si="4"/>
        <v>0.8648058297414114</v>
      </c>
      <c r="J216" s="34">
        <f t="shared" si="4"/>
        <v>1.1122717213096871</v>
      </c>
    </row>
    <row r="217" spans="1:10" x14ac:dyDescent="0.25">
      <c r="A217" s="33">
        <v>38808</v>
      </c>
      <c r="B217" s="34">
        <f t="shared" si="4"/>
        <v>0.84082489966964236</v>
      </c>
      <c r="C217" s="34">
        <f t="shared" si="4"/>
        <v>1.0460551966630867</v>
      </c>
      <c r="D217" s="34">
        <f t="shared" si="4"/>
        <v>0.14010564922741692</v>
      </c>
      <c r="E217" s="34">
        <f t="shared" si="4"/>
        <v>0.91093246783040949</v>
      </c>
      <c r="F217" s="34">
        <f t="shared" si="4"/>
        <v>3.7142857142857144</v>
      </c>
      <c r="G217" s="34">
        <f t="shared" si="4"/>
        <v>0.93889747515954258</v>
      </c>
      <c r="H217" s="34">
        <f t="shared" si="4"/>
        <v>3.6856974282729116</v>
      </c>
      <c r="I217" s="34">
        <f t="shared" si="4"/>
        <v>0.95959759035814896</v>
      </c>
      <c r="J217" s="34">
        <f t="shared" si="4"/>
        <v>1.1398782668929839</v>
      </c>
    </row>
    <row r="218" spans="1:10" x14ac:dyDescent="0.25">
      <c r="A218" s="33">
        <v>38838</v>
      </c>
      <c r="B218" s="34">
        <f t="shared" si="4"/>
        <v>0.80382698913068096</v>
      </c>
      <c r="C218" s="34">
        <f t="shared" si="4"/>
        <v>0.82512525929135039</v>
      </c>
      <c r="D218" s="34">
        <f t="shared" si="4"/>
        <v>0</v>
      </c>
      <c r="E218" s="34">
        <f t="shared" si="4"/>
        <v>0.9798597416519701</v>
      </c>
      <c r="F218" s="34">
        <f t="shared" si="4"/>
        <v>1.3247373542599785</v>
      </c>
      <c r="G218" s="34">
        <f t="shared" si="4"/>
        <v>1.0289582974104403</v>
      </c>
      <c r="H218" s="34">
        <f t="shared" si="4"/>
        <v>4.09615206147443</v>
      </c>
      <c r="I218" s="34">
        <f t="shared" si="4"/>
        <v>1.0551599411237305</v>
      </c>
      <c r="J218" s="34">
        <f t="shared" si="4"/>
        <v>1.1816437490402909</v>
      </c>
    </row>
    <row r="219" spans="1:10" x14ac:dyDescent="0.25">
      <c r="A219" s="33">
        <v>38869</v>
      </c>
      <c r="B219" s="34">
        <f t="shared" si="4"/>
        <v>0.84884062357692314</v>
      </c>
      <c r="C219" s="34">
        <f t="shared" si="4"/>
        <v>0.74087775735582062</v>
      </c>
      <c r="D219" s="34">
        <f t="shared" si="4"/>
        <v>0.90890435627768806</v>
      </c>
      <c r="E219" s="34">
        <f t="shared" si="4"/>
        <v>1.1465871855580421</v>
      </c>
      <c r="F219" s="34">
        <f t="shared" si="4"/>
        <v>1.1143477730129077</v>
      </c>
      <c r="G219" s="34">
        <f t="shared" si="4"/>
        <v>1.2156920985193087</v>
      </c>
      <c r="H219" s="34">
        <f t="shared" si="4"/>
        <v>5.1078093568023561</v>
      </c>
      <c r="I219" s="34">
        <f t="shared" si="4"/>
        <v>1.1704799879531576</v>
      </c>
      <c r="J219" s="34">
        <f t="shared" si="4"/>
        <v>1.4484446627898653</v>
      </c>
    </row>
    <row r="220" spans="1:10" x14ac:dyDescent="0.25">
      <c r="A220" s="33">
        <v>38899</v>
      </c>
      <c r="B220" s="34">
        <f t="shared" si="4"/>
        <v>0.90778821954818401</v>
      </c>
      <c r="C220" s="34">
        <f t="shared" si="4"/>
        <v>1.1925440011518262</v>
      </c>
      <c r="D220" s="34">
        <f t="shared" si="4"/>
        <v>10.854372072730527</v>
      </c>
      <c r="E220" s="34">
        <f t="shared" si="4"/>
        <v>1.0074359803513959</v>
      </c>
      <c r="F220" s="34">
        <f t="shared" si="4"/>
        <v>1.0203611930814314</v>
      </c>
      <c r="G220" s="34">
        <f t="shared" si="4"/>
        <v>1.3101614780416266</v>
      </c>
      <c r="H220" s="34">
        <f t="shared" si="4"/>
        <v>4.8996509525572973</v>
      </c>
      <c r="I220" s="34">
        <f t="shared" si="4"/>
        <v>1.144857882571148</v>
      </c>
      <c r="J220" s="34">
        <f t="shared" si="4"/>
        <v>1.1967305638692967</v>
      </c>
    </row>
    <row r="221" spans="1:10" x14ac:dyDescent="0.25">
      <c r="A221" s="33">
        <v>38930</v>
      </c>
      <c r="B221" s="34">
        <f t="shared" si="4"/>
        <v>0.89758400223671408</v>
      </c>
      <c r="C221" s="34">
        <f t="shared" si="4"/>
        <v>1.0485521975572791</v>
      </c>
      <c r="D221" s="34">
        <f t="shared" si="4"/>
        <v>4.4116198074234836</v>
      </c>
      <c r="E221" s="34">
        <f t="shared" si="4"/>
        <v>0.82309338429852286</v>
      </c>
      <c r="F221" s="34">
        <f t="shared" si="4"/>
        <v>1.2750966027911066</v>
      </c>
      <c r="G221" s="34">
        <f t="shared" si="4"/>
        <v>1.1702961537187049</v>
      </c>
      <c r="H221" s="34">
        <f t="shared" si="4"/>
        <v>5.6650516220492708</v>
      </c>
      <c r="I221" s="34">
        <f t="shared" si="4"/>
        <v>1.0529242093874738</v>
      </c>
      <c r="J221" s="34">
        <f t="shared" si="4"/>
        <v>1.0765461701386556</v>
      </c>
    </row>
    <row r="222" spans="1:10" x14ac:dyDescent="0.25">
      <c r="A222" s="33">
        <v>38961</v>
      </c>
      <c r="B222" s="34">
        <f t="shared" si="4"/>
        <v>0.92957731778828756</v>
      </c>
      <c r="C222" s="34">
        <f t="shared" si="4"/>
        <v>1.4793702894361931</v>
      </c>
      <c r="D222" s="34">
        <f t="shared" si="4"/>
        <v>6.3148403413014824</v>
      </c>
      <c r="E222" s="34">
        <f t="shared" si="4"/>
        <v>1.5005055611729019</v>
      </c>
      <c r="F222" s="34">
        <f t="shared" si="4"/>
        <v>1.469902853363926</v>
      </c>
      <c r="G222" s="34">
        <f t="shared" si="4"/>
        <v>1.2869434043201788</v>
      </c>
      <c r="H222" s="34">
        <f t="shared" si="4"/>
        <v>5.2567708336017871</v>
      </c>
      <c r="I222" s="34">
        <f t="shared" si="4"/>
        <v>1.5451818426158588</v>
      </c>
      <c r="J222" s="34">
        <f t="shared" si="4"/>
        <v>1.0891025725099939</v>
      </c>
    </row>
    <row r="223" spans="1:10" x14ac:dyDescent="0.25">
      <c r="A223" s="33">
        <v>38991</v>
      </c>
      <c r="B223" s="34">
        <f t="shared" si="4"/>
        <v>0.98020194871301669</v>
      </c>
      <c r="C223" s="34">
        <f t="shared" si="4"/>
        <v>1.1735664071496379</v>
      </c>
      <c r="D223" s="34">
        <f t="shared" si="4"/>
        <v>8.7438866623751483</v>
      </c>
      <c r="E223" s="34">
        <f t="shared" si="4"/>
        <v>1.3796911101281002</v>
      </c>
      <c r="F223" s="34">
        <f t="shared" si="4"/>
        <v>2.8647707333774184</v>
      </c>
      <c r="G223" s="34">
        <f t="shared" si="4"/>
        <v>1.5053136288051134</v>
      </c>
      <c r="H223" s="34">
        <f t="shared" si="4"/>
        <v>3.1065540185644887</v>
      </c>
      <c r="I223" s="34">
        <f t="shared" si="4"/>
        <v>1.2187894965329986</v>
      </c>
      <c r="J223" s="34">
        <f t="shared" si="4"/>
        <v>1.1942870133170567</v>
      </c>
    </row>
    <row r="224" spans="1:10" x14ac:dyDescent="0.25">
      <c r="A224" s="33">
        <v>39022</v>
      </c>
      <c r="B224" s="34">
        <f t="shared" si="4"/>
        <v>0.93989978962146148</v>
      </c>
      <c r="C224" s="34">
        <f t="shared" si="4"/>
        <v>0.70164213145714616</v>
      </c>
      <c r="D224" s="34">
        <f t="shared" si="4"/>
        <v>5.5908385115196095</v>
      </c>
      <c r="E224" s="34">
        <f t="shared" si="4"/>
        <v>0.84742234125094384</v>
      </c>
      <c r="F224" s="34">
        <f t="shared" si="4"/>
        <v>8.3957221534911817</v>
      </c>
      <c r="G224" s="34">
        <f t="shared" si="4"/>
        <v>1.3672367652850415</v>
      </c>
      <c r="H224" s="34">
        <f t="shared" si="4"/>
        <v>4.7303818037127749</v>
      </c>
      <c r="I224" s="34">
        <f t="shared" si="4"/>
        <v>1.165316194011742</v>
      </c>
      <c r="J224" s="34">
        <f t="shared" si="4"/>
        <v>1.060448444386169</v>
      </c>
    </row>
    <row r="225" spans="1:10" x14ac:dyDescent="0.25">
      <c r="A225" s="33">
        <v>39052</v>
      </c>
      <c r="B225" s="34">
        <f t="shared" si="4"/>
        <v>0.88144754041836426</v>
      </c>
      <c r="C225" s="34">
        <f t="shared" si="4"/>
        <v>0.55681319237096694</v>
      </c>
      <c r="D225" s="34">
        <f t="shared" si="4"/>
        <v>4.3476002219021197</v>
      </c>
      <c r="E225" s="34">
        <f t="shared" si="4"/>
        <v>0.83565714742185193</v>
      </c>
      <c r="F225" s="34">
        <f t="shared" si="4"/>
        <v>3.9229992318042028</v>
      </c>
      <c r="G225" s="34">
        <f t="shared" si="4"/>
        <v>1.1921096331652683</v>
      </c>
      <c r="H225" s="34">
        <f t="shared" si="4"/>
        <v>4.1690424632494425</v>
      </c>
      <c r="I225" s="34">
        <f t="shared" si="4"/>
        <v>1.1484253526317709</v>
      </c>
      <c r="J225" s="34">
        <f t="shared" si="4"/>
        <v>1.1112296186646635</v>
      </c>
    </row>
    <row r="226" spans="1:10" x14ac:dyDescent="0.25">
      <c r="A226" s="33">
        <v>39083</v>
      </c>
      <c r="B226" s="34">
        <f t="shared" si="4"/>
        <v>0.89854306648480475</v>
      </c>
      <c r="C226" s="34">
        <f t="shared" si="4"/>
        <v>0.38741751548924525</v>
      </c>
      <c r="D226" s="34">
        <f t="shared" si="4"/>
        <v>0.50504419466169526</v>
      </c>
      <c r="E226" s="34">
        <f t="shared" si="4"/>
        <v>0.69032881331769325</v>
      </c>
      <c r="F226" s="34">
        <f t="shared" si="4"/>
        <v>3.0715920050129037</v>
      </c>
      <c r="G226" s="34">
        <f t="shared" si="4"/>
        <v>1.0872999434087856</v>
      </c>
      <c r="H226" s="34">
        <f t="shared" si="4"/>
        <v>2.0260290964492209</v>
      </c>
      <c r="I226" s="34">
        <f t="shared" si="4"/>
        <v>0.90720394143608574</v>
      </c>
      <c r="J226" s="34">
        <f t="shared" si="4"/>
        <v>1.2113184031638817</v>
      </c>
    </row>
    <row r="227" spans="1:10" x14ac:dyDescent="0.25">
      <c r="A227" s="33">
        <v>39114</v>
      </c>
      <c r="B227" s="34">
        <f t="shared" si="4"/>
        <v>1.0658534201909564</v>
      </c>
      <c r="C227" s="34">
        <f t="shared" si="4"/>
        <v>0.66336714701242461</v>
      </c>
      <c r="D227" s="34">
        <f t="shared" si="4"/>
        <v>2.5536632260508392</v>
      </c>
      <c r="E227" s="34">
        <f t="shared" si="4"/>
        <v>0.73002529988246678</v>
      </c>
      <c r="F227" s="34">
        <f t="shared" si="4"/>
        <v>2.6484419955072593</v>
      </c>
      <c r="G227" s="34">
        <f t="shared" si="4"/>
        <v>1.2227531317063589</v>
      </c>
      <c r="H227" s="34">
        <f t="shared" si="4"/>
        <v>2.3663925589789616</v>
      </c>
      <c r="I227" s="34">
        <f t="shared" si="4"/>
        <v>0.97724057704151146</v>
      </c>
      <c r="J227" s="34">
        <f t="shared" si="4"/>
        <v>1.0549728262714115</v>
      </c>
    </row>
    <row r="228" spans="1:10" x14ac:dyDescent="0.25">
      <c r="A228" s="33">
        <v>39142</v>
      </c>
      <c r="B228" s="34">
        <f t="shared" si="4"/>
        <v>0.79710290804037498</v>
      </c>
      <c r="C228" s="34">
        <f t="shared" si="4"/>
        <v>0.73711862737039935</v>
      </c>
      <c r="D228" s="34">
        <f t="shared" si="4"/>
        <v>1.3501875709488478</v>
      </c>
      <c r="E228" s="34">
        <f t="shared" si="4"/>
        <v>0.87225394823295699</v>
      </c>
      <c r="F228" s="34">
        <f t="shared" si="4"/>
        <v>2.8236280546411581</v>
      </c>
      <c r="G228" s="34">
        <f t="shared" si="4"/>
        <v>1.0614340515409004</v>
      </c>
      <c r="H228" s="34">
        <f t="shared" si="4"/>
        <v>1.8417458244449603</v>
      </c>
      <c r="I228" s="34">
        <f t="shared" si="4"/>
        <v>1.11624899405109</v>
      </c>
      <c r="J228" s="34">
        <f t="shared" si="4"/>
        <v>1.0298558415167558</v>
      </c>
    </row>
    <row r="229" spans="1:10" x14ac:dyDescent="0.25">
      <c r="A229" s="33">
        <v>39173</v>
      </c>
      <c r="B229" s="34">
        <f t="shared" si="4"/>
        <v>0.8394895956107028</v>
      </c>
      <c r="C229" s="34">
        <f t="shared" si="4"/>
        <v>0.76380325341650768</v>
      </c>
      <c r="D229" s="34">
        <f t="shared" si="4"/>
        <v>33.431260809158189</v>
      </c>
      <c r="E229" s="34">
        <f t="shared" si="4"/>
        <v>0.95581063444337344</v>
      </c>
      <c r="F229" s="34">
        <f t="shared" si="4"/>
        <v>2.6498461914062501</v>
      </c>
      <c r="G229" s="34">
        <f t="shared" si="4"/>
        <v>1.1378026841351441</v>
      </c>
      <c r="H229" s="34">
        <f t="shared" si="4"/>
        <v>1.8729166074258767</v>
      </c>
      <c r="I229" s="34">
        <f t="shared" si="4"/>
        <v>0.96677963652885479</v>
      </c>
      <c r="J229" s="34">
        <f t="shared" si="4"/>
        <v>0.91018621130067434</v>
      </c>
    </row>
    <row r="230" spans="1:10" x14ac:dyDescent="0.25">
      <c r="A230" s="33">
        <v>39203</v>
      </c>
      <c r="B230" s="34">
        <f t="shared" si="4"/>
        <v>0.80059385148548934</v>
      </c>
      <c r="C230" s="34">
        <f t="shared" si="4"/>
        <v>0.92754676452367513</v>
      </c>
      <c r="D230" s="34" t="e">
        <f t="shared" si="4"/>
        <v>#DIV/0!</v>
      </c>
      <c r="E230" s="34">
        <f t="shared" si="4"/>
        <v>0.72781480182392144</v>
      </c>
      <c r="F230" s="34">
        <f t="shared" si="4"/>
        <v>3.0414564916027702</v>
      </c>
      <c r="G230" s="34">
        <f t="shared" si="4"/>
        <v>1.022758947647481</v>
      </c>
      <c r="H230" s="34">
        <f t="shared" si="4"/>
        <v>1.7180205575104617</v>
      </c>
      <c r="I230" s="34">
        <f t="shared" si="4"/>
        <v>0.86687702764095131</v>
      </c>
      <c r="J230" s="34">
        <f t="shared" si="4"/>
        <v>0.86757324165719107</v>
      </c>
    </row>
    <row r="231" spans="1:10" x14ac:dyDescent="0.25">
      <c r="A231" s="33">
        <v>39234</v>
      </c>
      <c r="B231" s="34">
        <f t="shared" ref="B231:J246" si="5">B79/B67</f>
        <v>0.84790300266587959</v>
      </c>
      <c r="C231" s="34">
        <f t="shared" si="5"/>
        <v>1.1795367685159353</v>
      </c>
      <c r="D231" s="34">
        <f t="shared" si="5"/>
        <v>4.4031248410044839</v>
      </c>
      <c r="E231" s="34">
        <f t="shared" si="5"/>
        <v>0.54233391603849135</v>
      </c>
      <c r="F231" s="34">
        <f t="shared" si="5"/>
        <v>3.2879440200665884</v>
      </c>
      <c r="G231" s="34">
        <f t="shared" si="5"/>
        <v>0.82051646377859933</v>
      </c>
      <c r="H231" s="34">
        <f t="shared" si="5"/>
        <v>2.0708216616741941</v>
      </c>
      <c r="I231" s="34">
        <f t="shared" si="5"/>
        <v>0.85340835682208949</v>
      </c>
      <c r="J231" s="34">
        <f t="shared" si="5"/>
        <v>0.74449044992354063</v>
      </c>
    </row>
    <row r="232" spans="1:10" x14ac:dyDescent="0.25">
      <c r="A232" s="33">
        <v>39264</v>
      </c>
      <c r="B232" s="34">
        <f t="shared" si="5"/>
        <v>0.80900939051311405</v>
      </c>
      <c r="C232" s="34">
        <f t="shared" si="5"/>
        <v>0.55568302579684536</v>
      </c>
      <c r="D232" s="34">
        <f t="shared" si="5"/>
        <v>0.45274787877986267</v>
      </c>
      <c r="E232" s="34">
        <f t="shared" si="5"/>
        <v>0.95755896706346089</v>
      </c>
      <c r="F232" s="34">
        <f t="shared" si="5"/>
        <v>3.2462349111204283</v>
      </c>
      <c r="G232" s="34">
        <f t="shared" si="5"/>
        <v>0.74529995083041289</v>
      </c>
      <c r="H232" s="34">
        <f t="shared" si="5"/>
        <v>2.0686078184740184</v>
      </c>
      <c r="I232" s="34">
        <f t="shared" si="5"/>
        <v>0.93014098539525991</v>
      </c>
      <c r="J232" s="34">
        <f t="shared" si="5"/>
        <v>0.86767241792658101</v>
      </c>
    </row>
    <row r="233" spans="1:10" x14ac:dyDescent="0.25">
      <c r="A233" s="33">
        <v>39295</v>
      </c>
      <c r="B233" s="34">
        <f t="shared" si="5"/>
        <v>0.82746653275219417</v>
      </c>
      <c r="C233" s="34">
        <f t="shared" si="5"/>
        <v>0.72278290344604179</v>
      </c>
      <c r="D233" s="34">
        <f t="shared" si="5"/>
        <v>0.61251086513862973</v>
      </c>
      <c r="E233" s="34">
        <f t="shared" si="5"/>
        <v>0.96267739180277501</v>
      </c>
      <c r="F233" s="34">
        <f t="shared" si="5"/>
        <v>3.3096138683327121</v>
      </c>
      <c r="G233" s="34">
        <f t="shared" si="5"/>
        <v>1.0234751145680787</v>
      </c>
      <c r="H233" s="34">
        <f t="shared" si="5"/>
        <v>1.9269041858313003</v>
      </c>
      <c r="I233" s="34">
        <f t="shared" si="5"/>
        <v>0.95543748474884727</v>
      </c>
      <c r="J233" s="34">
        <f t="shared" si="5"/>
        <v>1.0067830684903929</v>
      </c>
    </row>
    <row r="234" spans="1:10" x14ac:dyDescent="0.25">
      <c r="A234" s="33">
        <v>39326</v>
      </c>
      <c r="B234" s="34">
        <f t="shared" si="5"/>
        <v>0.78016179029847388</v>
      </c>
      <c r="C234" s="34">
        <f t="shared" si="5"/>
        <v>0.50036527196601688</v>
      </c>
      <c r="D234" s="34">
        <f t="shared" si="5"/>
        <v>0.17529629583324047</v>
      </c>
      <c r="E234" s="34">
        <f t="shared" si="5"/>
        <v>0.93665768194070076</v>
      </c>
      <c r="F234" s="34">
        <f t="shared" si="5"/>
        <v>2.7453765564922925</v>
      </c>
      <c r="G234" s="34">
        <f t="shared" si="5"/>
        <v>0.98226291274776611</v>
      </c>
      <c r="H234" s="34">
        <f t="shared" si="5"/>
        <v>2.1103748794055344</v>
      </c>
      <c r="I234" s="34">
        <f t="shared" si="5"/>
        <v>0.86635808376463863</v>
      </c>
      <c r="J234" s="34">
        <f t="shared" si="5"/>
        <v>0.97947759760759878</v>
      </c>
    </row>
    <row r="235" spans="1:10" x14ac:dyDescent="0.25">
      <c r="A235" s="33">
        <v>39356</v>
      </c>
      <c r="B235" s="34">
        <f t="shared" si="5"/>
        <v>0.80241674519821926</v>
      </c>
      <c r="C235" s="34">
        <f t="shared" si="5"/>
        <v>0.73088332387505017</v>
      </c>
      <c r="D235" s="34">
        <f t="shared" si="5"/>
        <v>0</v>
      </c>
      <c r="E235" s="34">
        <f t="shared" si="5"/>
        <v>0.70601009584946017</v>
      </c>
      <c r="F235" s="34">
        <f t="shared" si="5"/>
        <v>1.7171798320605827</v>
      </c>
      <c r="G235" s="34">
        <f t="shared" si="5"/>
        <v>0.96420506808078643</v>
      </c>
      <c r="H235" s="34">
        <f t="shared" si="5"/>
        <v>2.2305254107736867</v>
      </c>
      <c r="I235" s="34">
        <f t="shared" si="5"/>
        <v>0.83285598390894899</v>
      </c>
      <c r="J235" s="34">
        <f t="shared" si="5"/>
        <v>0.88748213629435946</v>
      </c>
    </row>
    <row r="236" spans="1:10" x14ac:dyDescent="0.25">
      <c r="A236" s="33">
        <v>39387</v>
      </c>
      <c r="B236" s="34">
        <f t="shared" si="5"/>
        <v>0.85603792314961002</v>
      </c>
      <c r="C236" s="34">
        <f t="shared" si="5"/>
        <v>1.0334761904497409</v>
      </c>
      <c r="D236" s="34">
        <f t="shared" si="5"/>
        <v>1.0125395014044944</v>
      </c>
      <c r="E236" s="34">
        <f t="shared" si="5"/>
        <v>0.87316580306220515</v>
      </c>
      <c r="F236" s="34">
        <f t="shared" si="5"/>
        <v>1.8486199834544188</v>
      </c>
      <c r="G236" s="34">
        <f t="shared" si="5"/>
        <v>0.96054944015236055</v>
      </c>
      <c r="H236" s="34">
        <f t="shared" si="5"/>
        <v>1.9144387518347665</v>
      </c>
      <c r="I236" s="34">
        <f t="shared" si="5"/>
        <v>0.87782991999101445</v>
      </c>
      <c r="J236" s="34">
        <f t="shared" si="5"/>
        <v>0.8886231842953014</v>
      </c>
    </row>
    <row r="237" spans="1:10" x14ac:dyDescent="0.25">
      <c r="A237" s="33">
        <v>39417</v>
      </c>
      <c r="B237" s="34">
        <f t="shared" si="5"/>
        <v>0.87499822809248717</v>
      </c>
      <c r="C237" s="34">
        <f t="shared" si="5"/>
        <v>1.3867045287130233</v>
      </c>
      <c r="D237" s="34">
        <f t="shared" si="5"/>
        <v>0.77476362562917733</v>
      </c>
      <c r="E237" s="34">
        <f t="shared" si="5"/>
        <v>0.58459397974746241</v>
      </c>
      <c r="F237" s="34">
        <f t="shared" si="5"/>
        <v>2.8212809658434854</v>
      </c>
      <c r="G237" s="34">
        <f t="shared" si="5"/>
        <v>1.0873393655954178</v>
      </c>
      <c r="H237" s="34">
        <f t="shared" si="5"/>
        <v>1.9726977418555625</v>
      </c>
      <c r="I237" s="34">
        <f t="shared" si="5"/>
        <v>0.91311517444831602</v>
      </c>
      <c r="J237" s="34">
        <f t="shared" si="5"/>
        <v>0.89760483960357063</v>
      </c>
    </row>
    <row r="238" spans="1:10" x14ac:dyDescent="0.25">
      <c r="A238" s="33">
        <v>39448</v>
      </c>
      <c r="B238" s="34">
        <f t="shared" si="5"/>
        <v>1.2219294274289008</v>
      </c>
      <c r="C238" s="34">
        <f t="shared" si="5"/>
        <v>2.0751033961848417</v>
      </c>
      <c r="D238" s="34">
        <f t="shared" si="5"/>
        <v>0.54044522474885714</v>
      </c>
      <c r="E238" s="34">
        <f t="shared" si="5"/>
        <v>1.3067747836432817</v>
      </c>
      <c r="F238" s="34">
        <f t="shared" si="5"/>
        <v>1.4176245579075932</v>
      </c>
      <c r="G238" s="34">
        <f t="shared" si="5"/>
        <v>1.0312466165716327</v>
      </c>
      <c r="H238" s="34">
        <f t="shared" si="5"/>
        <v>0.10072197999281654</v>
      </c>
      <c r="I238" s="34">
        <f t="shared" si="5"/>
        <v>1.2732278713506007</v>
      </c>
      <c r="J238" s="34">
        <f t="shared" si="5"/>
        <v>1.1248670645705034</v>
      </c>
    </row>
    <row r="239" spans="1:10" x14ac:dyDescent="0.25">
      <c r="A239" s="33">
        <v>39479</v>
      </c>
      <c r="B239" s="34">
        <f t="shared" si="5"/>
        <v>1.0899622988739839</v>
      </c>
      <c r="C239" s="34">
        <f t="shared" si="5"/>
        <v>1.4021859661364737</v>
      </c>
      <c r="D239" s="34">
        <f t="shared" si="5"/>
        <v>5.7263294701724553E-2</v>
      </c>
      <c r="E239" s="34">
        <f t="shared" si="5"/>
        <v>1.3317170036257493</v>
      </c>
      <c r="F239" s="34">
        <f t="shared" si="5"/>
        <v>1.2584233279246702</v>
      </c>
      <c r="G239" s="34">
        <f t="shared" si="5"/>
        <v>1.0140595177981717</v>
      </c>
      <c r="H239" s="34">
        <f t="shared" si="5"/>
        <v>9.775028313773014E-2</v>
      </c>
      <c r="I239" s="34">
        <f t="shared" si="5"/>
        <v>1.2045392980867899</v>
      </c>
      <c r="J239" s="34">
        <f t="shared" si="5"/>
        <v>1.1821047908094311</v>
      </c>
    </row>
    <row r="240" spans="1:10" x14ac:dyDescent="0.25">
      <c r="A240" s="33">
        <v>39508</v>
      </c>
      <c r="B240" s="34">
        <f t="shared" si="5"/>
        <v>1.3347511665739906</v>
      </c>
      <c r="C240" s="34">
        <f t="shared" si="5"/>
        <v>1.1845385008563245</v>
      </c>
      <c r="D240" s="34">
        <f t="shared" si="5"/>
        <v>0.27764949434817449</v>
      </c>
      <c r="E240" s="34">
        <f t="shared" si="5"/>
        <v>1.0852802490399223</v>
      </c>
      <c r="F240" s="34">
        <f t="shared" si="5"/>
        <v>1.1794566769594155</v>
      </c>
      <c r="G240" s="34">
        <f t="shared" si="5"/>
        <v>1.069464742380148</v>
      </c>
      <c r="H240" s="34">
        <f t="shared" si="5"/>
        <v>0.12361616116156304</v>
      </c>
      <c r="I240" s="34">
        <f t="shared" si="5"/>
        <v>1.2212150948336564</v>
      </c>
      <c r="J240" s="34">
        <f t="shared" si="5"/>
        <v>1.1596077452207065</v>
      </c>
    </row>
    <row r="241" spans="1:10" x14ac:dyDescent="0.25">
      <c r="A241" s="33">
        <v>39539</v>
      </c>
      <c r="B241" s="34">
        <f t="shared" si="5"/>
        <v>1.3532576678392911</v>
      </c>
      <c r="C241" s="34">
        <f t="shared" si="5"/>
        <v>1.2330812129697162</v>
      </c>
      <c r="D241" s="34">
        <f t="shared" si="5"/>
        <v>0.17500847080973297</v>
      </c>
      <c r="E241" s="34">
        <f t="shared" si="5"/>
        <v>0.40280696665631699</v>
      </c>
      <c r="F241" s="34">
        <f t="shared" si="5"/>
        <v>1.1141430404082919</v>
      </c>
      <c r="G241" s="34">
        <f t="shared" si="5"/>
        <v>1.0277945307161505</v>
      </c>
      <c r="H241" s="34">
        <f t="shared" si="5"/>
        <v>0.10321694059914029</v>
      </c>
      <c r="I241" s="34">
        <f t="shared" si="5"/>
        <v>1.3686849929358047</v>
      </c>
      <c r="J241" s="34">
        <f t="shared" si="5"/>
        <v>1.1449381709494353</v>
      </c>
    </row>
    <row r="242" spans="1:10" x14ac:dyDescent="0.25">
      <c r="A242" s="33">
        <v>39569</v>
      </c>
      <c r="B242" s="34">
        <f t="shared" si="5"/>
        <v>1.4628251347935608</v>
      </c>
      <c r="C242" s="34">
        <f t="shared" si="5"/>
        <v>1.1071387399850134</v>
      </c>
      <c r="D242" s="34">
        <f t="shared" si="5"/>
        <v>0</v>
      </c>
      <c r="E242" s="34">
        <f t="shared" si="5"/>
        <v>0.57465061417545182</v>
      </c>
      <c r="F242" s="34">
        <f t="shared" si="5"/>
        <v>1.0853383891884221</v>
      </c>
      <c r="G242" s="34">
        <f t="shared" si="5"/>
        <v>0.97768942945614967</v>
      </c>
      <c r="H242" s="34">
        <f t="shared" si="5"/>
        <v>0.13151553078796052</v>
      </c>
      <c r="I242" s="34">
        <f t="shared" si="5"/>
        <v>1.2981516461471068</v>
      </c>
      <c r="J242" s="34">
        <f t="shared" si="5"/>
        <v>1.103506141881156</v>
      </c>
    </row>
    <row r="243" spans="1:10" x14ac:dyDescent="0.25">
      <c r="A243" s="33">
        <v>39600</v>
      </c>
      <c r="B243" s="34">
        <f t="shared" si="5"/>
        <v>1.1954760721246087</v>
      </c>
      <c r="C243" s="34">
        <f t="shared" si="5"/>
        <v>0.71083655176300353</v>
      </c>
      <c r="D243" s="34">
        <f t="shared" si="5"/>
        <v>0.2732181622250438</v>
      </c>
      <c r="E243" s="34">
        <f t="shared" si="5"/>
        <v>1.106777990049733</v>
      </c>
      <c r="F243" s="34">
        <f t="shared" si="5"/>
        <v>1.1749139210202049</v>
      </c>
      <c r="G243" s="34">
        <f t="shared" si="5"/>
        <v>1.0138541576972822</v>
      </c>
      <c r="H243" s="34">
        <f t="shared" si="5"/>
        <v>9.0086498953455219E-2</v>
      </c>
      <c r="I243" s="34">
        <f t="shared" si="5"/>
        <v>1.2667902783091627</v>
      </c>
      <c r="J243" s="34">
        <f t="shared" si="5"/>
        <v>1.2420450419409759</v>
      </c>
    </row>
    <row r="244" spans="1:10" x14ac:dyDescent="0.25">
      <c r="A244" s="33">
        <v>39630</v>
      </c>
      <c r="B244" s="34">
        <f t="shared" si="5"/>
        <v>1.129467302781568</v>
      </c>
      <c r="C244" s="34">
        <f t="shared" si="5"/>
        <v>1.4135819717021985</v>
      </c>
      <c r="D244" s="34">
        <f t="shared" si="5"/>
        <v>0.10451992539778851</v>
      </c>
      <c r="E244" s="34">
        <f t="shared" si="5"/>
        <v>0.91362697866483134</v>
      </c>
      <c r="F244" s="34">
        <f t="shared" si="5"/>
        <v>1.2915796332864586</v>
      </c>
      <c r="G244" s="34">
        <f t="shared" si="5"/>
        <v>1.0038945060620343</v>
      </c>
      <c r="H244" s="34">
        <f t="shared" si="5"/>
        <v>8.8972253457567929E-2</v>
      </c>
      <c r="I244" s="34">
        <f t="shared" si="5"/>
        <v>1.1444236156516929</v>
      </c>
      <c r="J244" s="34">
        <f t="shared" si="5"/>
        <v>1.0684448011368817</v>
      </c>
    </row>
    <row r="245" spans="1:10" x14ac:dyDescent="0.25">
      <c r="A245" s="33">
        <v>39661</v>
      </c>
      <c r="B245" s="34">
        <f t="shared" si="5"/>
        <v>1.1712221005259158</v>
      </c>
      <c r="C245" s="34">
        <f t="shared" si="5"/>
        <v>1.340202746044717</v>
      </c>
      <c r="D245" s="34">
        <f t="shared" si="5"/>
        <v>1.2554028305827776</v>
      </c>
      <c r="E245" s="34">
        <f t="shared" si="5"/>
        <v>1.0134720457517457</v>
      </c>
      <c r="F245" s="34">
        <f t="shared" si="5"/>
        <v>1.1573650180055102</v>
      </c>
      <c r="G245" s="34">
        <f t="shared" si="5"/>
        <v>0.77832204437136754</v>
      </c>
      <c r="H245" s="34">
        <f t="shared" si="5"/>
        <v>8.9978661937029844E-2</v>
      </c>
      <c r="I245" s="34">
        <f t="shared" si="5"/>
        <v>1.1995595732527808</v>
      </c>
      <c r="J245" s="34">
        <f t="shared" si="5"/>
        <v>1.0315147005072594</v>
      </c>
    </row>
    <row r="246" spans="1:10" x14ac:dyDescent="0.25">
      <c r="A246" s="33">
        <v>39692</v>
      </c>
      <c r="B246" s="34">
        <f t="shared" si="5"/>
        <v>1.0758574409774724</v>
      </c>
      <c r="C246" s="34">
        <f t="shared" si="5"/>
        <v>1.6544403245608312</v>
      </c>
      <c r="D246" s="34">
        <f t="shared" si="5"/>
        <v>3.4109963787216077E-2</v>
      </c>
      <c r="E246" s="34">
        <f t="shared" si="5"/>
        <v>0.53532372344312051</v>
      </c>
      <c r="F246" s="34">
        <f t="shared" si="5"/>
        <v>1.222663345770663</v>
      </c>
      <c r="G246" s="34">
        <f t="shared" si="5"/>
        <v>0.89094409366998306</v>
      </c>
      <c r="H246" s="34">
        <f t="shared" si="5"/>
        <v>8.7518406449086997E-2</v>
      </c>
      <c r="I246" s="34">
        <f t="shared" si="5"/>
        <v>1.1473404500693156</v>
      </c>
      <c r="J246" s="34">
        <f t="shared" si="5"/>
        <v>1.1041194656048405</v>
      </c>
    </row>
    <row r="247" spans="1:10" x14ac:dyDescent="0.25">
      <c r="A247" s="33">
        <v>39722</v>
      </c>
      <c r="B247" s="34">
        <f t="shared" ref="B247:J262" si="6">B95/B83</f>
        <v>1.044979579498216</v>
      </c>
      <c r="C247" s="34">
        <f t="shared" si="6"/>
        <v>1.3029452231833412</v>
      </c>
      <c r="D247" s="34" t="e">
        <f t="shared" si="6"/>
        <v>#DIV/0!</v>
      </c>
      <c r="E247" s="34">
        <f t="shared" si="6"/>
        <v>0.99634891559391869</v>
      </c>
      <c r="F247" s="34">
        <f t="shared" si="6"/>
        <v>1.3765928296795049</v>
      </c>
      <c r="G247" s="34">
        <f t="shared" si="6"/>
        <v>0.89571179634402609</v>
      </c>
      <c r="H247" s="34">
        <f t="shared" si="6"/>
        <v>0.1235270753538243</v>
      </c>
      <c r="I247" s="34">
        <f t="shared" si="6"/>
        <v>1.1807892739342547</v>
      </c>
      <c r="J247" s="34">
        <f t="shared" si="6"/>
        <v>1.2847814040601448</v>
      </c>
    </row>
    <row r="248" spans="1:10" x14ac:dyDescent="0.25">
      <c r="A248" s="33">
        <v>39753</v>
      </c>
      <c r="B248" s="34">
        <f t="shared" si="6"/>
        <v>1.1264271487610276</v>
      </c>
      <c r="C248" s="34">
        <f t="shared" si="6"/>
        <v>1.4610874696868315</v>
      </c>
      <c r="D248" s="34">
        <f t="shared" si="6"/>
        <v>0.2677471423555573</v>
      </c>
      <c r="E248" s="34">
        <f t="shared" si="6"/>
        <v>1.1800216196076001</v>
      </c>
      <c r="F248" s="34">
        <f t="shared" si="6"/>
        <v>1.2782818242746914</v>
      </c>
      <c r="G248" s="34">
        <f t="shared" si="6"/>
        <v>0.98277114000173338</v>
      </c>
      <c r="H248" s="34">
        <f t="shared" si="6"/>
        <v>0.12198041664564668</v>
      </c>
      <c r="I248" s="34">
        <f t="shared" si="6"/>
        <v>1.1681261231657099</v>
      </c>
      <c r="J248" s="34">
        <f t="shared" si="6"/>
        <v>1.1705954801816738</v>
      </c>
    </row>
    <row r="249" spans="1:10" x14ac:dyDescent="0.25">
      <c r="A249" s="33">
        <v>39783</v>
      </c>
      <c r="B249" s="34">
        <f t="shared" si="6"/>
        <v>1.1791319962083808</v>
      </c>
      <c r="C249" s="34">
        <f t="shared" si="6"/>
        <v>1.3480717652885728</v>
      </c>
      <c r="D249" s="34">
        <f t="shared" si="6"/>
        <v>0.77238545264613734</v>
      </c>
      <c r="E249" s="34">
        <f t="shared" si="6"/>
        <v>1.7353249380328528</v>
      </c>
      <c r="F249" s="34">
        <f t="shared" si="6"/>
        <v>1.0383559350765639</v>
      </c>
      <c r="G249" s="34">
        <f t="shared" si="6"/>
        <v>0.94247800606170118</v>
      </c>
      <c r="H249" s="34">
        <f t="shared" si="6"/>
        <v>0.12941374631302618</v>
      </c>
      <c r="I249" s="34">
        <f t="shared" si="6"/>
        <v>1.2292059922801746</v>
      </c>
      <c r="J249" s="34">
        <f t="shared" si="6"/>
        <v>1.1733422580101456</v>
      </c>
    </row>
    <row r="250" spans="1:10" x14ac:dyDescent="0.25">
      <c r="A250" s="33">
        <v>39814</v>
      </c>
      <c r="B250" s="34">
        <f t="shared" si="6"/>
        <v>0.84589224091812387</v>
      </c>
      <c r="C250" s="34">
        <f t="shared" si="6"/>
        <v>1.1652915110914803</v>
      </c>
      <c r="D250" s="34">
        <f t="shared" si="6"/>
        <v>4.6989184336117331</v>
      </c>
      <c r="E250" s="34">
        <f t="shared" si="6"/>
        <v>1.105536349819356</v>
      </c>
      <c r="F250" s="34">
        <f t="shared" si="6"/>
        <v>1.1497747747747749</v>
      </c>
      <c r="G250" s="34">
        <f t="shared" si="6"/>
        <v>1.1016011816851077</v>
      </c>
      <c r="H250" s="34">
        <f t="shared" si="6"/>
        <v>1.0764743853818453</v>
      </c>
      <c r="I250" s="34">
        <f t="shared" si="6"/>
        <v>0.97391374529095176</v>
      </c>
      <c r="J250" s="34">
        <f t="shared" si="6"/>
        <v>0.94983895226735182</v>
      </c>
    </row>
    <row r="251" spans="1:10" x14ac:dyDescent="0.25">
      <c r="A251" s="33">
        <v>39845</v>
      </c>
      <c r="B251" s="34">
        <f t="shared" si="6"/>
        <v>0.86706473993787436</v>
      </c>
      <c r="C251" s="34">
        <f t="shared" si="6"/>
        <v>0.99611246608856685</v>
      </c>
      <c r="D251" s="34">
        <f t="shared" si="6"/>
        <v>1.5272183947645506</v>
      </c>
      <c r="E251" s="34">
        <f t="shared" si="6"/>
        <v>1.0843302673419213</v>
      </c>
      <c r="F251" s="34">
        <f t="shared" si="6"/>
        <v>1.2382490852767742</v>
      </c>
      <c r="G251" s="34">
        <f t="shared" si="6"/>
        <v>0.85412903125576556</v>
      </c>
      <c r="H251" s="34">
        <f t="shared" si="6"/>
        <v>0.99883547435255371</v>
      </c>
      <c r="I251" s="34">
        <f t="shared" si="6"/>
        <v>0.90658412277904621</v>
      </c>
      <c r="J251" s="34">
        <f t="shared" si="6"/>
        <v>0.88234451483600751</v>
      </c>
    </row>
    <row r="252" spans="1:10" x14ac:dyDescent="0.25">
      <c r="A252" s="33">
        <v>39873</v>
      </c>
      <c r="B252" s="34">
        <f t="shared" si="6"/>
        <v>0.89668822877224352</v>
      </c>
      <c r="C252" s="34">
        <f t="shared" si="6"/>
        <v>1.0382797240426536</v>
      </c>
      <c r="D252" s="34">
        <f t="shared" si="6"/>
        <v>1.6459064273084425</v>
      </c>
      <c r="E252" s="34">
        <f t="shared" si="6"/>
        <v>1.1054563521749294</v>
      </c>
      <c r="F252" s="34">
        <f t="shared" si="6"/>
        <v>1.1995629028969432</v>
      </c>
      <c r="G252" s="34">
        <f t="shared" si="6"/>
        <v>0.82264218511532683</v>
      </c>
      <c r="H252" s="34">
        <f t="shared" si="6"/>
        <v>1.0576685772402628</v>
      </c>
      <c r="I252" s="34">
        <f t="shared" si="6"/>
        <v>0.95923574423284541</v>
      </c>
      <c r="J252" s="34">
        <f t="shared" si="6"/>
        <v>0.90078006308738268</v>
      </c>
    </row>
    <row r="253" spans="1:10" x14ac:dyDescent="0.25">
      <c r="A253" s="33">
        <v>39904</v>
      </c>
      <c r="B253" s="34">
        <f t="shared" si="6"/>
        <v>0.78789360340368975</v>
      </c>
      <c r="C253" s="34">
        <f t="shared" si="6"/>
        <v>0.95874530980422779</v>
      </c>
      <c r="D253" s="34">
        <f t="shared" si="6"/>
        <v>9.5432122217442519</v>
      </c>
      <c r="E253" s="34">
        <f t="shared" si="6"/>
        <v>2.6262343356464979</v>
      </c>
      <c r="F253" s="34">
        <f t="shared" si="6"/>
        <v>1.1800938497427045</v>
      </c>
      <c r="G253" s="34">
        <f t="shared" si="6"/>
        <v>0.82410962144979438</v>
      </c>
      <c r="H253" s="34">
        <f t="shared" si="6"/>
        <v>1.1119340697219928</v>
      </c>
      <c r="I253" s="34">
        <f t="shared" si="6"/>
        <v>0.89914774780777151</v>
      </c>
      <c r="J253" s="34">
        <f t="shared" si="6"/>
        <v>0.97336334301808924</v>
      </c>
    </row>
    <row r="254" spans="1:10" x14ac:dyDescent="0.25">
      <c r="A254" s="33">
        <v>39934</v>
      </c>
      <c r="B254" s="34">
        <f t="shared" si="6"/>
        <v>0.75977268835061817</v>
      </c>
      <c r="C254" s="34">
        <f t="shared" si="6"/>
        <v>0.74322409857613914</v>
      </c>
      <c r="D254" s="34" t="e">
        <f t="shared" si="6"/>
        <v>#DIV/0!</v>
      </c>
      <c r="E254" s="34">
        <f t="shared" si="6"/>
        <v>2.7812813103332559</v>
      </c>
      <c r="F254" s="34">
        <f t="shared" si="6"/>
        <v>1.3471660578148295</v>
      </c>
      <c r="G254" s="34">
        <f t="shared" si="6"/>
        <v>1.0498964274072695</v>
      </c>
      <c r="H254" s="34">
        <f t="shared" si="6"/>
        <v>0.97164326478691965</v>
      </c>
      <c r="I254" s="34">
        <f t="shared" si="6"/>
        <v>1.0067019015813548</v>
      </c>
      <c r="J254" s="34">
        <f t="shared" si="6"/>
        <v>1.0186887033880776</v>
      </c>
    </row>
    <row r="255" spans="1:10" x14ac:dyDescent="0.25">
      <c r="A255" s="33">
        <v>39965</v>
      </c>
      <c r="B255" s="34">
        <f t="shared" si="6"/>
        <v>0.89695845613162395</v>
      </c>
      <c r="C255" s="34">
        <f t="shared" si="6"/>
        <v>0.64454423361963886</v>
      </c>
      <c r="D255" s="34">
        <f t="shared" si="6"/>
        <v>0.52657215781805178</v>
      </c>
      <c r="E255" s="34">
        <f t="shared" si="6"/>
        <v>1.8437465623492029</v>
      </c>
      <c r="F255" s="34">
        <f t="shared" si="6"/>
        <v>1.3265327308353858</v>
      </c>
      <c r="G255" s="34">
        <f t="shared" si="6"/>
        <v>0.82157451054916986</v>
      </c>
      <c r="H255" s="34">
        <f t="shared" si="6"/>
        <v>0.99678141141739873</v>
      </c>
      <c r="I255" s="34">
        <f t="shared" si="6"/>
        <v>1.1112945073263401</v>
      </c>
      <c r="J255" s="34">
        <f t="shared" si="6"/>
        <v>0.82157253676593756</v>
      </c>
    </row>
    <row r="256" spans="1:10" x14ac:dyDescent="0.25">
      <c r="A256" s="33">
        <v>39995</v>
      </c>
      <c r="B256" s="34">
        <f t="shared" si="6"/>
        <v>0.88819596855556182</v>
      </c>
      <c r="C256" s="34">
        <f t="shared" si="6"/>
        <v>0.9218725634422904</v>
      </c>
      <c r="D256" s="34">
        <f t="shared" si="6"/>
        <v>0.84564421954774227</v>
      </c>
      <c r="E256" s="34">
        <f t="shared" si="6"/>
        <v>1.2486628817973164</v>
      </c>
      <c r="F256" s="34">
        <f t="shared" si="6"/>
        <v>1.1889368076749081</v>
      </c>
      <c r="G256" s="34">
        <f t="shared" si="6"/>
        <v>0.75227557265553102</v>
      </c>
      <c r="H256" s="34">
        <f t="shared" si="6"/>
        <v>1.0659327494385229</v>
      </c>
      <c r="I256" s="34">
        <f t="shared" si="6"/>
        <v>1.0121273757522737</v>
      </c>
      <c r="J256" s="34">
        <f t="shared" si="6"/>
        <v>0.96784412802087361</v>
      </c>
    </row>
    <row r="257" spans="1:10" x14ac:dyDescent="0.25">
      <c r="A257" s="33">
        <v>40026</v>
      </c>
      <c r="B257" s="34">
        <f t="shared" si="6"/>
        <v>0.85182947467195114</v>
      </c>
      <c r="C257" s="34">
        <f t="shared" si="6"/>
        <v>0.93968729990779576</v>
      </c>
      <c r="D257" s="34">
        <f t="shared" si="6"/>
        <v>0.42734824748096395</v>
      </c>
      <c r="E257" s="34">
        <f t="shared" si="6"/>
        <v>0.76656082912256407</v>
      </c>
      <c r="F257" s="34">
        <f t="shared" si="6"/>
        <v>1.2144268774703557</v>
      </c>
      <c r="G257" s="34">
        <f t="shared" si="6"/>
        <v>0.84862379465717952</v>
      </c>
      <c r="H257" s="34">
        <f t="shared" si="6"/>
        <v>1.0738045468849056</v>
      </c>
      <c r="I257" s="34">
        <f t="shared" si="6"/>
        <v>0.98049214988430267</v>
      </c>
      <c r="J257" s="34">
        <f t="shared" si="6"/>
        <v>0.9893651883749065</v>
      </c>
    </row>
    <row r="258" spans="1:10" x14ac:dyDescent="0.25">
      <c r="A258" s="33">
        <v>40057</v>
      </c>
      <c r="B258" s="34">
        <f t="shared" si="6"/>
        <v>0.92715686086881488</v>
      </c>
      <c r="C258" s="34">
        <f t="shared" si="6"/>
        <v>0.52821877233627512</v>
      </c>
      <c r="D258" s="34">
        <f t="shared" si="6"/>
        <v>86.008570469747013</v>
      </c>
      <c r="E258" s="34">
        <f t="shared" si="6"/>
        <v>1.8471980178707268</v>
      </c>
      <c r="F258" s="34">
        <f t="shared" si="6"/>
        <v>1.1641085426517672</v>
      </c>
      <c r="G258" s="34">
        <f t="shared" si="6"/>
        <v>0.82147403255726081</v>
      </c>
      <c r="H258" s="34">
        <f t="shared" si="6"/>
        <v>1.0912117542913542</v>
      </c>
      <c r="I258" s="34">
        <f t="shared" si="6"/>
        <v>1.1057307943836887</v>
      </c>
      <c r="J258" s="34">
        <f t="shared" si="6"/>
        <v>1.0114967950970148</v>
      </c>
    </row>
    <row r="259" spans="1:10" x14ac:dyDescent="0.25">
      <c r="A259" s="33">
        <v>40087</v>
      </c>
      <c r="B259" s="34">
        <f t="shared" si="6"/>
        <v>0.92706469976623673</v>
      </c>
      <c r="C259" s="34">
        <f t="shared" si="6"/>
        <v>0.54465560876025099</v>
      </c>
      <c r="D259" s="34">
        <f t="shared" si="6"/>
        <v>3.5202059914161254</v>
      </c>
      <c r="E259" s="34">
        <f t="shared" si="6"/>
        <v>1.48023143683703</v>
      </c>
      <c r="F259" s="34">
        <f t="shared" si="6"/>
        <v>1.2267740525479822</v>
      </c>
      <c r="G259" s="34">
        <f t="shared" si="6"/>
        <v>0.93649875503886792</v>
      </c>
      <c r="H259" s="34">
        <f t="shared" si="6"/>
        <v>1.076109508446909</v>
      </c>
      <c r="I259" s="34">
        <f t="shared" si="6"/>
        <v>1.0766335643461651</v>
      </c>
      <c r="J259" s="34">
        <f t="shared" si="6"/>
        <v>0.89707130374217148</v>
      </c>
    </row>
    <row r="260" spans="1:10" x14ac:dyDescent="0.25">
      <c r="A260" s="33">
        <v>40118</v>
      </c>
      <c r="B260" s="34">
        <f t="shared" si="6"/>
        <v>0.85097376402198011</v>
      </c>
      <c r="C260" s="34">
        <f t="shared" si="6"/>
        <v>0.95859971283037804</v>
      </c>
      <c r="D260" s="34">
        <f t="shared" si="6"/>
        <v>3.5307819908905778</v>
      </c>
      <c r="E260" s="34">
        <f t="shared" si="6"/>
        <v>0.95098102049469624</v>
      </c>
      <c r="F260" s="34">
        <f t="shared" si="6"/>
        <v>1.3513027852650494</v>
      </c>
      <c r="G260" s="34">
        <f t="shared" si="6"/>
        <v>0.79751920586626246</v>
      </c>
      <c r="H260" s="34">
        <f t="shared" si="6"/>
        <v>1.0108376723703592</v>
      </c>
      <c r="I260" s="34">
        <f t="shared" si="6"/>
        <v>1.0309889938128383</v>
      </c>
      <c r="J260" s="34">
        <f t="shared" si="6"/>
        <v>0.93961455019034401</v>
      </c>
    </row>
    <row r="261" spans="1:10" x14ac:dyDescent="0.25">
      <c r="A261" s="33">
        <v>40148</v>
      </c>
      <c r="B261" s="34">
        <f t="shared" si="6"/>
        <v>0.8038236297875081</v>
      </c>
      <c r="C261" s="34">
        <f t="shared" si="6"/>
        <v>0.96848261152332693</v>
      </c>
      <c r="D261" s="34">
        <f t="shared" si="6"/>
        <v>1.5325615643407495</v>
      </c>
      <c r="E261" s="34">
        <f t="shared" si="6"/>
        <v>0.88196269252844028</v>
      </c>
      <c r="F261" s="34">
        <f t="shared" si="6"/>
        <v>1.4445912942336712</v>
      </c>
      <c r="G261" s="34">
        <f t="shared" si="6"/>
        <v>0.96531741066503984</v>
      </c>
      <c r="H261" s="34">
        <f t="shared" si="6"/>
        <v>0.89109775277976788</v>
      </c>
      <c r="I261" s="34">
        <f t="shared" si="6"/>
        <v>0.98334740945430565</v>
      </c>
      <c r="J261" s="34">
        <f t="shared" si="6"/>
        <v>0.95134865137222513</v>
      </c>
    </row>
    <row r="262" spans="1:10" x14ac:dyDescent="0.25">
      <c r="A262" s="33">
        <v>40179</v>
      </c>
      <c r="B262" s="34">
        <f t="shared" si="6"/>
        <v>1.0387901802955772</v>
      </c>
      <c r="C262" s="34">
        <f t="shared" si="6"/>
        <v>0.87950999242608596</v>
      </c>
      <c r="D262" s="34">
        <f t="shared" si="6"/>
        <v>0.17549559709839876</v>
      </c>
      <c r="E262" s="34">
        <f t="shared" si="6"/>
        <v>0.96632668218867579</v>
      </c>
      <c r="F262" s="34">
        <f t="shared" si="6"/>
        <v>1.6225922298400262</v>
      </c>
      <c r="G262" s="34">
        <f t="shared" si="6"/>
        <v>1.3901794220431629</v>
      </c>
      <c r="H262" s="34">
        <f t="shared" si="6"/>
        <v>0.79192546763054883</v>
      </c>
      <c r="I262" s="34">
        <f t="shared" si="6"/>
        <v>1.10808526032109</v>
      </c>
      <c r="J262" s="34">
        <f t="shared" si="6"/>
        <v>0.71520209247316646</v>
      </c>
    </row>
    <row r="263" spans="1:10" x14ac:dyDescent="0.25">
      <c r="A263" s="33">
        <v>40210</v>
      </c>
      <c r="B263" s="34">
        <f t="shared" ref="B263:J278" si="7">B111/B99</f>
        <v>1.0016589181948243</v>
      </c>
      <c r="C263" s="34">
        <f t="shared" si="7"/>
        <v>0.89668274481506849</v>
      </c>
      <c r="D263" s="34">
        <f t="shared" si="7"/>
        <v>1.3201947944366637</v>
      </c>
      <c r="E263" s="34">
        <f t="shared" si="7"/>
        <v>0.91976978432853418</v>
      </c>
      <c r="F263" s="34">
        <f t="shared" si="7"/>
        <v>1.5233387402458132</v>
      </c>
      <c r="G263" s="34">
        <f t="shared" si="7"/>
        <v>1.3951337309204206</v>
      </c>
      <c r="H263" s="34">
        <f t="shared" si="7"/>
        <v>1.014427306773489</v>
      </c>
      <c r="I263" s="34">
        <f t="shared" si="7"/>
        <v>1.1832970362807904</v>
      </c>
      <c r="J263" s="34">
        <f t="shared" si="7"/>
        <v>0.75692958986582004</v>
      </c>
    </row>
    <row r="264" spans="1:10" x14ac:dyDescent="0.25">
      <c r="A264" s="33">
        <v>40238</v>
      </c>
      <c r="B264" s="34">
        <f t="shared" si="7"/>
        <v>0.96445006431563329</v>
      </c>
      <c r="C264" s="34">
        <f t="shared" si="7"/>
        <v>0.92425207740944293</v>
      </c>
      <c r="D264" s="34">
        <f t="shared" si="7"/>
        <v>2.0385244605048451</v>
      </c>
      <c r="E264" s="34">
        <f t="shared" si="7"/>
        <v>0.95666366620668164</v>
      </c>
      <c r="F264" s="34">
        <f t="shared" si="7"/>
        <v>1.5039243851830764</v>
      </c>
      <c r="G264" s="34">
        <f t="shared" si="7"/>
        <v>1.1749195294077004</v>
      </c>
      <c r="H264" s="34">
        <f t="shared" si="7"/>
        <v>0.97648723484936428</v>
      </c>
      <c r="I264" s="34">
        <f t="shared" si="7"/>
        <v>1.2051246884148408</v>
      </c>
      <c r="J264" s="34">
        <f t="shared" si="7"/>
        <v>0.74994985512856549</v>
      </c>
    </row>
    <row r="265" spans="1:10" x14ac:dyDescent="0.25">
      <c r="A265" s="33">
        <v>40269</v>
      </c>
      <c r="B265" s="34">
        <f t="shared" si="7"/>
        <v>1.1480726576173115</v>
      </c>
      <c r="C265" s="34">
        <f t="shared" si="7"/>
        <v>0.89260021334732831</v>
      </c>
      <c r="D265" s="34">
        <f t="shared" si="7"/>
        <v>0.21010844441689269</v>
      </c>
      <c r="E265" s="34">
        <f t="shared" si="7"/>
        <v>1.1404753458673289</v>
      </c>
      <c r="F265" s="34">
        <f t="shared" si="7"/>
        <v>1.4432569819838759</v>
      </c>
      <c r="G265" s="34">
        <f t="shared" si="7"/>
        <v>1.3925265240733722</v>
      </c>
      <c r="H265" s="34">
        <f t="shared" si="7"/>
        <v>1.2937186903380715</v>
      </c>
      <c r="I265" s="34">
        <f t="shared" si="7"/>
        <v>1.2058270367900017</v>
      </c>
      <c r="J265" s="34">
        <f t="shared" si="7"/>
        <v>0.65553044170314367</v>
      </c>
    </row>
    <row r="266" spans="1:10" x14ac:dyDescent="0.25">
      <c r="A266" s="33">
        <v>40299</v>
      </c>
      <c r="B266" s="34">
        <f t="shared" si="7"/>
        <v>1.352606043071737</v>
      </c>
      <c r="C266" s="34">
        <f t="shared" si="7"/>
        <v>1.0186979647330325</v>
      </c>
      <c r="D266" s="34" t="e">
        <f t="shared" si="7"/>
        <v>#DIV/0!</v>
      </c>
      <c r="E266" s="34">
        <f t="shared" si="7"/>
        <v>0.93649744912644861</v>
      </c>
      <c r="F266" s="34">
        <f t="shared" si="7"/>
        <v>1.5663911211657715</v>
      </c>
      <c r="G266" s="34">
        <f t="shared" si="7"/>
        <v>1.5989687461082951</v>
      </c>
      <c r="H266" s="34">
        <f t="shared" si="7"/>
        <v>0.74419194263200572</v>
      </c>
      <c r="I266" s="34">
        <f t="shared" si="7"/>
        <v>1.2320925414066508</v>
      </c>
      <c r="J266" s="34">
        <f t="shared" si="7"/>
        <v>0.64170438023330278</v>
      </c>
    </row>
    <row r="267" spans="1:10" x14ac:dyDescent="0.25">
      <c r="A267" s="33">
        <v>40330</v>
      </c>
      <c r="B267" s="34">
        <f t="shared" si="7"/>
        <v>1.202297555531278</v>
      </c>
      <c r="C267" s="34">
        <f t="shared" si="7"/>
        <v>1.0844074712961156</v>
      </c>
      <c r="D267" s="34">
        <f t="shared" si="7"/>
        <v>3.2960485348152084</v>
      </c>
      <c r="E267" s="34">
        <f t="shared" si="7"/>
        <v>0.85163024010539579</v>
      </c>
      <c r="F267" s="34">
        <f t="shared" si="7"/>
        <v>1.3867823896429652</v>
      </c>
      <c r="G267" s="34">
        <f t="shared" si="7"/>
        <v>2.0464018531726147</v>
      </c>
      <c r="H267" s="34">
        <f t="shared" si="7"/>
        <v>1.1026700257731894</v>
      </c>
      <c r="I267" s="34">
        <f t="shared" si="7"/>
        <v>1.029560182999699</v>
      </c>
      <c r="J267" s="34">
        <f t="shared" si="7"/>
        <v>0.85041968811201407</v>
      </c>
    </row>
    <row r="268" spans="1:10" x14ac:dyDescent="0.25">
      <c r="A268" s="33">
        <v>40360</v>
      </c>
      <c r="B268" s="34">
        <f t="shared" si="7"/>
        <v>1.2175252016945011</v>
      </c>
      <c r="C268" s="34">
        <f t="shared" si="7"/>
        <v>0.67430290855176922</v>
      </c>
      <c r="D268" s="34">
        <f t="shared" si="7"/>
        <v>2.225231328087482</v>
      </c>
      <c r="E268" s="34">
        <f t="shared" si="7"/>
        <v>0.94250728272113704</v>
      </c>
      <c r="F268" s="34">
        <f t="shared" si="7"/>
        <v>1.3940331957491503</v>
      </c>
      <c r="G268" s="34">
        <f t="shared" si="7"/>
        <v>2.6985742195977518</v>
      </c>
      <c r="H268" s="34">
        <f t="shared" si="7"/>
        <v>1.0089156223449958</v>
      </c>
      <c r="I268" s="34">
        <f t="shared" si="7"/>
        <v>1.0079243712834156</v>
      </c>
      <c r="J268" s="34">
        <f t="shared" si="7"/>
        <v>0.95037148036377417</v>
      </c>
    </row>
    <row r="269" spans="1:10" x14ac:dyDescent="0.25">
      <c r="A269" s="33">
        <v>40391</v>
      </c>
      <c r="B269" s="34">
        <f t="shared" si="7"/>
        <v>1.1883637837321053</v>
      </c>
      <c r="C269" s="34">
        <f t="shared" si="7"/>
        <v>0.9504812415898749</v>
      </c>
      <c r="D269" s="34">
        <f t="shared" si="7"/>
        <v>1.3648763788793941</v>
      </c>
      <c r="E269" s="34">
        <f t="shared" si="7"/>
        <v>1.4628131256397519</v>
      </c>
      <c r="F269" s="34">
        <f t="shared" si="7"/>
        <v>1.5087876719512816</v>
      </c>
      <c r="G269" s="34">
        <f t="shared" si="7"/>
        <v>2.2913189401086242</v>
      </c>
      <c r="H269" s="34">
        <f t="shared" si="7"/>
        <v>1.0849055458704953</v>
      </c>
      <c r="I269" s="34">
        <f t="shared" si="7"/>
        <v>0.91222016986451493</v>
      </c>
      <c r="J269" s="34">
        <f t="shared" si="7"/>
        <v>0.93020838794256422</v>
      </c>
    </row>
    <row r="270" spans="1:10" x14ac:dyDescent="0.25">
      <c r="A270" s="33">
        <v>40422</v>
      </c>
      <c r="B270" s="34">
        <f t="shared" si="7"/>
        <v>1.1734966507958944</v>
      </c>
      <c r="C270" s="34">
        <f t="shared" si="7"/>
        <v>1.6717785540593946</v>
      </c>
      <c r="D270" s="34">
        <f t="shared" si="7"/>
        <v>0.10916753553247917</v>
      </c>
      <c r="E270" s="34">
        <f t="shared" si="7"/>
        <v>0.98377588299154239</v>
      </c>
      <c r="F270" s="34">
        <f t="shared" si="7"/>
        <v>1.5013523476354653</v>
      </c>
      <c r="G270" s="34">
        <f t="shared" si="7"/>
        <v>1.3668908412775871</v>
      </c>
      <c r="H270" s="34">
        <f t="shared" si="7"/>
        <v>1.0449667914487413</v>
      </c>
      <c r="I270" s="34">
        <f t="shared" si="7"/>
        <v>0.710312262560298</v>
      </c>
      <c r="J270" s="34">
        <f t="shared" si="7"/>
        <v>0.89121326443532689</v>
      </c>
    </row>
    <row r="271" spans="1:10" x14ac:dyDescent="0.25">
      <c r="A271" s="33">
        <v>40452</v>
      </c>
      <c r="B271" s="34">
        <f t="shared" si="7"/>
        <v>1.2431894822052514</v>
      </c>
      <c r="C271" s="34">
        <f t="shared" si="7"/>
        <v>1.662209382972295</v>
      </c>
      <c r="D271" s="34">
        <f t="shared" si="7"/>
        <v>1.1987978026955179</v>
      </c>
      <c r="E271" s="34">
        <f t="shared" si="7"/>
        <v>1.0357003575427524</v>
      </c>
      <c r="F271" s="34">
        <f t="shared" si="7"/>
        <v>1.3245773142809045</v>
      </c>
      <c r="G271" s="34">
        <f t="shared" si="7"/>
        <v>1.095469453187675</v>
      </c>
      <c r="H271" s="34">
        <f t="shared" si="7"/>
        <v>1.0886037031587243</v>
      </c>
      <c r="I271" s="34">
        <f t="shared" si="7"/>
        <v>0.7622255988200155</v>
      </c>
      <c r="J271" s="34">
        <f t="shared" si="7"/>
        <v>1.0238080008024231</v>
      </c>
    </row>
    <row r="272" spans="1:10" x14ac:dyDescent="0.25">
      <c r="A272" s="33">
        <v>40483</v>
      </c>
      <c r="B272" s="34">
        <f t="shared" si="7"/>
        <v>1.2633716574742262</v>
      </c>
      <c r="C272" s="34">
        <f t="shared" si="7"/>
        <v>0.66644900078532943</v>
      </c>
      <c r="D272" s="34">
        <f t="shared" si="7"/>
        <v>0.2823583999750563</v>
      </c>
      <c r="E272" s="34">
        <f t="shared" si="7"/>
        <v>1.0710842431071934</v>
      </c>
      <c r="F272" s="34">
        <f t="shared" si="7"/>
        <v>1.3773271276595744</v>
      </c>
      <c r="G272" s="34">
        <f t="shared" si="7"/>
        <v>1.3796342787884135</v>
      </c>
      <c r="H272" s="34">
        <f t="shared" si="7"/>
        <v>0.91750517938964715</v>
      </c>
      <c r="I272" s="34">
        <f t="shared" si="7"/>
        <v>1.1492224611882889</v>
      </c>
      <c r="J272" s="34">
        <f t="shared" si="7"/>
        <v>1.0555216905607703</v>
      </c>
    </row>
    <row r="273" spans="1:10" x14ac:dyDescent="0.25">
      <c r="A273" s="33">
        <v>40513</v>
      </c>
      <c r="B273" s="34">
        <f t="shared" si="7"/>
        <v>1.2830452018438292</v>
      </c>
      <c r="C273" s="34">
        <f t="shared" si="7"/>
        <v>0.65193279075511779</v>
      </c>
      <c r="D273" s="34">
        <f t="shared" si="7"/>
        <v>0.36503962106872428</v>
      </c>
      <c r="E273" s="34">
        <f t="shared" si="7"/>
        <v>1.0284080777207065</v>
      </c>
      <c r="F273" s="34">
        <f t="shared" si="7"/>
        <v>1.186744784913462</v>
      </c>
      <c r="G273" s="34">
        <f t="shared" si="7"/>
        <v>1.3067930425059331</v>
      </c>
      <c r="H273" s="34">
        <f t="shared" si="7"/>
        <v>1.0631976815637574</v>
      </c>
      <c r="I273" s="34">
        <f t="shared" si="7"/>
        <v>1.1472424217556305</v>
      </c>
      <c r="J273" s="34">
        <f t="shared" si="7"/>
        <v>0.96298997872369319</v>
      </c>
    </row>
    <row r="274" spans="1:10" x14ac:dyDescent="0.25">
      <c r="A274" s="33">
        <v>40544</v>
      </c>
      <c r="B274" s="34">
        <f t="shared" si="7"/>
        <v>1.2329910297974571</v>
      </c>
      <c r="C274" s="34">
        <f t="shared" si="7"/>
        <v>0.71620895115636651</v>
      </c>
      <c r="D274" s="34">
        <f t="shared" si="7"/>
        <v>7.6670765541145354</v>
      </c>
      <c r="E274" s="34">
        <f t="shared" si="7"/>
        <v>0.92740268970526019</v>
      </c>
      <c r="F274" s="34">
        <f t="shared" si="7"/>
        <v>1.0608853315203723</v>
      </c>
      <c r="G274" s="34">
        <f t="shared" si="7"/>
        <v>0.74670337614815596</v>
      </c>
      <c r="H274" s="34">
        <f t="shared" si="7"/>
        <v>1.28013200228359</v>
      </c>
      <c r="I274" s="34">
        <f t="shared" si="7"/>
        <v>1.3051094751520609</v>
      </c>
      <c r="J274" s="34">
        <f t="shared" si="7"/>
        <v>1.2179821973302294</v>
      </c>
    </row>
    <row r="275" spans="1:10" x14ac:dyDescent="0.25">
      <c r="A275" s="33">
        <v>40575</v>
      </c>
      <c r="B275" s="34">
        <f t="shared" si="7"/>
        <v>1.2220816096711642</v>
      </c>
      <c r="C275" s="34">
        <f t="shared" si="7"/>
        <v>0.58875468281922794</v>
      </c>
      <c r="D275" s="34">
        <f t="shared" si="7"/>
        <v>1.4552548622860695</v>
      </c>
      <c r="E275" s="34">
        <f t="shared" si="7"/>
        <v>0.96720773973040441</v>
      </c>
      <c r="F275" s="34">
        <f t="shared" si="7"/>
        <v>1.1459084606851846</v>
      </c>
      <c r="G275" s="34">
        <f t="shared" si="7"/>
        <v>0.75766650007818159</v>
      </c>
      <c r="H275" s="34">
        <f t="shared" si="7"/>
        <v>0.9932597705612265</v>
      </c>
      <c r="I275" s="34">
        <f t="shared" si="7"/>
        <v>1.3024888564914363</v>
      </c>
      <c r="J275" s="34">
        <f t="shared" si="7"/>
        <v>1.2550684593168469</v>
      </c>
    </row>
    <row r="276" spans="1:10" x14ac:dyDescent="0.25">
      <c r="A276" s="33">
        <v>40603</v>
      </c>
      <c r="B276" s="34">
        <f t="shared" si="7"/>
        <v>1.3280133116760569</v>
      </c>
      <c r="C276" s="34">
        <f t="shared" si="7"/>
        <v>0.56448529189242647</v>
      </c>
      <c r="D276" s="34">
        <f t="shared" si="7"/>
        <v>8.0078300303315045E-2</v>
      </c>
      <c r="E276" s="34">
        <f t="shared" si="7"/>
        <v>1.0311801379441889</v>
      </c>
      <c r="F276" s="34">
        <f t="shared" si="7"/>
        <v>1.1758071793107638</v>
      </c>
      <c r="G276" s="34">
        <f t="shared" si="7"/>
        <v>0.93584794124538584</v>
      </c>
      <c r="H276" s="34">
        <f t="shared" si="7"/>
        <v>1.0336817268034897</v>
      </c>
      <c r="I276" s="34">
        <f t="shared" si="7"/>
        <v>1.1924677839405902</v>
      </c>
      <c r="J276" s="34">
        <f t="shared" si="7"/>
        <v>1.1665801225281098</v>
      </c>
    </row>
    <row r="277" spans="1:10" x14ac:dyDescent="0.25">
      <c r="A277" s="33">
        <v>40634</v>
      </c>
      <c r="B277" s="34">
        <f t="shared" si="7"/>
        <v>1.2009133525262881</v>
      </c>
      <c r="C277" s="34">
        <f t="shared" si="7"/>
        <v>0.79542620929739571</v>
      </c>
      <c r="D277" s="34">
        <f t="shared" si="7"/>
        <v>1.983665974557083</v>
      </c>
      <c r="E277" s="34">
        <f t="shared" si="7"/>
        <v>0.95782267569012447</v>
      </c>
      <c r="F277" s="34">
        <f t="shared" si="7"/>
        <v>1.267225531893279</v>
      </c>
      <c r="G277" s="34">
        <f t="shared" si="7"/>
        <v>0.76407398774284552</v>
      </c>
      <c r="H277" s="34">
        <f t="shared" si="7"/>
        <v>0.8672378946541337</v>
      </c>
      <c r="I277" s="34">
        <f t="shared" si="7"/>
        <v>1.0442738387320518</v>
      </c>
      <c r="J277" s="34">
        <f t="shared" si="7"/>
        <v>1.2445267007508864</v>
      </c>
    </row>
    <row r="278" spans="1:10" x14ac:dyDescent="0.25">
      <c r="A278" s="33">
        <v>40664</v>
      </c>
      <c r="B278" s="34">
        <f t="shared" si="7"/>
        <v>0.91944604562955567</v>
      </c>
      <c r="C278" s="34">
        <f t="shared" si="7"/>
        <v>0.72698773541233952</v>
      </c>
      <c r="D278" s="34">
        <f t="shared" si="7"/>
        <v>0.69495807036624602</v>
      </c>
      <c r="E278" s="34">
        <f t="shared" si="7"/>
        <v>0.98827994529199992</v>
      </c>
      <c r="F278" s="34">
        <f t="shared" si="7"/>
        <v>1.0135072063998374</v>
      </c>
      <c r="G278" s="34">
        <f t="shared" si="7"/>
        <v>0.53714631759756615</v>
      </c>
      <c r="H278" s="34">
        <f t="shared" si="7"/>
        <v>1.3788180867823834</v>
      </c>
      <c r="I278" s="34">
        <f t="shared" si="7"/>
        <v>0.91382198563356842</v>
      </c>
      <c r="J278" s="34">
        <f t="shared" si="7"/>
        <v>1.3774175670945805</v>
      </c>
    </row>
    <row r="279" spans="1:10" x14ac:dyDescent="0.25">
      <c r="A279" s="33">
        <v>40695</v>
      </c>
      <c r="B279" s="34">
        <f t="shared" ref="B279:J294" si="8">B127/B115</f>
        <v>1.0307467334196545</v>
      </c>
      <c r="C279" s="34">
        <f t="shared" si="8"/>
        <v>0.50486240754347278</v>
      </c>
      <c r="D279" s="34">
        <f t="shared" si="8"/>
        <v>1.2392928018470766</v>
      </c>
      <c r="E279" s="34">
        <f t="shared" si="8"/>
        <v>0.93346713107294965</v>
      </c>
      <c r="F279" s="34">
        <f t="shared" si="8"/>
        <v>1.0676402489955539</v>
      </c>
      <c r="G279" s="34">
        <f t="shared" si="8"/>
        <v>0.55015370998217883</v>
      </c>
      <c r="H279" s="34">
        <f t="shared" si="8"/>
        <v>0.87437373522811601</v>
      </c>
      <c r="I279" s="34">
        <f t="shared" si="8"/>
        <v>1.1193429753265891</v>
      </c>
      <c r="J279" s="34">
        <f t="shared" si="8"/>
        <v>1.2359631474724109</v>
      </c>
    </row>
    <row r="280" spans="1:10" x14ac:dyDescent="0.25">
      <c r="A280" s="33">
        <v>40725</v>
      </c>
      <c r="B280" s="34">
        <f t="shared" si="8"/>
        <v>1.1464491577647598</v>
      </c>
      <c r="C280" s="34">
        <f t="shared" si="8"/>
        <v>0.56344397070384422</v>
      </c>
      <c r="D280" s="34">
        <f t="shared" si="8"/>
        <v>1.8916905033031701</v>
      </c>
      <c r="E280" s="34">
        <f t="shared" si="8"/>
        <v>0.94597707112832097</v>
      </c>
      <c r="F280" s="34">
        <f t="shared" si="8"/>
        <v>1.125426670707238</v>
      </c>
      <c r="G280" s="34">
        <f t="shared" si="8"/>
        <v>0.79615410425152355</v>
      </c>
      <c r="H280" s="34">
        <f t="shared" si="8"/>
        <v>0.92680800527298168</v>
      </c>
      <c r="I280" s="34">
        <f t="shared" si="8"/>
        <v>0.76552082018206169</v>
      </c>
      <c r="J280" s="34">
        <f t="shared" si="8"/>
        <v>0.94405082485816627</v>
      </c>
    </row>
    <row r="281" spans="1:10" x14ac:dyDescent="0.25">
      <c r="A281" s="33">
        <v>40756</v>
      </c>
      <c r="B281" s="34">
        <f t="shared" si="8"/>
        <v>1.2300097931985383</v>
      </c>
      <c r="C281" s="34">
        <f t="shared" si="8"/>
        <v>0.3842213061263548</v>
      </c>
      <c r="D281" s="34">
        <f t="shared" si="8"/>
        <v>1.9877378577061222</v>
      </c>
      <c r="E281" s="34">
        <f t="shared" si="8"/>
        <v>1.0138961902309505</v>
      </c>
      <c r="F281" s="34">
        <f t="shared" si="8"/>
        <v>1.0865015898829959</v>
      </c>
      <c r="G281" s="34">
        <f t="shared" si="8"/>
        <v>0.65180977081319758</v>
      </c>
      <c r="H281" s="34">
        <f t="shared" si="8"/>
        <v>0.73903935531249954</v>
      </c>
      <c r="I281" s="34">
        <f t="shared" si="8"/>
        <v>0.918184442842638</v>
      </c>
      <c r="J281" s="34">
        <f t="shared" si="8"/>
        <v>0.90855608417978151</v>
      </c>
    </row>
    <row r="282" spans="1:10" x14ac:dyDescent="0.25">
      <c r="A282" s="33">
        <v>40787</v>
      </c>
      <c r="B282" s="34">
        <f t="shared" si="8"/>
        <v>1.1956381419485804</v>
      </c>
      <c r="C282" s="34">
        <f t="shared" si="8"/>
        <v>0.51598737208684231</v>
      </c>
      <c r="D282" s="34">
        <f t="shared" si="8"/>
        <v>14.616628500453608</v>
      </c>
      <c r="E282" s="34">
        <f t="shared" si="8"/>
        <v>1.0838633549097418</v>
      </c>
      <c r="F282" s="34">
        <f t="shared" si="8"/>
        <v>0.95716056375813285</v>
      </c>
      <c r="G282" s="34">
        <f t="shared" si="8"/>
        <v>0.74738794698718014</v>
      </c>
      <c r="H282" s="34">
        <f t="shared" si="8"/>
        <v>0.82083643257961836</v>
      </c>
      <c r="I282" s="34">
        <f t="shared" si="8"/>
        <v>1.2393043559336168</v>
      </c>
      <c r="J282" s="34">
        <f t="shared" si="8"/>
        <v>0.97671726664288416</v>
      </c>
    </row>
    <row r="283" spans="1:10" x14ac:dyDescent="0.25">
      <c r="A283" s="33">
        <v>40817</v>
      </c>
      <c r="B283" s="34">
        <f t="shared" si="8"/>
        <v>1.1874881970826063</v>
      </c>
      <c r="C283" s="34">
        <f t="shared" si="8"/>
        <v>0.5052391700743768</v>
      </c>
      <c r="D283" s="34">
        <f t="shared" si="8"/>
        <v>1.952807590225929</v>
      </c>
      <c r="E283" s="34">
        <f t="shared" si="8"/>
        <v>1.0498175548744353</v>
      </c>
      <c r="F283" s="34">
        <f t="shared" si="8"/>
        <v>0.88929323606853239</v>
      </c>
      <c r="G283" s="34">
        <f t="shared" si="8"/>
        <v>0.94181489080237646</v>
      </c>
      <c r="H283" s="34">
        <f t="shared" si="8"/>
        <v>0.7887828616196062</v>
      </c>
      <c r="I283" s="34">
        <f t="shared" si="8"/>
        <v>1.0862584641047028</v>
      </c>
      <c r="J283" s="34">
        <f t="shared" si="8"/>
        <v>0.98523788038790383</v>
      </c>
    </row>
    <row r="284" spans="1:10" x14ac:dyDescent="0.25">
      <c r="A284" s="33">
        <v>40848</v>
      </c>
      <c r="B284" s="34">
        <f t="shared" si="8"/>
        <v>1.1740425377746253</v>
      </c>
      <c r="C284" s="34">
        <f t="shared" si="8"/>
        <v>0.7079934985992048</v>
      </c>
      <c r="D284" s="34">
        <f t="shared" si="8"/>
        <v>2.0852813893675188</v>
      </c>
      <c r="E284" s="34">
        <f t="shared" si="8"/>
        <v>0.9929192626293879</v>
      </c>
      <c r="F284" s="34">
        <f t="shared" si="8"/>
        <v>0.86985277548349627</v>
      </c>
      <c r="G284" s="34">
        <f t="shared" si="8"/>
        <v>0.9476151487235781</v>
      </c>
      <c r="H284" s="34">
        <f t="shared" si="8"/>
        <v>1.0738538419118631</v>
      </c>
      <c r="I284" s="34">
        <f t="shared" si="8"/>
        <v>0.86550489779710427</v>
      </c>
      <c r="J284" s="34">
        <f t="shared" si="8"/>
        <v>0.9769275588981654</v>
      </c>
    </row>
    <row r="285" spans="1:10" x14ac:dyDescent="0.25">
      <c r="A285" s="33">
        <v>40878</v>
      </c>
      <c r="B285" s="34">
        <f t="shared" si="8"/>
        <v>1.2031412500873282</v>
      </c>
      <c r="C285" s="34">
        <f t="shared" si="8"/>
        <v>0.73861472332975553</v>
      </c>
      <c r="D285" s="34">
        <f t="shared" si="8"/>
        <v>0.31466241560808911</v>
      </c>
      <c r="E285" s="34">
        <f t="shared" si="8"/>
        <v>1.0778529526457361</v>
      </c>
      <c r="F285" s="34">
        <f t="shared" si="8"/>
        <v>1.0347115092293782</v>
      </c>
      <c r="G285" s="34">
        <f t="shared" si="8"/>
        <v>0.77335439558054409</v>
      </c>
      <c r="H285" s="34">
        <f t="shared" si="8"/>
        <v>0.79071230315275265</v>
      </c>
      <c r="I285" s="34">
        <f t="shared" si="8"/>
        <v>0.76168341861279076</v>
      </c>
      <c r="J285" s="34">
        <f t="shared" si="8"/>
        <v>1.0802555721025031</v>
      </c>
    </row>
    <row r="286" spans="1:10" x14ac:dyDescent="0.25">
      <c r="A286" s="33">
        <v>40909</v>
      </c>
      <c r="B286" s="34">
        <f t="shared" si="8"/>
        <v>1.470125805155216</v>
      </c>
      <c r="C286" s="34">
        <f t="shared" si="8"/>
        <v>0.61495245847663982</v>
      </c>
      <c r="D286" s="34">
        <f t="shared" si="8"/>
        <v>3.1415670957333726E-2</v>
      </c>
      <c r="E286" s="34">
        <f t="shared" si="8"/>
        <v>1.150840011660887</v>
      </c>
      <c r="F286" s="34">
        <f t="shared" si="8"/>
        <v>0.79410536024933587</v>
      </c>
      <c r="G286" s="34">
        <f t="shared" si="8"/>
        <v>0.90024477331202069</v>
      </c>
      <c r="H286" s="34">
        <f t="shared" si="8"/>
        <v>0.50025278142096974</v>
      </c>
      <c r="I286" s="34">
        <f t="shared" si="8"/>
        <v>0.88078181574629044</v>
      </c>
      <c r="J286" s="34">
        <f t="shared" si="8"/>
        <v>1.2137089005291299</v>
      </c>
    </row>
    <row r="287" spans="1:10" x14ac:dyDescent="0.25">
      <c r="A287" s="33">
        <v>40940</v>
      </c>
      <c r="B287" s="34">
        <f t="shared" si="8"/>
        <v>1.5066335186516584</v>
      </c>
      <c r="C287" s="34">
        <f t="shared" si="8"/>
        <v>0.93160793818681653</v>
      </c>
      <c r="D287" s="34">
        <f t="shared" si="8"/>
        <v>0.1698774871255187</v>
      </c>
      <c r="E287" s="34">
        <f t="shared" si="8"/>
        <v>1.1836074608362541</v>
      </c>
      <c r="F287" s="34">
        <f t="shared" si="8"/>
        <v>0.88025953598112461</v>
      </c>
      <c r="G287" s="34">
        <f t="shared" si="8"/>
        <v>1.0893501832460055</v>
      </c>
      <c r="H287" s="34">
        <f t="shared" si="8"/>
        <v>1.0262423266011205</v>
      </c>
      <c r="I287" s="34">
        <f t="shared" si="8"/>
        <v>0.89572368260269575</v>
      </c>
      <c r="J287" s="34">
        <f t="shared" si="8"/>
        <v>1.2862746595966306</v>
      </c>
    </row>
    <row r="288" spans="1:10" x14ac:dyDescent="0.25">
      <c r="A288" s="33">
        <v>40969</v>
      </c>
      <c r="B288" s="34">
        <f t="shared" si="8"/>
        <v>1.3170551095362744</v>
      </c>
      <c r="C288" s="34">
        <f t="shared" si="8"/>
        <v>1.1486558157467541</v>
      </c>
      <c r="D288" s="34">
        <f t="shared" si="8"/>
        <v>1.7397735064649076</v>
      </c>
      <c r="E288" s="34">
        <f t="shared" si="8"/>
        <v>0.94089451462218165</v>
      </c>
      <c r="F288" s="34">
        <f t="shared" si="8"/>
        <v>0.80843309778415817</v>
      </c>
      <c r="G288" s="34">
        <f t="shared" si="8"/>
        <v>0.98545441890387697</v>
      </c>
      <c r="H288" s="34">
        <f t="shared" si="8"/>
        <v>0.994464124884475</v>
      </c>
      <c r="I288" s="34">
        <f t="shared" si="8"/>
        <v>1.0743531554756383</v>
      </c>
      <c r="J288" s="34">
        <f t="shared" si="8"/>
        <v>1.2440998102283574</v>
      </c>
    </row>
    <row r="289" spans="1:10" x14ac:dyDescent="0.25">
      <c r="A289" s="33">
        <v>41000</v>
      </c>
      <c r="B289" s="34">
        <f t="shared" si="8"/>
        <v>1.2737205810581027</v>
      </c>
      <c r="C289" s="34">
        <f t="shared" si="8"/>
        <v>0.59665022513867338</v>
      </c>
      <c r="D289" s="34">
        <f t="shared" si="8"/>
        <v>0.81101114262278917</v>
      </c>
      <c r="E289" s="34">
        <f t="shared" si="8"/>
        <v>0.72195883018629181</v>
      </c>
      <c r="F289" s="34">
        <f t="shared" si="8"/>
        <v>0.88855090171349971</v>
      </c>
      <c r="G289" s="34">
        <f t="shared" si="8"/>
        <v>1.0779791142240451</v>
      </c>
      <c r="H289" s="34">
        <f t="shared" si="8"/>
        <v>0</v>
      </c>
      <c r="I289" s="34">
        <f t="shared" si="8"/>
        <v>1.1711227066871333</v>
      </c>
      <c r="J289" s="34">
        <f t="shared" si="8"/>
        <v>1.4374733413326755</v>
      </c>
    </row>
    <row r="290" spans="1:10" x14ac:dyDescent="0.25">
      <c r="A290" s="33">
        <v>41030</v>
      </c>
      <c r="B290" s="34">
        <f t="shared" si="8"/>
        <v>1.3049230742640854</v>
      </c>
      <c r="C290" s="34">
        <f t="shared" si="8"/>
        <v>0.73891926947650988</v>
      </c>
      <c r="D290" s="34">
        <f t="shared" si="8"/>
        <v>0</v>
      </c>
      <c r="E290" s="34">
        <f t="shared" si="8"/>
        <v>1.0498468771968004</v>
      </c>
      <c r="F290" s="34">
        <f t="shared" si="8"/>
        <v>0.87464256692222442</v>
      </c>
      <c r="G290" s="34">
        <f t="shared" si="8"/>
        <v>1.2700699625864178</v>
      </c>
      <c r="H290" s="34">
        <f t="shared" si="8"/>
        <v>2.0936337964722004E-3</v>
      </c>
      <c r="I290" s="34">
        <f t="shared" si="8"/>
        <v>1.1247576821973313</v>
      </c>
      <c r="J290" s="34">
        <f t="shared" si="8"/>
        <v>1.2976105654753542</v>
      </c>
    </row>
    <row r="291" spans="1:10" x14ac:dyDescent="0.25">
      <c r="A291" s="33">
        <v>41061</v>
      </c>
      <c r="B291" s="34">
        <f t="shared" si="8"/>
        <v>1.3155250237011902</v>
      </c>
      <c r="C291" s="34">
        <f t="shared" si="8"/>
        <v>1.8093262058254413</v>
      </c>
      <c r="D291" s="34">
        <f t="shared" si="8"/>
        <v>0.48269050640710442</v>
      </c>
      <c r="E291" s="34">
        <f t="shared" si="8"/>
        <v>1.2206605597758255</v>
      </c>
      <c r="F291" s="34">
        <f t="shared" si="8"/>
        <v>0.77470946154160503</v>
      </c>
      <c r="G291" s="34">
        <f t="shared" si="8"/>
        <v>1.2300496452329335</v>
      </c>
      <c r="H291" s="34">
        <f t="shared" si="8"/>
        <v>0.14321459154741001</v>
      </c>
      <c r="I291" s="34">
        <f t="shared" si="8"/>
        <v>1.0659084501255862</v>
      </c>
      <c r="J291" s="34">
        <f t="shared" si="8"/>
        <v>1.3539437977636306</v>
      </c>
    </row>
    <row r="292" spans="1:10" x14ac:dyDescent="0.25">
      <c r="A292" s="33">
        <v>41091</v>
      </c>
      <c r="B292" s="34">
        <f t="shared" si="8"/>
        <v>1.1983205181441123</v>
      </c>
      <c r="C292" s="34">
        <f t="shared" si="8"/>
        <v>1.0740375826847333</v>
      </c>
      <c r="D292" s="34">
        <f t="shared" si="8"/>
        <v>0.19885729412480024</v>
      </c>
      <c r="E292" s="34">
        <f t="shared" si="8"/>
        <v>1.0608972180210106</v>
      </c>
      <c r="F292" s="34">
        <f t="shared" si="8"/>
        <v>0.75438091509484195</v>
      </c>
      <c r="G292" s="34">
        <f t="shared" si="8"/>
        <v>0.87797081539467414</v>
      </c>
      <c r="H292" s="34">
        <f t="shared" si="8"/>
        <v>1.552065487218113</v>
      </c>
      <c r="I292" s="34">
        <f t="shared" si="8"/>
        <v>1.4451356190024207</v>
      </c>
      <c r="J292" s="34">
        <f t="shared" si="8"/>
        <v>1.1092089637095526</v>
      </c>
    </row>
    <row r="293" spans="1:10" x14ac:dyDescent="0.25">
      <c r="A293" s="33">
        <v>41122</v>
      </c>
      <c r="B293" s="34">
        <f t="shared" si="8"/>
        <v>1.1694004683733106</v>
      </c>
      <c r="C293" s="34">
        <f t="shared" si="8"/>
        <v>1.140172947240621</v>
      </c>
      <c r="D293" s="34">
        <f t="shared" si="8"/>
        <v>0.14017043678897007</v>
      </c>
      <c r="E293" s="34">
        <f t="shared" si="8"/>
        <v>0.72133809678467031</v>
      </c>
      <c r="F293" s="34">
        <f t="shared" si="8"/>
        <v>0.89492234263035686</v>
      </c>
      <c r="G293" s="34">
        <f t="shared" si="8"/>
        <v>1.0108299139612542</v>
      </c>
      <c r="H293" s="34">
        <f t="shared" si="8"/>
        <v>1.6569068321051665</v>
      </c>
      <c r="I293" s="34">
        <f t="shared" si="8"/>
        <v>1.3916690214394412</v>
      </c>
      <c r="J293" s="34">
        <f t="shared" si="8"/>
        <v>1.2603697978703696</v>
      </c>
    </row>
    <row r="294" spans="1:10" x14ac:dyDescent="0.25">
      <c r="A294" s="33">
        <v>41153</v>
      </c>
      <c r="B294" s="34">
        <f t="shared" si="8"/>
        <v>1.2464426377468352</v>
      </c>
      <c r="C294" s="34">
        <f t="shared" si="8"/>
        <v>0.57215501289693205</v>
      </c>
      <c r="D294" s="34">
        <f t="shared" si="8"/>
        <v>2.7756819328505768</v>
      </c>
      <c r="E294" s="34">
        <f t="shared" si="8"/>
        <v>0.40897928111279219</v>
      </c>
      <c r="F294" s="34">
        <f t="shared" si="8"/>
        <v>0.86908187304371975</v>
      </c>
      <c r="G294" s="34">
        <f t="shared" si="8"/>
        <v>1.3088850454887098</v>
      </c>
      <c r="H294" s="34">
        <f t="shared" si="8"/>
        <v>7.5009330188861176E-2</v>
      </c>
      <c r="I294" s="34">
        <f t="shared" si="8"/>
        <v>1.5478151883756599</v>
      </c>
      <c r="J294" s="34">
        <f t="shared" si="8"/>
        <v>1.2146356142219645</v>
      </c>
    </row>
    <row r="295" spans="1:10" x14ac:dyDescent="0.25">
      <c r="A295" s="33">
        <v>41183</v>
      </c>
      <c r="B295" s="34">
        <f t="shared" ref="B295:J310" si="9">B143/B131</f>
        <v>1.1924530456232625</v>
      </c>
      <c r="C295" s="34">
        <f t="shared" si="9"/>
        <v>1.0125558165699051</v>
      </c>
      <c r="D295" s="34">
        <f t="shared" si="9"/>
        <v>2.4024039204885872</v>
      </c>
      <c r="E295" s="34">
        <f t="shared" si="9"/>
        <v>0.52486518873576993</v>
      </c>
      <c r="F295" s="34">
        <f t="shared" si="9"/>
        <v>1.1148805385486555</v>
      </c>
      <c r="G295" s="34">
        <f t="shared" si="9"/>
        <v>1.011251489950995</v>
      </c>
      <c r="H295" s="34">
        <f t="shared" si="9"/>
        <v>0</v>
      </c>
      <c r="I295" s="34">
        <f t="shared" si="9"/>
        <v>1.652036382345202</v>
      </c>
      <c r="J295" s="34">
        <f t="shared" si="9"/>
        <v>1.0081131994691099</v>
      </c>
    </row>
    <row r="296" spans="1:10" x14ac:dyDescent="0.25">
      <c r="A296" s="33">
        <v>41214</v>
      </c>
      <c r="B296" s="34">
        <f t="shared" si="9"/>
        <v>1.0648319074333676</v>
      </c>
      <c r="C296" s="34">
        <f t="shared" si="9"/>
        <v>1.0058905497699291</v>
      </c>
      <c r="D296" s="34">
        <f t="shared" si="9"/>
        <v>1.3935876918883665</v>
      </c>
      <c r="E296" s="34">
        <f t="shared" si="9"/>
        <v>0.98724845820476737</v>
      </c>
      <c r="F296" s="34">
        <f t="shared" si="9"/>
        <v>0.90637656309647652</v>
      </c>
      <c r="G296" s="34">
        <f t="shared" si="9"/>
        <v>0.96991612225404866</v>
      </c>
      <c r="H296" s="34">
        <f t="shared" si="9"/>
        <v>0</v>
      </c>
      <c r="I296" s="34">
        <f t="shared" si="9"/>
        <v>1.5433660074829503</v>
      </c>
      <c r="J296" s="34">
        <f t="shared" si="9"/>
        <v>0.8325842145533735</v>
      </c>
    </row>
    <row r="297" spans="1:10" x14ac:dyDescent="0.25">
      <c r="A297" s="33">
        <v>41244</v>
      </c>
      <c r="B297" s="34">
        <f t="shared" si="9"/>
        <v>1.1093152678960758</v>
      </c>
      <c r="C297" s="34">
        <f t="shared" si="9"/>
        <v>0.93363826247734116</v>
      </c>
      <c r="D297" s="34">
        <f t="shared" si="9"/>
        <v>1.11448319369717</v>
      </c>
      <c r="E297" s="34">
        <f t="shared" si="9"/>
        <v>1.082604336508266</v>
      </c>
      <c r="F297" s="34">
        <f t="shared" si="9"/>
        <v>0.96019085703601192</v>
      </c>
      <c r="G297" s="34">
        <f t="shared" si="9"/>
        <v>1.1696762768569011</v>
      </c>
      <c r="H297" s="34">
        <f t="shared" si="9"/>
        <v>1.1266502931860805</v>
      </c>
      <c r="I297" s="34">
        <f t="shared" si="9"/>
        <v>1.7299687613827892</v>
      </c>
      <c r="J297" s="34">
        <f t="shared" si="9"/>
        <v>0.86376413904626426</v>
      </c>
    </row>
    <row r="298" spans="1:10" x14ac:dyDescent="0.25">
      <c r="A298" s="33">
        <v>41275</v>
      </c>
      <c r="B298" s="34">
        <f t="shared" si="9"/>
        <v>0.83678826292345021</v>
      </c>
      <c r="C298" s="34">
        <f t="shared" si="9"/>
        <v>1.0759305425999024</v>
      </c>
      <c r="D298" s="34">
        <f t="shared" si="9"/>
        <v>8.9056442687571735</v>
      </c>
      <c r="E298" s="34">
        <f t="shared" si="9"/>
        <v>0.93349729027148387</v>
      </c>
      <c r="F298" s="34">
        <f t="shared" si="9"/>
        <v>0.64642944773256505</v>
      </c>
      <c r="G298" s="34">
        <f t="shared" si="9"/>
        <v>1.070660888984045</v>
      </c>
      <c r="H298" s="34">
        <f t="shared" si="9"/>
        <v>9.116753198137156E-3</v>
      </c>
      <c r="I298" s="34">
        <f t="shared" si="9"/>
        <v>0.92614796993943294</v>
      </c>
      <c r="J298" s="34">
        <f t="shared" si="9"/>
        <v>0.92367447852993001</v>
      </c>
    </row>
    <row r="299" spans="1:10" x14ac:dyDescent="0.25">
      <c r="A299" s="33">
        <v>41306</v>
      </c>
      <c r="B299" s="34">
        <f t="shared" si="9"/>
        <v>0.82006781469252488</v>
      </c>
      <c r="C299" s="34">
        <f t="shared" si="9"/>
        <v>0.78674476694076345</v>
      </c>
      <c r="D299" s="34">
        <f t="shared" si="9"/>
        <v>0.45683126590259471</v>
      </c>
      <c r="E299" s="34">
        <f t="shared" si="9"/>
        <v>0.85848519362186793</v>
      </c>
      <c r="F299" s="34">
        <f t="shared" si="9"/>
        <v>0.53701138065040765</v>
      </c>
      <c r="G299" s="34">
        <f t="shared" si="9"/>
        <v>0.98032049134504051</v>
      </c>
      <c r="H299" s="34">
        <f t="shared" si="9"/>
        <v>0</v>
      </c>
      <c r="I299" s="34">
        <f t="shared" si="9"/>
        <v>0.86958473711173245</v>
      </c>
      <c r="J299" s="34">
        <f t="shared" si="9"/>
        <v>0.6855991180542077</v>
      </c>
    </row>
    <row r="300" spans="1:10" x14ac:dyDescent="0.25">
      <c r="A300" s="33">
        <v>41334</v>
      </c>
      <c r="B300" s="34">
        <f t="shared" si="9"/>
        <v>0.92867858575590712</v>
      </c>
      <c r="C300" s="34">
        <f t="shared" si="9"/>
        <v>0.86213831581098921</v>
      </c>
      <c r="D300" s="34">
        <f t="shared" si="9"/>
        <v>0.4094988450336447</v>
      </c>
      <c r="E300" s="34">
        <f t="shared" si="9"/>
        <v>1.0260126277493393</v>
      </c>
      <c r="F300" s="34">
        <f t="shared" si="9"/>
        <v>0.51455879959405637</v>
      </c>
      <c r="G300" s="34">
        <f t="shared" si="9"/>
        <v>1.1056121138585802</v>
      </c>
      <c r="H300" s="34">
        <f t="shared" si="9"/>
        <v>0</v>
      </c>
      <c r="I300" s="34">
        <f t="shared" si="9"/>
        <v>1.022439900823515</v>
      </c>
      <c r="J300" s="34">
        <f t="shared" si="9"/>
        <v>1.0135893390191897</v>
      </c>
    </row>
    <row r="301" spans="1:10" x14ac:dyDescent="0.25">
      <c r="A301" s="33">
        <v>41365</v>
      </c>
      <c r="B301" s="34">
        <f t="shared" si="9"/>
        <v>0.9623126981481106</v>
      </c>
      <c r="C301" s="34">
        <f t="shared" si="9"/>
        <v>1.0863388680876449</v>
      </c>
      <c r="D301" s="34">
        <f t="shared" si="9"/>
        <v>0.85931096195215861</v>
      </c>
      <c r="E301" s="34">
        <f t="shared" si="9"/>
        <v>1.2443324771060507</v>
      </c>
      <c r="F301" s="34">
        <f t="shared" si="9"/>
        <v>0.41736862680814291</v>
      </c>
      <c r="G301" s="34">
        <f t="shared" si="9"/>
        <v>1.102526832936404</v>
      </c>
      <c r="H301" s="34" t="e">
        <f t="shared" si="9"/>
        <v>#DIV/0!</v>
      </c>
      <c r="I301" s="34">
        <f t="shared" si="9"/>
        <v>1.0597024921483384</v>
      </c>
      <c r="J301" s="34">
        <f t="shared" si="9"/>
        <v>0.87772593456897419</v>
      </c>
    </row>
    <row r="302" spans="1:10" x14ac:dyDescent="0.25">
      <c r="A302" s="33">
        <v>41395</v>
      </c>
      <c r="B302" s="34">
        <f t="shared" si="9"/>
        <v>0.98861503449078469</v>
      </c>
      <c r="C302" s="34">
        <f t="shared" si="9"/>
        <v>1.1631018488993567</v>
      </c>
      <c r="D302" s="34" t="e">
        <f t="shared" si="9"/>
        <v>#DIV/0!</v>
      </c>
      <c r="E302" s="34">
        <f t="shared" si="9"/>
        <v>0.57491311808893886</v>
      </c>
      <c r="F302" s="34">
        <f t="shared" si="9"/>
        <v>0.39430206946555379</v>
      </c>
      <c r="G302" s="34">
        <f t="shared" si="9"/>
        <v>0.91270661300931577</v>
      </c>
      <c r="H302" s="34">
        <f t="shared" si="9"/>
        <v>0</v>
      </c>
      <c r="I302" s="34">
        <f t="shared" si="9"/>
        <v>0.86147781454784955</v>
      </c>
      <c r="J302" s="34">
        <f t="shared" si="9"/>
        <v>1.0494622384715013</v>
      </c>
    </row>
    <row r="303" spans="1:10" x14ac:dyDescent="0.25">
      <c r="A303" s="33">
        <v>41426</v>
      </c>
      <c r="B303" s="34">
        <f t="shared" si="9"/>
        <v>0.96540159578779572</v>
      </c>
      <c r="C303" s="34">
        <f t="shared" si="9"/>
        <v>1.166236128156634</v>
      </c>
      <c r="D303" s="34">
        <f t="shared" si="9"/>
        <v>0</v>
      </c>
      <c r="E303" s="34">
        <f t="shared" si="9"/>
        <v>0.66205242486950011</v>
      </c>
      <c r="F303" s="34">
        <f t="shared" si="9"/>
        <v>0.42907402881783108</v>
      </c>
      <c r="G303" s="34">
        <f t="shared" si="9"/>
        <v>0.82466172805017179</v>
      </c>
      <c r="H303" s="34">
        <f t="shared" si="9"/>
        <v>0</v>
      </c>
      <c r="I303" s="34">
        <f t="shared" si="9"/>
        <v>0.79024887709320002</v>
      </c>
      <c r="J303" s="34">
        <f t="shared" si="9"/>
        <v>0.96352743816300734</v>
      </c>
    </row>
    <row r="304" spans="1:10" x14ac:dyDescent="0.25">
      <c r="A304" s="33">
        <v>41456</v>
      </c>
      <c r="B304" s="34">
        <f t="shared" si="9"/>
        <v>0.95846225564240395</v>
      </c>
      <c r="C304" s="34">
        <f t="shared" si="9"/>
        <v>1.2695237891574198</v>
      </c>
      <c r="D304" s="34">
        <f t="shared" si="9"/>
        <v>3.7394368121313195</v>
      </c>
      <c r="E304" s="34">
        <f t="shared" si="9"/>
        <v>0.8612794204902946</v>
      </c>
      <c r="F304" s="34">
        <f t="shared" si="9"/>
        <v>0.66713466778178843</v>
      </c>
      <c r="G304" s="34">
        <f t="shared" si="9"/>
        <v>0.86722969060785537</v>
      </c>
      <c r="H304" s="34">
        <f t="shared" si="9"/>
        <v>0</v>
      </c>
      <c r="I304" s="34">
        <f t="shared" si="9"/>
        <v>0.89931692003699315</v>
      </c>
      <c r="J304" s="34">
        <f t="shared" si="9"/>
        <v>1.0307660180682303</v>
      </c>
    </row>
    <row r="305" spans="1:10" x14ac:dyDescent="0.25">
      <c r="A305" s="33">
        <v>41487</v>
      </c>
      <c r="B305" s="34">
        <f t="shared" si="9"/>
        <v>0.96446669422252929</v>
      </c>
      <c r="C305" s="34">
        <f t="shared" si="9"/>
        <v>1.0727285090584842</v>
      </c>
      <c r="D305" s="34">
        <f t="shared" si="9"/>
        <v>3.5620443632077596</v>
      </c>
      <c r="E305" s="34">
        <f t="shared" si="9"/>
        <v>1.4169293111211165</v>
      </c>
      <c r="F305" s="34">
        <f t="shared" si="9"/>
        <v>0.7301164860865571</v>
      </c>
      <c r="G305" s="34">
        <f t="shared" si="9"/>
        <v>0.74865089047155886</v>
      </c>
      <c r="H305" s="34">
        <f t="shared" si="9"/>
        <v>0</v>
      </c>
      <c r="I305" s="34">
        <f t="shared" si="9"/>
        <v>0.92330982458742172</v>
      </c>
      <c r="J305" s="34">
        <f t="shared" si="9"/>
        <v>0.90050631283650684</v>
      </c>
    </row>
    <row r="306" spans="1:10" x14ac:dyDescent="0.25">
      <c r="A306" s="33">
        <v>41518</v>
      </c>
      <c r="B306" s="34">
        <f t="shared" si="9"/>
        <v>0.88524822755282795</v>
      </c>
      <c r="C306" s="34">
        <f t="shared" si="9"/>
        <v>1.090054682364223</v>
      </c>
      <c r="D306" s="34">
        <f t="shared" si="9"/>
        <v>7.2353693254475646E-2</v>
      </c>
      <c r="E306" s="34">
        <f t="shared" si="9"/>
        <v>2.6132798809030433</v>
      </c>
      <c r="F306" s="34">
        <f t="shared" si="9"/>
        <v>0.7802666563571482</v>
      </c>
      <c r="G306" s="34">
        <f t="shared" si="9"/>
        <v>0.90205529379197247</v>
      </c>
      <c r="H306" s="34">
        <f t="shared" si="9"/>
        <v>0</v>
      </c>
      <c r="I306" s="34">
        <f t="shared" si="9"/>
        <v>0.80409476541874347</v>
      </c>
      <c r="J306" s="34">
        <f t="shared" si="9"/>
        <v>0.82038902577497719</v>
      </c>
    </row>
    <row r="307" spans="1:10" x14ac:dyDescent="0.25">
      <c r="A307" s="33">
        <v>41548</v>
      </c>
      <c r="B307" s="34">
        <f t="shared" si="9"/>
        <v>0.86164158194423945</v>
      </c>
      <c r="C307" s="34">
        <f t="shared" si="9"/>
        <v>1.2547521953687728</v>
      </c>
      <c r="D307" s="34">
        <f t="shared" si="9"/>
        <v>0.52198680356022475</v>
      </c>
      <c r="E307" s="34">
        <f t="shared" si="9"/>
        <v>1.6175799086757991</v>
      </c>
      <c r="F307" s="34">
        <f t="shared" si="9"/>
        <v>0.66730502810448411</v>
      </c>
      <c r="G307" s="34">
        <f t="shared" si="9"/>
        <v>0.83457744869636419</v>
      </c>
      <c r="H307" s="34" t="e">
        <f t="shared" si="9"/>
        <v>#DIV/0!</v>
      </c>
      <c r="I307" s="34">
        <f t="shared" si="9"/>
        <v>0.88272708017110224</v>
      </c>
      <c r="J307" s="34">
        <f t="shared" si="9"/>
        <v>1.0129890546023208</v>
      </c>
    </row>
    <row r="308" spans="1:10" x14ac:dyDescent="0.25">
      <c r="A308" s="33">
        <v>41579</v>
      </c>
      <c r="B308" s="34">
        <f t="shared" si="9"/>
        <v>1.0558105361885766</v>
      </c>
      <c r="C308" s="34">
        <f t="shared" si="9"/>
        <v>0.93313585233068697</v>
      </c>
      <c r="D308" s="34">
        <f t="shared" si="9"/>
        <v>3.3292430187591149E-2</v>
      </c>
      <c r="E308" s="34">
        <f t="shared" si="9"/>
        <v>1.0483594522408488</v>
      </c>
      <c r="F308" s="34">
        <f t="shared" si="9"/>
        <v>0.86327459378284488</v>
      </c>
      <c r="G308" s="34">
        <f t="shared" si="9"/>
        <v>0.72475666694629082</v>
      </c>
      <c r="H308" s="34" t="e">
        <f t="shared" si="9"/>
        <v>#DIV/0!</v>
      </c>
      <c r="I308" s="34">
        <f t="shared" si="9"/>
        <v>0.85796419059468498</v>
      </c>
      <c r="J308" s="34">
        <f t="shared" si="9"/>
        <v>1.2111134658728746</v>
      </c>
    </row>
    <row r="309" spans="1:10" x14ac:dyDescent="0.25">
      <c r="A309" s="33">
        <v>41609</v>
      </c>
      <c r="B309" s="34">
        <f t="shared" si="9"/>
        <v>1.0437872008191067</v>
      </c>
      <c r="C309" s="34">
        <f t="shared" si="9"/>
        <v>1.9104966982144</v>
      </c>
      <c r="D309" s="34">
        <f t="shared" si="9"/>
        <v>1.4192852104616138</v>
      </c>
      <c r="E309" s="34">
        <f t="shared" si="9"/>
        <v>0.88940688940688939</v>
      </c>
      <c r="F309" s="34">
        <f t="shared" si="9"/>
        <v>0.79544515984892594</v>
      </c>
      <c r="G309" s="34">
        <f t="shared" si="9"/>
        <v>0.74299704228312158</v>
      </c>
      <c r="H309" s="34">
        <f t="shared" si="9"/>
        <v>2.033044122547413E-2</v>
      </c>
      <c r="I309" s="34">
        <f t="shared" si="9"/>
        <v>0.91769364508317186</v>
      </c>
      <c r="J309" s="34">
        <f t="shared" si="9"/>
        <v>1.035835915443921</v>
      </c>
    </row>
    <row r="310" spans="1:10" x14ac:dyDescent="0.25">
      <c r="A310" s="33">
        <v>41640</v>
      </c>
      <c r="B310" s="34">
        <f t="shared" si="9"/>
        <v>1.0356345444412631</v>
      </c>
      <c r="C310" s="34">
        <f t="shared" si="9"/>
        <v>1.5081459477603738</v>
      </c>
      <c r="D310" s="34">
        <f t="shared" si="9"/>
        <v>2.3391301915518832</v>
      </c>
      <c r="E310" s="34">
        <f t="shared" si="9"/>
        <v>1.0400201924730217</v>
      </c>
      <c r="F310" s="34">
        <f t="shared" si="9"/>
        <v>0.85221311402952526</v>
      </c>
      <c r="G310" s="34">
        <f t="shared" si="9"/>
        <v>0.77603531323087704</v>
      </c>
      <c r="H310" s="34">
        <f t="shared" si="9"/>
        <v>0</v>
      </c>
      <c r="I310" s="34">
        <f t="shared" si="9"/>
        <v>1.0078729482713427</v>
      </c>
      <c r="J310" s="34">
        <f t="shared" si="9"/>
        <v>1.0358358293186256</v>
      </c>
    </row>
    <row r="311" spans="1:10" x14ac:dyDescent="0.25">
      <c r="A311" s="33">
        <v>41671</v>
      </c>
      <c r="B311" s="34">
        <f t="shared" ref="B311:J315" si="10">B159/B147</f>
        <v>1.0886813407872373</v>
      </c>
      <c r="C311" s="34">
        <f t="shared" si="10"/>
        <v>1.1136153316477293</v>
      </c>
      <c r="D311" s="34">
        <f t="shared" si="10"/>
        <v>1</v>
      </c>
      <c r="E311" s="34">
        <f t="shared" si="10"/>
        <v>1.0545273307939469</v>
      </c>
      <c r="F311" s="34">
        <f t="shared" si="10"/>
        <v>2.0005822736761423</v>
      </c>
      <c r="G311" s="34">
        <f t="shared" si="10"/>
        <v>0.75882680838229011</v>
      </c>
      <c r="H311" s="34" t="e">
        <f t="shared" si="10"/>
        <v>#DIV/0!</v>
      </c>
      <c r="I311" s="34">
        <f t="shared" si="10"/>
        <v>1.0551599478769524</v>
      </c>
      <c r="J311" s="34">
        <f t="shared" si="10"/>
        <v>1.0358358955647387</v>
      </c>
    </row>
    <row r="312" spans="1:10" x14ac:dyDescent="0.25">
      <c r="A312" s="33">
        <v>41699</v>
      </c>
      <c r="B312" s="34">
        <f t="shared" si="10"/>
        <v>1.0383994071458211</v>
      </c>
      <c r="C312" s="34">
        <f t="shared" si="10"/>
        <v>1.0799532930204407</v>
      </c>
      <c r="D312" s="34">
        <f t="shared" si="10"/>
        <v>1</v>
      </c>
      <c r="E312" s="34">
        <f t="shared" si="10"/>
        <v>1.0130015958379657</v>
      </c>
      <c r="F312" s="34">
        <f t="shared" si="10"/>
        <v>2.2230162032444634</v>
      </c>
      <c r="G312" s="34">
        <f t="shared" si="10"/>
        <v>1.7587139216677765</v>
      </c>
      <c r="H312" s="34" t="e">
        <f t="shared" si="10"/>
        <v>#DIV/0!</v>
      </c>
      <c r="I312" s="34">
        <f t="shared" si="10"/>
        <v>0.98902629836460754</v>
      </c>
      <c r="J312" s="34">
        <f t="shared" si="10"/>
        <v>1.0358358292660044</v>
      </c>
    </row>
    <row r="313" spans="1:10" x14ac:dyDescent="0.25">
      <c r="A313" s="33">
        <v>41730</v>
      </c>
      <c r="B313" s="34">
        <f t="shared" si="10"/>
        <v>1.0195816297157958</v>
      </c>
      <c r="C313" s="34">
        <f t="shared" si="10"/>
        <v>0.96026150865351978</v>
      </c>
      <c r="D313" s="34">
        <f t="shared" si="10"/>
        <v>1</v>
      </c>
      <c r="E313" s="34">
        <f t="shared" si="10"/>
        <v>1.0195923211487177</v>
      </c>
      <c r="F313" s="34">
        <f t="shared" si="10"/>
        <v>2.912109375</v>
      </c>
      <c r="G313" s="34">
        <f t="shared" si="10"/>
        <v>0.73207489302738482</v>
      </c>
      <c r="H313" s="34" t="e">
        <f t="shared" si="10"/>
        <v>#DIV/0!</v>
      </c>
      <c r="I313" s="34">
        <f t="shared" si="10"/>
        <v>0.97183057279196472</v>
      </c>
      <c r="J313" s="34">
        <f t="shared" si="10"/>
        <v>1.0358358777768737</v>
      </c>
    </row>
    <row r="314" spans="1:10" x14ac:dyDescent="0.25">
      <c r="A314" s="33">
        <v>41760</v>
      </c>
      <c r="B314" s="34">
        <f t="shared" si="10"/>
        <v>1.0057580824743115</v>
      </c>
      <c r="C314" s="34">
        <f t="shared" si="10"/>
        <v>0.92988499997037943</v>
      </c>
      <c r="D314" s="34">
        <f t="shared" si="10"/>
        <v>1</v>
      </c>
      <c r="E314" s="34">
        <f t="shared" si="10"/>
        <v>1.5726006373406674</v>
      </c>
      <c r="F314" s="34">
        <f t="shared" si="10"/>
        <v>2.7367485306468948</v>
      </c>
      <c r="G314" s="34">
        <f t="shared" si="10"/>
        <v>1.1521447650037744</v>
      </c>
      <c r="H314" s="34" t="e">
        <f t="shared" si="10"/>
        <v>#DIV/0!</v>
      </c>
      <c r="I314" s="34">
        <f t="shared" si="10"/>
        <v>1.0803979992943025</v>
      </c>
      <c r="J314" s="34">
        <f t="shared" si="10"/>
        <v>1.0358358461072592</v>
      </c>
    </row>
    <row r="315" spans="1:10" x14ac:dyDescent="0.25">
      <c r="A315" s="33">
        <v>41791</v>
      </c>
      <c r="B315" s="34">
        <f t="shared" si="10"/>
        <v>1.0179191321375032</v>
      </c>
      <c r="C315" s="34">
        <f t="shared" si="10"/>
        <v>0.92872964396181557</v>
      </c>
      <c r="D315" s="34" t="e">
        <f t="shared" si="10"/>
        <v>#DIV/0!</v>
      </c>
      <c r="E315" s="34">
        <f t="shared" si="10"/>
        <v>1.3259836684253672</v>
      </c>
      <c r="F315" s="34">
        <f t="shared" si="10"/>
        <v>2.8895420456105585</v>
      </c>
      <c r="G315" s="34">
        <f t="shared" si="10"/>
        <v>0.98304701930385208</v>
      </c>
      <c r="H315" s="34" t="e">
        <f t="shared" si="10"/>
        <v>#DIV/0!</v>
      </c>
      <c r="I315" s="34">
        <f t="shared" si="10"/>
        <v>1.1327121142221477</v>
      </c>
      <c r="J315" s="34">
        <f t="shared" si="10"/>
        <v>1.0358358657448972</v>
      </c>
    </row>
    <row r="317" spans="1:10" x14ac:dyDescent="0.25">
      <c r="A317" s="19" t="s">
        <v>233</v>
      </c>
    </row>
    <row r="318" spans="1:10" x14ac:dyDescent="0.25">
      <c r="A318" s="19">
        <v>1</v>
      </c>
      <c r="B318" s="36">
        <f>MAX(B166,B178,B190,B202,B214,B226,B238,B250,B262,B274,B286,B298)</f>
        <v>1.470125805155216</v>
      </c>
      <c r="C318" s="36">
        <f t="shared" ref="C318:J318" si="11">MAX(C166,C178,C190,C202,C214,C226,C238,C250,C262,C274,C286,C298)</f>
        <v>2.7887833793458854</v>
      </c>
      <c r="D318" s="36" t="e">
        <f t="shared" si="11"/>
        <v>#DIV/0!</v>
      </c>
      <c r="E318" s="36">
        <f>MAX(E178,E190,E202,E214,E226,E238,E250,E262,E274,E286,E298)</f>
        <v>1.6530078742825163</v>
      </c>
      <c r="F318" s="36">
        <f t="shared" si="11"/>
        <v>3.0715920050129037</v>
      </c>
      <c r="G318" s="36">
        <f t="shared" si="11"/>
        <v>1.3901794220431629</v>
      </c>
      <c r="H318" s="36">
        <f t="shared" si="11"/>
        <v>4.6200891969800413</v>
      </c>
      <c r="I318" s="36">
        <f t="shared" si="11"/>
        <v>1.3051094751520609</v>
      </c>
      <c r="J318" s="36">
        <f t="shared" si="11"/>
        <v>2.2521765779795486</v>
      </c>
    </row>
    <row r="319" spans="1:10" x14ac:dyDescent="0.25">
      <c r="A319" s="19">
        <v>2</v>
      </c>
      <c r="B319" s="36">
        <f t="shared" ref="B319:J329" si="12">MAX(B167,B179,B191,B203,B215,B227,B239,B251,B263,B275,B287,B299)</f>
        <v>1.5066335186516584</v>
      </c>
      <c r="C319" s="36">
        <f t="shared" si="12"/>
        <v>3.2920480268760834</v>
      </c>
      <c r="D319" s="36" t="e">
        <f t="shared" si="12"/>
        <v>#DIV/0!</v>
      </c>
      <c r="E319" s="36">
        <f t="shared" ref="E319:E329" si="13">MAX(E179,E191,E203,E215,E227,E239,E251,E263,E275,E287,E299)</f>
        <v>1.8783169797255448</v>
      </c>
      <c r="F319" s="36">
        <f t="shared" si="12"/>
        <v>2.6987766954433265</v>
      </c>
      <c r="G319" s="36">
        <f t="shared" si="12"/>
        <v>1.3951337309204206</v>
      </c>
      <c r="H319" s="36">
        <f t="shared" si="12"/>
        <v>4.2065427878730901</v>
      </c>
      <c r="I319" s="36">
        <f t="shared" si="12"/>
        <v>1.6049434033115113</v>
      </c>
      <c r="J319" s="36">
        <f t="shared" si="12"/>
        <v>2.1501830373921273</v>
      </c>
    </row>
    <row r="320" spans="1:10" x14ac:dyDescent="0.25">
      <c r="A320" s="19">
        <v>3</v>
      </c>
      <c r="B320" s="36">
        <f t="shared" si="12"/>
        <v>1.3347511665739906</v>
      </c>
      <c r="C320" s="36">
        <f t="shared" si="12"/>
        <v>2.4178485718604659</v>
      </c>
      <c r="D320" s="36" t="e">
        <f t="shared" si="12"/>
        <v>#DIV/0!</v>
      </c>
      <c r="E320" s="36">
        <f t="shared" si="13"/>
        <v>2.2095735468569306</v>
      </c>
      <c r="F320" s="36">
        <f t="shared" si="12"/>
        <v>3.6486211097004828</v>
      </c>
      <c r="G320" s="36">
        <f t="shared" si="12"/>
        <v>1.2740745453419933</v>
      </c>
      <c r="H320" s="36">
        <f t="shared" si="12"/>
        <v>3.7773931710086037</v>
      </c>
      <c r="I320" s="36">
        <f t="shared" si="12"/>
        <v>1.2212150948336564</v>
      </c>
      <c r="J320" s="36">
        <f t="shared" si="12"/>
        <v>2.6336881713090206</v>
      </c>
    </row>
    <row r="321" spans="1:10" x14ac:dyDescent="0.25">
      <c r="A321" s="19">
        <v>4</v>
      </c>
      <c r="B321" s="36">
        <f t="shared" si="12"/>
        <v>1.3532576678392911</v>
      </c>
      <c r="C321" s="36">
        <f t="shared" si="12"/>
        <v>2.0256864175375009</v>
      </c>
      <c r="D321" s="36" t="e">
        <f t="shared" si="12"/>
        <v>#DIV/0!</v>
      </c>
      <c r="E321" s="36">
        <f t="shared" si="13"/>
        <v>2.6262343356464979</v>
      </c>
      <c r="F321" s="36">
        <f t="shared" si="12"/>
        <v>3.7142857142857144</v>
      </c>
      <c r="G321" s="36">
        <f t="shared" si="12"/>
        <v>1.3925265240733722</v>
      </c>
      <c r="H321" s="36" t="e">
        <f t="shared" si="12"/>
        <v>#DIV/0!</v>
      </c>
      <c r="I321" s="36">
        <f t="shared" si="12"/>
        <v>1.3686849929358047</v>
      </c>
      <c r="J321" s="36">
        <f t="shared" si="12"/>
        <v>1.8897182401128159</v>
      </c>
    </row>
    <row r="322" spans="1:10" x14ac:dyDescent="0.25">
      <c r="A322" s="19">
        <v>5</v>
      </c>
      <c r="B322" s="36">
        <f t="shared" si="12"/>
        <v>1.4628251347935608</v>
      </c>
      <c r="C322" s="36">
        <f t="shared" si="12"/>
        <v>4.3623726714093944</v>
      </c>
      <c r="D322" s="36" t="e">
        <f t="shared" si="12"/>
        <v>#DIV/0!</v>
      </c>
      <c r="E322" s="36">
        <f t="shared" si="13"/>
        <v>2.7812813103332559</v>
      </c>
      <c r="F322" s="36">
        <f t="shared" si="12"/>
        <v>3.3397127806776035</v>
      </c>
      <c r="G322" s="36">
        <f t="shared" si="12"/>
        <v>1.5989687461082951</v>
      </c>
      <c r="H322" s="36">
        <f t="shared" si="12"/>
        <v>4.09615206147443</v>
      </c>
      <c r="I322" s="36">
        <f t="shared" si="12"/>
        <v>1.2981516461471068</v>
      </c>
      <c r="J322" s="36">
        <f t="shared" si="12"/>
        <v>1.5861329187071194</v>
      </c>
    </row>
    <row r="323" spans="1:10" x14ac:dyDescent="0.25">
      <c r="A323" s="19">
        <v>6</v>
      </c>
      <c r="B323" s="36">
        <f t="shared" si="12"/>
        <v>1.4370729108985896</v>
      </c>
      <c r="C323" s="36">
        <f t="shared" si="12"/>
        <v>1.8093262058254413</v>
      </c>
      <c r="D323" s="36" t="e">
        <f t="shared" si="12"/>
        <v>#DIV/0!</v>
      </c>
      <c r="E323" s="36">
        <f t="shared" si="13"/>
        <v>2.6010426137121345</v>
      </c>
      <c r="F323" s="36">
        <f t="shared" si="12"/>
        <v>16.788321401614468</v>
      </c>
      <c r="G323" s="36">
        <f t="shared" si="12"/>
        <v>2.0464018531726147</v>
      </c>
      <c r="H323" s="36">
        <f t="shared" si="12"/>
        <v>5.1078093568023561</v>
      </c>
      <c r="I323" s="36">
        <f t="shared" si="12"/>
        <v>1.2667902783091627</v>
      </c>
      <c r="J323" s="36">
        <f t="shared" si="12"/>
        <v>1.7150700297576207</v>
      </c>
    </row>
    <row r="324" spans="1:10" x14ac:dyDescent="0.25">
      <c r="A324" s="19">
        <v>7</v>
      </c>
      <c r="B324" s="36">
        <f t="shared" si="12"/>
        <v>1.2175252016945011</v>
      </c>
      <c r="C324" s="36">
        <f t="shared" si="12"/>
        <v>1.4135819717021985</v>
      </c>
      <c r="D324" s="36" t="e">
        <f t="shared" si="12"/>
        <v>#DIV/0!</v>
      </c>
      <c r="E324" s="36">
        <f t="shared" si="13"/>
        <v>1.9397294928163233</v>
      </c>
      <c r="F324" s="36">
        <f t="shared" si="12"/>
        <v>12.635921503531419</v>
      </c>
      <c r="G324" s="36">
        <f t="shared" si="12"/>
        <v>2.6985742195977518</v>
      </c>
      <c r="H324" s="36">
        <f t="shared" si="12"/>
        <v>4.8996509525572973</v>
      </c>
      <c r="I324" s="36">
        <f t="shared" si="12"/>
        <v>1.4451356190024207</v>
      </c>
      <c r="J324" s="36">
        <f t="shared" si="12"/>
        <v>1.9695713293388213</v>
      </c>
    </row>
    <row r="325" spans="1:10" x14ac:dyDescent="0.25">
      <c r="A325" s="19">
        <v>8</v>
      </c>
      <c r="B325" s="36">
        <f t="shared" si="12"/>
        <v>1.2300097931985383</v>
      </c>
      <c r="C325" s="36">
        <f t="shared" si="12"/>
        <v>1.340202746044717</v>
      </c>
      <c r="D325" s="36" t="e">
        <f t="shared" si="12"/>
        <v>#DIV/0!</v>
      </c>
      <c r="E325" s="36">
        <f t="shared" si="13"/>
        <v>2.237229565957203</v>
      </c>
      <c r="F325" s="36">
        <f t="shared" si="12"/>
        <v>16.062015742280227</v>
      </c>
      <c r="G325" s="36">
        <f t="shared" si="12"/>
        <v>2.2913189401086242</v>
      </c>
      <c r="H325" s="36">
        <f t="shared" si="12"/>
        <v>5.6650516220492708</v>
      </c>
      <c r="I325" s="36">
        <f t="shared" si="12"/>
        <v>1.3916690214394412</v>
      </c>
      <c r="J325" s="36">
        <f t="shared" si="12"/>
        <v>1.9025315263993774</v>
      </c>
    </row>
    <row r="326" spans="1:10" x14ac:dyDescent="0.25">
      <c r="A326" s="19">
        <v>9</v>
      </c>
      <c r="B326" s="36">
        <f t="shared" si="12"/>
        <v>1.2464426377468352</v>
      </c>
      <c r="C326" s="36">
        <f t="shared" si="12"/>
        <v>1.6717785540593946</v>
      </c>
      <c r="D326" s="36" t="e">
        <f t="shared" si="12"/>
        <v>#DIV/0!</v>
      </c>
      <c r="E326" s="36">
        <f t="shared" si="13"/>
        <v>130.28124615130952</v>
      </c>
      <c r="F326" s="36">
        <f t="shared" si="12"/>
        <v>2.7453765564922925</v>
      </c>
      <c r="G326" s="36">
        <f t="shared" si="12"/>
        <v>1.3668908412775871</v>
      </c>
      <c r="H326" s="36">
        <f t="shared" si="12"/>
        <v>5.2567708336017871</v>
      </c>
      <c r="I326" s="36">
        <f t="shared" si="12"/>
        <v>1.5478151883756599</v>
      </c>
      <c r="J326" s="36">
        <f t="shared" si="12"/>
        <v>1.9394127829085146</v>
      </c>
    </row>
    <row r="327" spans="1:10" x14ac:dyDescent="0.25">
      <c r="A327" s="19">
        <v>10</v>
      </c>
      <c r="B327" s="36">
        <f t="shared" si="12"/>
        <v>1.2431894822052514</v>
      </c>
      <c r="C327" s="36">
        <f t="shared" si="12"/>
        <v>1.662209382972295</v>
      </c>
      <c r="D327" s="36" t="e">
        <f t="shared" si="12"/>
        <v>#DIV/0!</v>
      </c>
      <c r="E327" s="36">
        <f t="shared" si="13"/>
        <v>3.7758431407622952</v>
      </c>
      <c r="F327" s="36">
        <f t="shared" si="12"/>
        <v>2.8647707333774184</v>
      </c>
      <c r="G327" s="36">
        <f t="shared" si="12"/>
        <v>1.5053136288051134</v>
      </c>
      <c r="H327" s="36" t="e">
        <f t="shared" si="12"/>
        <v>#DIV/0!</v>
      </c>
      <c r="I327" s="36">
        <f t="shared" si="12"/>
        <v>1.652036382345202</v>
      </c>
      <c r="J327" s="36">
        <f t="shared" si="12"/>
        <v>2.4386855485008172</v>
      </c>
    </row>
    <row r="328" spans="1:10" x14ac:dyDescent="0.25">
      <c r="A328" s="19">
        <v>11</v>
      </c>
      <c r="B328" s="36">
        <f t="shared" si="12"/>
        <v>1.2633716574742262</v>
      </c>
      <c r="C328" s="36">
        <f t="shared" si="12"/>
        <v>1.4610874696868315</v>
      </c>
      <c r="D328" s="36" t="e">
        <f t="shared" si="12"/>
        <v>#DIV/0!</v>
      </c>
      <c r="E328" s="36">
        <f t="shared" si="13"/>
        <v>1.6599928842786897</v>
      </c>
      <c r="F328" s="36">
        <f t="shared" si="12"/>
        <v>8.3957221534911817</v>
      </c>
      <c r="G328" s="36">
        <f t="shared" si="12"/>
        <v>1.3796342787884135</v>
      </c>
      <c r="H328" s="36" t="e">
        <f t="shared" si="12"/>
        <v>#DIV/0!</v>
      </c>
      <c r="I328" s="36">
        <f t="shared" si="12"/>
        <v>1.5433660074829503</v>
      </c>
      <c r="J328" s="36">
        <f t="shared" si="12"/>
        <v>2.420938594463041</v>
      </c>
    </row>
    <row r="329" spans="1:10" x14ac:dyDescent="0.25">
      <c r="A329" s="19">
        <v>12</v>
      </c>
      <c r="B329" s="36">
        <f t="shared" si="12"/>
        <v>1.3484968746961106</v>
      </c>
      <c r="C329" s="36">
        <f t="shared" si="12"/>
        <v>1.9104966982144</v>
      </c>
      <c r="D329" s="36" t="e">
        <f t="shared" si="12"/>
        <v>#DIV/0!</v>
      </c>
      <c r="E329" s="36">
        <f t="shared" si="13"/>
        <v>1.7486996545541185</v>
      </c>
      <c r="F329" s="36">
        <f t="shared" si="12"/>
        <v>3.9229992318042028</v>
      </c>
      <c r="G329" s="36">
        <f t="shared" si="12"/>
        <v>1.3067930425059331</v>
      </c>
      <c r="H329" s="36">
        <f t="shared" si="12"/>
        <v>4.1690424632494425</v>
      </c>
      <c r="I329" s="36">
        <f t="shared" si="12"/>
        <v>1.7299687613827892</v>
      </c>
      <c r="J329" s="36">
        <f t="shared" si="12"/>
        <v>2.4535847067431313</v>
      </c>
    </row>
    <row r="331" spans="1:10" x14ac:dyDescent="0.25">
      <c r="A331" s="28" t="s">
        <v>234</v>
      </c>
    </row>
    <row r="332" spans="1:10" x14ac:dyDescent="0.25">
      <c r="A332" s="19">
        <v>1</v>
      </c>
      <c r="B332" s="36">
        <f>MIN(B166,B178,B190,B202,B214,B226,B238,B250,B262,B274,B286,B298)</f>
        <v>0.77341659550052155</v>
      </c>
      <c r="C332" s="36">
        <f t="shared" ref="C332:J332" si="14">MIN(C166,C178,C190,C202,C214,C226,C238,C250,C262,C274,C286,C298)</f>
        <v>7.8444625228965156E-2</v>
      </c>
      <c r="D332" s="36" t="e">
        <f t="shared" si="14"/>
        <v>#DIV/0!</v>
      </c>
      <c r="E332" s="36">
        <f>MIN(E178,E190,E202,E214,E226,E238,E250,E262,E274,E286,E298)</f>
        <v>0.69032881331769325</v>
      </c>
      <c r="F332" s="36">
        <f t="shared" si="14"/>
        <v>0.10077209227650973</v>
      </c>
      <c r="G332" s="36">
        <f t="shared" si="14"/>
        <v>0.74670337614815596</v>
      </c>
      <c r="H332" s="36">
        <f t="shared" si="14"/>
        <v>9.116753198137156E-3</v>
      </c>
      <c r="I332" s="36">
        <f t="shared" si="14"/>
        <v>0.86289860926738571</v>
      </c>
      <c r="J332" s="36">
        <f t="shared" si="14"/>
        <v>0.71520209247316646</v>
      </c>
    </row>
    <row r="333" spans="1:10" x14ac:dyDescent="0.25">
      <c r="A333" s="19">
        <v>2</v>
      </c>
      <c r="B333" s="36">
        <f t="shared" ref="B333:J343" si="15">MIN(B167,B179,B191,B203,B215,B227,B239,B251,B263,B275,B287,B299)</f>
        <v>0.75515443839445484</v>
      </c>
      <c r="C333" s="36">
        <f t="shared" si="15"/>
        <v>0.10744206801634397</v>
      </c>
      <c r="D333" s="36" t="e">
        <f t="shared" si="15"/>
        <v>#DIV/0!</v>
      </c>
      <c r="E333" s="36">
        <f t="shared" ref="E333:E343" si="16">MIN(E179,E191,E203,E215,E227,E239,E251,E263,E275,E287,E299)</f>
        <v>0.70729200810825887</v>
      </c>
      <c r="F333" s="36">
        <f t="shared" si="15"/>
        <v>0.11490008873341882</v>
      </c>
      <c r="G333" s="36">
        <f t="shared" si="15"/>
        <v>0.75766650007818159</v>
      </c>
      <c r="H333" s="36">
        <f t="shared" si="15"/>
        <v>0</v>
      </c>
      <c r="I333" s="36">
        <f t="shared" si="15"/>
        <v>0.72061539332202951</v>
      </c>
      <c r="J333" s="36">
        <f t="shared" si="15"/>
        <v>0.6855991180542077</v>
      </c>
    </row>
    <row r="334" spans="1:10" x14ac:dyDescent="0.25">
      <c r="A334" s="19">
        <v>3</v>
      </c>
      <c r="B334" s="36">
        <f t="shared" si="15"/>
        <v>0.79710290804037498</v>
      </c>
      <c r="C334" s="36">
        <f t="shared" si="15"/>
        <v>0.11925824330788098</v>
      </c>
      <c r="D334" s="36" t="e">
        <f t="shared" si="15"/>
        <v>#DIV/0!</v>
      </c>
      <c r="E334" s="36">
        <f t="shared" si="16"/>
        <v>0.70601692102001223</v>
      </c>
      <c r="F334" s="36">
        <f t="shared" si="15"/>
        <v>4.0186654687770204E-2</v>
      </c>
      <c r="G334" s="36">
        <f t="shared" si="15"/>
        <v>0.82264218511532683</v>
      </c>
      <c r="H334" s="36">
        <f t="shared" si="15"/>
        <v>0</v>
      </c>
      <c r="I334" s="36">
        <f t="shared" si="15"/>
        <v>0.8648058297414114</v>
      </c>
      <c r="J334" s="36">
        <f t="shared" si="15"/>
        <v>0.74994985512856549</v>
      </c>
    </row>
    <row r="335" spans="1:10" x14ac:dyDescent="0.25">
      <c r="A335" s="19">
        <v>4</v>
      </c>
      <c r="B335" s="36">
        <f t="shared" si="15"/>
        <v>0.72972856428595723</v>
      </c>
      <c r="C335" s="36">
        <f t="shared" si="15"/>
        <v>0.34709592960190133</v>
      </c>
      <c r="D335" s="36" t="e">
        <f t="shared" si="15"/>
        <v>#DIV/0!</v>
      </c>
      <c r="E335" s="36">
        <f t="shared" si="16"/>
        <v>0.40280696665631699</v>
      </c>
      <c r="F335" s="36">
        <f t="shared" si="15"/>
        <v>3.0906108612373182E-2</v>
      </c>
      <c r="G335" s="36">
        <f t="shared" si="15"/>
        <v>0.76407398774284552</v>
      </c>
      <c r="H335" s="36" t="e">
        <f t="shared" si="15"/>
        <v>#DIV/0!</v>
      </c>
      <c r="I335" s="36">
        <f t="shared" si="15"/>
        <v>0.89914774780777151</v>
      </c>
      <c r="J335" s="36">
        <f t="shared" si="15"/>
        <v>0.65553044170314367</v>
      </c>
    </row>
    <row r="336" spans="1:10" x14ac:dyDescent="0.25">
      <c r="A336" s="19">
        <v>5</v>
      </c>
      <c r="B336" s="36">
        <f t="shared" si="15"/>
        <v>0.6944822846461941</v>
      </c>
      <c r="C336" s="36">
        <f t="shared" si="15"/>
        <v>0.28138328730603696</v>
      </c>
      <c r="D336" s="36" t="e">
        <f t="shared" si="15"/>
        <v>#DIV/0!</v>
      </c>
      <c r="E336" s="36">
        <f t="shared" si="16"/>
        <v>0.57465061417545182</v>
      </c>
      <c r="F336" s="36">
        <f t="shared" si="15"/>
        <v>2.5051204211012194E-2</v>
      </c>
      <c r="G336" s="36">
        <f t="shared" si="15"/>
        <v>0.53714631759756615</v>
      </c>
      <c r="H336" s="36">
        <f t="shared" si="15"/>
        <v>0</v>
      </c>
      <c r="I336" s="36">
        <f t="shared" si="15"/>
        <v>0.84260759388292328</v>
      </c>
      <c r="J336" s="36">
        <f t="shared" si="15"/>
        <v>0.64170438023330278</v>
      </c>
    </row>
    <row r="337" spans="1:10" x14ac:dyDescent="0.25">
      <c r="A337" s="19">
        <v>6</v>
      </c>
      <c r="B337" s="36">
        <f t="shared" si="15"/>
        <v>0.71752583515260515</v>
      </c>
      <c r="C337" s="36">
        <f t="shared" si="15"/>
        <v>0.19679020037098585</v>
      </c>
      <c r="D337" s="36" t="e">
        <f t="shared" si="15"/>
        <v>#DIV/0!</v>
      </c>
      <c r="E337" s="36">
        <f t="shared" si="16"/>
        <v>0.54233391603849135</v>
      </c>
      <c r="F337" s="36">
        <f t="shared" si="15"/>
        <v>2.2729173454301307E-2</v>
      </c>
      <c r="G337" s="36">
        <f t="shared" si="15"/>
        <v>0.55015370998217883</v>
      </c>
      <c r="H337" s="36">
        <f t="shared" si="15"/>
        <v>0</v>
      </c>
      <c r="I337" s="36">
        <f t="shared" si="15"/>
        <v>0.78736678023035833</v>
      </c>
      <c r="J337" s="36">
        <f t="shared" si="15"/>
        <v>0.74449044992354063</v>
      </c>
    </row>
    <row r="338" spans="1:10" x14ac:dyDescent="0.25">
      <c r="A338" s="19">
        <v>7</v>
      </c>
      <c r="B338" s="36">
        <f t="shared" si="15"/>
        <v>0.76699727754216851</v>
      </c>
      <c r="C338" s="36">
        <f t="shared" si="15"/>
        <v>0.2572718346075521</v>
      </c>
      <c r="D338" s="36" t="e">
        <f t="shared" si="15"/>
        <v>#DIV/0!</v>
      </c>
      <c r="E338" s="36">
        <f t="shared" si="16"/>
        <v>0.50251537171604244</v>
      </c>
      <c r="F338" s="36">
        <f t="shared" si="15"/>
        <v>5.180467091295117E-2</v>
      </c>
      <c r="G338" s="36">
        <f t="shared" si="15"/>
        <v>0.71408713188024342</v>
      </c>
      <c r="H338" s="36">
        <f t="shared" si="15"/>
        <v>0</v>
      </c>
      <c r="I338" s="36">
        <f t="shared" si="15"/>
        <v>0.76552082018206169</v>
      </c>
      <c r="J338" s="36">
        <f t="shared" si="15"/>
        <v>0.86767241792658101</v>
      </c>
    </row>
    <row r="339" spans="1:10" x14ac:dyDescent="0.25">
      <c r="A339" s="19">
        <v>8</v>
      </c>
      <c r="B339" s="36">
        <f t="shared" si="15"/>
        <v>0.82746653275219417</v>
      </c>
      <c r="C339" s="36">
        <f t="shared" si="15"/>
        <v>0.28016547346370008</v>
      </c>
      <c r="D339" s="36" t="e">
        <f t="shared" si="15"/>
        <v>#DIV/0!</v>
      </c>
      <c r="E339" s="36">
        <f t="shared" si="16"/>
        <v>0.69916513191746865</v>
      </c>
      <c r="F339" s="36">
        <f t="shared" si="15"/>
        <v>3.5329666227010503E-2</v>
      </c>
      <c r="G339" s="36">
        <f t="shared" si="15"/>
        <v>0.65180977081319758</v>
      </c>
      <c r="H339" s="36">
        <f t="shared" si="15"/>
        <v>0</v>
      </c>
      <c r="I339" s="36">
        <f t="shared" si="15"/>
        <v>0.91222016986451493</v>
      </c>
      <c r="J339" s="36">
        <f t="shared" si="15"/>
        <v>0.90050631283650684</v>
      </c>
    </row>
    <row r="340" spans="1:10" x14ac:dyDescent="0.25">
      <c r="A340" s="19">
        <v>9</v>
      </c>
      <c r="B340" s="36">
        <f t="shared" si="15"/>
        <v>0.78016179029847388</v>
      </c>
      <c r="C340" s="36">
        <f t="shared" si="15"/>
        <v>0.40299486856915845</v>
      </c>
      <c r="D340" s="36" t="e">
        <f t="shared" si="15"/>
        <v>#DIV/0!</v>
      </c>
      <c r="E340" s="36">
        <f t="shared" si="16"/>
        <v>0.40897928111279219</v>
      </c>
      <c r="F340" s="36">
        <f t="shared" si="15"/>
        <v>0.12370808919270833</v>
      </c>
      <c r="G340" s="36">
        <f t="shared" si="15"/>
        <v>0.74738794698718014</v>
      </c>
      <c r="H340" s="36">
        <f t="shared" si="15"/>
        <v>0</v>
      </c>
      <c r="I340" s="36">
        <f t="shared" si="15"/>
        <v>0.710312262560298</v>
      </c>
      <c r="J340" s="36">
        <f t="shared" si="15"/>
        <v>0.82038902577497719</v>
      </c>
    </row>
    <row r="341" spans="1:10" x14ac:dyDescent="0.25">
      <c r="A341" s="19">
        <v>10</v>
      </c>
      <c r="B341" s="36">
        <f t="shared" si="15"/>
        <v>0.80241674519821926</v>
      </c>
      <c r="C341" s="36">
        <f t="shared" si="15"/>
        <v>0.5052391700743768</v>
      </c>
      <c r="D341" s="36" t="e">
        <f t="shared" si="15"/>
        <v>#DIV/0!</v>
      </c>
      <c r="E341" s="36">
        <f t="shared" si="16"/>
        <v>0.26056140116094278</v>
      </c>
      <c r="F341" s="36">
        <f t="shared" si="15"/>
        <v>0.11609872476525517</v>
      </c>
      <c r="G341" s="36">
        <f t="shared" si="15"/>
        <v>0.83457744869636419</v>
      </c>
      <c r="H341" s="36" t="e">
        <f t="shared" si="15"/>
        <v>#DIV/0!</v>
      </c>
      <c r="I341" s="36">
        <f t="shared" si="15"/>
        <v>0.7622255988200155</v>
      </c>
      <c r="J341" s="36">
        <f t="shared" si="15"/>
        <v>0.88748213629435946</v>
      </c>
    </row>
    <row r="342" spans="1:10" x14ac:dyDescent="0.25">
      <c r="A342" s="19">
        <v>11</v>
      </c>
      <c r="B342" s="36">
        <f t="shared" si="15"/>
        <v>0.83095688479206753</v>
      </c>
      <c r="C342" s="36">
        <f t="shared" si="15"/>
        <v>0.49343740196390623</v>
      </c>
      <c r="D342" s="36" t="e">
        <f t="shared" si="15"/>
        <v>#DIV/0!</v>
      </c>
      <c r="E342" s="36">
        <f t="shared" si="16"/>
        <v>0.84742234125094384</v>
      </c>
      <c r="F342" s="36">
        <f t="shared" si="15"/>
        <v>9.6797247047509499E-2</v>
      </c>
      <c r="G342" s="36">
        <f t="shared" si="15"/>
        <v>0.72475666694629082</v>
      </c>
      <c r="H342" s="36" t="e">
        <f t="shared" si="15"/>
        <v>#DIV/0!</v>
      </c>
      <c r="I342" s="36">
        <f t="shared" si="15"/>
        <v>0.85796419059468498</v>
      </c>
      <c r="J342" s="36">
        <f t="shared" si="15"/>
        <v>0.8325842145533735</v>
      </c>
    </row>
    <row r="343" spans="1:10" x14ac:dyDescent="0.25">
      <c r="A343" s="19">
        <v>12</v>
      </c>
      <c r="B343" s="36">
        <f t="shared" si="15"/>
        <v>0.8038236297875081</v>
      </c>
      <c r="C343" s="36">
        <f t="shared" si="15"/>
        <v>0.55681319237096694</v>
      </c>
      <c r="D343" s="36" t="e">
        <f t="shared" si="15"/>
        <v>#DIV/0!</v>
      </c>
      <c r="E343" s="36">
        <f t="shared" si="16"/>
        <v>0.58459397974746241</v>
      </c>
      <c r="F343" s="36">
        <f t="shared" si="15"/>
        <v>0.12766927480697632</v>
      </c>
      <c r="G343" s="36">
        <f t="shared" si="15"/>
        <v>0.74299704228312158</v>
      </c>
      <c r="H343" s="36">
        <f t="shared" si="15"/>
        <v>2.033044122547413E-2</v>
      </c>
      <c r="I343" s="36">
        <f t="shared" si="15"/>
        <v>0.76168341861279076</v>
      </c>
      <c r="J343" s="36">
        <f t="shared" si="15"/>
        <v>0.86376413904626426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17"/>
  <sheetViews>
    <sheetView workbookViewId="0">
      <pane xSplit="1" ySplit="1" topLeftCell="AO80" activePane="bottomRight" state="frozen"/>
      <selection activeCell="B5" sqref="B5:BH33"/>
      <selection pane="topRight" activeCell="B5" sqref="B5:BH33"/>
      <selection pane="bottomLeft" activeCell="B5" sqref="B5:BH33"/>
      <selection pane="bottomRight" activeCell="B5" sqref="B5:BH33"/>
    </sheetView>
  </sheetViews>
  <sheetFormatPr defaultRowHeight="14.4" x14ac:dyDescent="0.3"/>
  <cols>
    <col min="2" max="2" width="14.33203125" bestFit="1" customWidth="1"/>
    <col min="3" max="5" width="14.44140625" bestFit="1" customWidth="1"/>
    <col min="6" max="7" width="13.44140625" bestFit="1" customWidth="1"/>
    <col min="8" max="8" width="9.44140625" bestFit="1" customWidth="1"/>
    <col min="9" max="11" width="14.44140625" bestFit="1" customWidth="1"/>
    <col min="12" max="12" width="13.44140625" bestFit="1" customWidth="1"/>
    <col min="13" max="13" width="15.44140625" bestFit="1" customWidth="1"/>
    <col min="14" max="14" width="14.44140625" bestFit="1" customWidth="1"/>
    <col min="15" max="16" width="13.44140625" bestFit="1" customWidth="1"/>
    <col min="17" max="17" width="14.44140625" bestFit="1" customWidth="1"/>
    <col min="18" max="18" width="13.44140625" bestFit="1" customWidth="1"/>
    <col min="19" max="19" width="13.6640625" bestFit="1" customWidth="1"/>
    <col min="20" max="20" width="13.44140625" bestFit="1" customWidth="1"/>
    <col min="21" max="22" width="14.44140625" bestFit="1" customWidth="1"/>
    <col min="23" max="23" width="10.6640625" bestFit="1" customWidth="1"/>
    <col min="24" max="25" width="13.44140625" bestFit="1" customWidth="1"/>
    <col min="26" max="26" width="14.44140625" bestFit="1" customWidth="1"/>
    <col min="27" max="28" width="13.44140625" bestFit="1" customWidth="1"/>
    <col min="29" max="29" width="14.44140625" bestFit="1" customWidth="1"/>
    <col min="30" max="30" width="11.6640625" bestFit="1" customWidth="1"/>
    <col min="31" max="31" width="13.44140625" bestFit="1" customWidth="1"/>
    <col min="32" max="32" width="14.44140625" bestFit="1" customWidth="1"/>
    <col min="33" max="33" width="10.6640625" bestFit="1" customWidth="1"/>
    <col min="34" max="34" width="12.5546875" bestFit="1" customWidth="1"/>
    <col min="35" max="35" width="13.44140625" bestFit="1" customWidth="1"/>
    <col min="36" max="36" width="14.44140625" bestFit="1" customWidth="1"/>
    <col min="37" max="38" width="13.44140625" bestFit="1" customWidth="1"/>
    <col min="39" max="43" width="14.44140625" bestFit="1" customWidth="1"/>
    <col min="44" max="44" width="13.44140625" bestFit="1" customWidth="1"/>
    <col min="45" max="45" width="14.44140625" bestFit="1" customWidth="1"/>
    <col min="46" max="47" width="13.44140625" bestFit="1" customWidth="1"/>
    <col min="48" max="48" width="14.44140625" bestFit="1" customWidth="1"/>
    <col min="49" max="49" width="11.6640625" bestFit="1" customWidth="1"/>
    <col min="50" max="51" width="13.44140625" bestFit="1" customWidth="1"/>
    <col min="52" max="53" width="15.44140625" bestFit="1" customWidth="1"/>
    <col min="54" max="54" width="13.44140625" bestFit="1" customWidth="1"/>
    <col min="55" max="55" width="14.44140625" bestFit="1" customWidth="1"/>
    <col min="56" max="56" width="10.5546875" bestFit="1" customWidth="1"/>
    <col min="57" max="57" width="14.44140625" bestFit="1" customWidth="1"/>
    <col min="58" max="59" width="13.44140625" bestFit="1" customWidth="1"/>
    <col min="60" max="60" width="10.6640625" bestFit="1" customWidth="1"/>
    <col min="61" max="62" width="9.33203125" bestFit="1" customWidth="1"/>
  </cols>
  <sheetData>
    <row r="1" spans="1:116" ht="15" x14ac:dyDescent="0.25">
      <c r="A1" t="s">
        <v>63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151</v>
      </c>
      <c r="BJ1" t="s">
        <v>61</v>
      </c>
      <c r="BM1" s="8" t="s">
        <v>152</v>
      </c>
      <c r="BN1" s="8" t="s">
        <v>153</v>
      </c>
      <c r="BO1" s="8" t="s">
        <v>154</v>
      </c>
      <c r="BP1" s="8" t="s">
        <v>155</v>
      </c>
      <c r="BQ1" s="8" t="s">
        <v>156</v>
      </c>
      <c r="BR1" s="8" t="s">
        <v>157</v>
      </c>
      <c r="BS1" s="8" t="s">
        <v>158</v>
      </c>
      <c r="BT1" s="8" t="s">
        <v>159</v>
      </c>
      <c r="BU1" s="8" t="s">
        <v>160</v>
      </c>
      <c r="BV1" s="8" t="s">
        <v>161</v>
      </c>
      <c r="BW1" s="8" t="s">
        <v>162</v>
      </c>
      <c r="BX1" s="8" t="s">
        <v>163</v>
      </c>
      <c r="BY1" s="8" t="s">
        <v>164</v>
      </c>
      <c r="BZ1" s="8" t="s">
        <v>0</v>
      </c>
      <c r="CA1" s="8" t="s">
        <v>165</v>
      </c>
      <c r="CB1" s="8" t="s">
        <v>166</v>
      </c>
      <c r="CC1" s="8" t="s">
        <v>167</v>
      </c>
      <c r="CD1" s="8" t="s">
        <v>168</v>
      </c>
      <c r="CE1" s="8" t="s">
        <v>169</v>
      </c>
      <c r="CF1" s="8" t="s">
        <v>170</v>
      </c>
      <c r="CG1" s="8" t="s">
        <v>171</v>
      </c>
      <c r="CH1" s="8" t="s">
        <v>172</v>
      </c>
      <c r="CI1" s="8" t="s">
        <v>173</v>
      </c>
      <c r="CJ1" s="8" t="s">
        <v>174</v>
      </c>
      <c r="CK1" s="8" t="s">
        <v>175</v>
      </c>
      <c r="CL1" s="8" t="s">
        <v>176</v>
      </c>
      <c r="CM1" s="8" t="s">
        <v>177</v>
      </c>
      <c r="CN1" s="8" t="s">
        <v>178</v>
      </c>
      <c r="CO1" s="8" t="s">
        <v>179</v>
      </c>
      <c r="CP1" s="8" t="s">
        <v>180</v>
      </c>
      <c r="CQ1" s="8" t="s">
        <v>181</v>
      </c>
      <c r="CR1" s="8" t="s">
        <v>182</v>
      </c>
      <c r="CS1" s="8" t="s">
        <v>183</v>
      </c>
      <c r="CT1" s="8" t="s">
        <v>184</v>
      </c>
      <c r="CU1" s="8" t="s">
        <v>185</v>
      </c>
      <c r="CV1" s="8" t="s">
        <v>186</v>
      </c>
      <c r="CW1" s="8" t="s">
        <v>187</v>
      </c>
      <c r="CX1" s="8" t="s">
        <v>188</v>
      </c>
      <c r="CY1" s="8" t="s">
        <v>189</v>
      </c>
      <c r="CZ1" s="8" t="s">
        <v>190</v>
      </c>
      <c r="DA1" s="8" t="s">
        <v>191</v>
      </c>
      <c r="DB1" s="8" t="s">
        <v>192</v>
      </c>
      <c r="DC1" s="8" t="s">
        <v>193</v>
      </c>
      <c r="DD1" s="8" t="s">
        <v>194</v>
      </c>
      <c r="DE1" s="8" t="s">
        <v>195</v>
      </c>
      <c r="DF1" s="8" t="s">
        <v>196</v>
      </c>
      <c r="DG1" s="8" t="s">
        <v>197</v>
      </c>
      <c r="DH1" s="8" t="s">
        <v>198</v>
      </c>
      <c r="DI1" s="8" t="s">
        <v>199</v>
      </c>
      <c r="DJ1" s="8" t="s">
        <v>200</v>
      </c>
      <c r="DK1" s="8" t="s">
        <v>201</v>
      </c>
      <c r="DL1" s="8" t="s">
        <v>202</v>
      </c>
    </row>
    <row r="2" spans="1:116" ht="15" x14ac:dyDescent="0.25">
      <c r="A2">
        <v>1</v>
      </c>
      <c r="B2" s="15">
        <f>+B78+B92</f>
        <v>13470050</v>
      </c>
      <c r="C2" s="15">
        <f t="shared" ref="C2:BH2" si="0">+C78+C92</f>
        <v>36490700</v>
      </c>
      <c r="D2" s="15">
        <f t="shared" si="0"/>
        <v>10370650</v>
      </c>
      <c r="E2" s="15">
        <f t="shared" si="0"/>
        <v>17839430</v>
      </c>
      <c r="F2" s="15">
        <f t="shared" si="0"/>
        <v>1346913</v>
      </c>
      <c r="G2" s="15">
        <f t="shared" si="0"/>
        <v>6600485</v>
      </c>
      <c r="H2" s="15">
        <f t="shared" si="0"/>
        <v>0</v>
      </c>
      <c r="I2" s="15">
        <f t="shared" si="0"/>
        <v>65659030</v>
      </c>
      <c r="J2" s="15">
        <f t="shared" si="0"/>
        <v>8124773</v>
      </c>
      <c r="K2" s="15">
        <f t="shared" si="0"/>
        <v>7267270</v>
      </c>
      <c r="L2" s="15">
        <f t="shared" si="0"/>
        <v>3139738</v>
      </c>
      <c r="M2" s="15">
        <f t="shared" si="0"/>
        <v>89815510</v>
      </c>
      <c r="N2" s="15">
        <f t="shared" si="0"/>
        <v>30941560</v>
      </c>
      <c r="O2" s="15">
        <f t="shared" si="0"/>
        <v>2216101</v>
      </c>
      <c r="P2" s="15">
        <f t="shared" si="0"/>
        <v>1614456</v>
      </c>
      <c r="Q2" s="15">
        <f t="shared" si="0"/>
        <v>5650584</v>
      </c>
      <c r="R2" s="15">
        <f t="shared" si="0"/>
        <v>8442025</v>
      </c>
      <c r="S2" s="15">
        <f t="shared" si="0"/>
        <v>10469.08</v>
      </c>
      <c r="T2" s="15">
        <f t="shared" si="0"/>
        <v>55047.24</v>
      </c>
      <c r="U2" s="15">
        <f t="shared" si="0"/>
        <v>11468780</v>
      </c>
      <c r="V2" s="15">
        <f t="shared" si="0"/>
        <v>9453870</v>
      </c>
      <c r="W2" s="15">
        <f t="shared" si="0"/>
        <v>4701.6396137237543</v>
      </c>
      <c r="X2" s="15">
        <f t="shared" si="0"/>
        <v>863071.8</v>
      </c>
      <c r="Y2" s="15">
        <f t="shared" si="0"/>
        <v>1661477</v>
      </c>
      <c r="Z2" s="15">
        <f t="shared" si="0"/>
        <v>13337940</v>
      </c>
      <c r="AA2" s="15">
        <f t="shared" si="0"/>
        <v>4995637</v>
      </c>
      <c r="AB2" s="15">
        <f t="shared" si="0"/>
        <v>3637454</v>
      </c>
      <c r="AC2" s="15">
        <f t="shared" si="0"/>
        <v>31625770</v>
      </c>
      <c r="AD2" s="15">
        <f t="shared" si="0"/>
        <v>66327.22</v>
      </c>
      <c r="AE2" s="15">
        <f t="shared" si="0"/>
        <v>963347.6</v>
      </c>
      <c r="AF2" s="15">
        <f t="shared" si="0"/>
        <v>18703180</v>
      </c>
      <c r="AG2" s="15">
        <f t="shared" si="0"/>
        <v>0</v>
      </c>
      <c r="AH2" s="15">
        <f t="shared" si="0"/>
        <v>10818.53</v>
      </c>
      <c r="AI2" s="15">
        <f t="shared" si="0"/>
        <v>2749469</v>
      </c>
      <c r="AJ2" s="15">
        <f t="shared" si="0"/>
        <v>13127220</v>
      </c>
      <c r="AK2" s="15">
        <f t="shared" si="0"/>
        <v>2409377</v>
      </c>
      <c r="AL2" s="15">
        <f t="shared" si="0"/>
        <v>1068905</v>
      </c>
      <c r="AM2" s="15">
        <f t="shared" si="0"/>
        <v>21182340</v>
      </c>
      <c r="AN2" s="15">
        <f t="shared" si="0"/>
        <v>20368210</v>
      </c>
      <c r="AO2" s="15">
        <f t="shared" si="0"/>
        <v>15041470</v>
      </c>
      <c r="AP2" s="15">
        <f t="shared" si="0"/>
        <v>15130670</v>
      </c>
      <c r="AQ2" s="15">
        <f t="shared" si="0"/>
        <v>16474620</v>
      </c>
      <c r="AR2" s="15">
        <f t="shared" si="0"/>
        <v>9107861</v>
      </c>
      <c r="AS2" s="15">
        <f t="shared" si="0"/>
        <v>30616210</v>
      </c>
      <c r="AT2" s="15">
        <f t="shared" si="0"/>
        <v>1250.7227096557326</v>
      </c>
      <c r="AU2" s="15">
        <f t="shared" si="0"/>
        <v>1722696</v>
      </c>
      <c r="AV2" s="15">
        <f t="shared" si="0"/>
        <v>10458200</v>
      </c>
      <c r="AW2" s="15">
        <f t="shared" si="0"/>
        <v>302053.90000000002</v>
      </c>
      <c r="AX2" s="15">
        <f t="shared" si="0"/>
        <v>2767608</v>
      </c>
      <c r="AY2" s="15">
        <f t="shared" si="0"/>
        <v>7068074</v>
      </c>
      <c r="AZ2" s="15">
        <f t="shared" si="0"/>
        <v>81858380</v>
      </c>
      <c r="BA2" s="15">
        <f t="shared" si="0"/>
        <v>643338700</v>
      </c>
      <c r="BB2" s="15">
        <f t="shared" si="0"/>
        <v>4643286</v>
      </c>
      <c r="BC2" s="15">
        <f t="shared" si="0"/>
        <v>8683447</v>
      </c>
      <c r="BD2" s="15">
        <f t="shared" si="0"/>
        <v>0</v>
      </c>
      <c r="BE2" s="15">
        <f t="shared" si="0"/>
        <v>13282150</v>
      </c>
      <c r="BF2" s="15">
        <f t="shared" si="0"/>
        <v>5179154</v>
      </c>
      <c r="BG2" s="15">
        <f t="shared" si="0"/>
        <v>60222.9</v>
      </c>
      <c r="BH2" s="15">
        <f t="shared" si="0"/>
        <v>3343.5740000000001</v>
      </c>
      <c r="BJ2">
        <v>1332653267.3439999</v>
      </c>
      <c r="BM2" s="6">
        <v>628762</v>
      </c>
      <c r="BN2" s="6">
        <v>26684</v>
      </c>
      <c r="BO2" s="6">
        <v>3497</v>
      </c>
      <c r="BP2" s="6">
        <v>10698</v>
      </c>
      <c r="BQ2" s="6">
        <v>9361</v>
      </c>
      <c r="BR2" s="6">
        <v>65515</v>
      </c>
      <c r="BS2" s="6">
        <v>6889</v>
      </c>
      <c r="BT2" s="6">
        <v>8796</v>
      </c>
      <c r="BU2" s="6">
        <v>2236</v>
      </c>
      <c r="BV2" s="6"/>
      <c r="BW2" s="6">
        <v>75422</v>
      </c>
      <c r="BX2" s="6">
        <v>22844</v>
      </c>
      <c r="BY2" s="6"/>
      <c r="BZ2" s="6">
        <v>2413</v>
      </c>
      <c r="CA2" s="6">
        <v>2930</v>
      </c>
      <c r="CB2" s="6">
        <v>7582</v>
      </c>
      <c r="CC2" s="6">
        <v>722</v>
      </c>
      <c r="CD2" s="6">
        <v>1005</v>
      </c>
      <c r="CE2" s="6">
        <v>1144</v>
      </c>
      <c r="CF2" s="6">
        <v>20943</v>
      </c>
      <c r="CG2" s="6">
        <v>2281</v>
      </c>
      <c r="CH2" s="6">
        <v>480</v>
      </c>
      <c r="CI2" s="6">
        <v>10286</v>
      </c>
      <c r="CJ2" s="6">
        <v>7215</v>
      </c>
      <c r="CK2" s="6">
        <v>4053</v>
      </c>
      <c r="CL2" s="6">
        <v>22891</v>
      </c>
      <c r="CM2" s="6">
        <v>2968</v>
      </c>
      <c r="CN2" s="6"/>
      <c r="CO2" s="6">
        <v>45</v>
      </c>
      <c r="CP2" s="6">
        <v>15840</v>
      </c>
      <c r="CQ2" s="6">
        <v>2883</v>
      </c>
      <c r="CR2" s="6">
        <v>14782</v>
      </c>
      <c r="CS2" s="6">
        <v>5256</v>
      </c>
      <c r="CT2" s="6">
        <v>33283</v>
      </c>
      <c r="CU2" s="6">
        <v>15951</v>
      </c>
      <c r="CV2" s="6"/>
      <c r="CW2" s="6">
        <v>13617</v>
      </c>
      <c r="CX2" s="6">
        <v>18143</v>
      </c>
      <c r="CY2" s="6">
        <v>10204</v>
      </c>
      <c r="CZ2" s="6">
        <v>31239</v>
      </c>
      <c r="DA2" s="6">
        <v>2751</v>
      </c>
      <c r="DB2" s="6">
        <v>6938</v>
      </c>
      <c r="DC2" s="6">
        <v>244</v>
      </c>
      <c r="DD2" s="6">
        <v>4735</v>
      </c>
      <c r="DE2" s="6">
        <v>105856</v>
      </c>
      <c r="DF2" s="6">
        <v>4056</v>
      </c>
      <c r="DG2" s="6">
        <v>5</v>
      </c>
      <c r="DH2" s="6">
        <v>13894</v>
      </c>
      <c r="DI2" s="6">
        <v>4248</v>
      </c>
      <c r="DJ2" s="6">
        <v>227</v>
      </c>
      <c r="DK2" s="6">
        <v>5322</v>
      </c>
    </row>
    <row r="3" spans="1:116" ht="15" x14ac:dyDescent="0.25">
      <c r="A3">
        <v>2</v>
      </c>
      <c r="B3" s="15">
        <f t="shared" ref="B3:BH3" si="1">+B79+B93</f>
        <v>11495740</v>
      </c>
      <c r="C3" s="15">
        <f t="shared" si="1"/>
        <v>31243580</v>
      </c>
      <c r="D3" s="15">
        <f t="shared" si="1"/>
        <v>7479256</v>
      </c>
      <c r="E3" s="15">
        <f t="shared" si="1"/>
        <v>15200440</v>
      </c>
      <c r="F3" s="15">
        <f t="shared" si="1"/>
        <v>1181901</v>
      </c>
      <c r="G3" s="15">
        <f t="shared" si="1"/>
        <v>6069225</v>
      </c>
      <c r="H3" s="15">
        <f t="shared" si="1"/>
        <v>0</v>
      </c>
      <c r="I3" s="15">
        <f t="shared" si="1"/>
        <v>53064190</v>
      </c>
      <c r="J3" s="15">
        <f t="shared" si="1"/>
        <v>6495716</v>
      </c>
      <c r="K3" s="15">
        <f t="shared" si="1"/>
        <v>8756997</v>
      </c>
      <c r="L3" s="15">
        <f t="shared" si="1"/>
        <v>4249767</v>
      </c>
      <c r="M3" s="15">
        <f t="shared" si="1"/>
        <v>85109430</v>
      </c>
      <c r="N3" s="15">
        <f t="shared" si="1"/>
        <v>27310850</v>
      </c>
      <c r="O3" s="15">
        <f t="shared" si="1"/>
        <v>622550.4</v>
      </c>
      <c r="P3" s="15">
        <f t="shared" si="1"/>
        <v>1281055</v>
      </c>
      <c r="Q3" s="15">
        <f t="shared" si="1"/>
        <v>2754658</v>
      </c>
      <c r="R3" s="15">
        <f t="shared" si="1"/>
        <v>7684629</v>
      </c>
      <c r="S3" s="15">
        <f t="shared" si="1"/>
        <v>1101.7560000000001</v>
      </c>
      <c r="T3" s="15">
        <f t="shared" si="1"/>
        <v>7567.4629999999997</v>
      </c>
      <c r="U3" s="15">
        <f t="shared" si="1"/>
        <v>8530283</v>
      </c>
      <c r="V3" s="15">
        <f t="shared" si="1"/>
        <v>13010940</v>
      </c>
      <c r="W3" s="15">
        <f t="shared" si="1"/>
        <v>298.16327662467955</v>
      </c>
      <c r="X3" s="15">
        <f t="shared" si="1"/>
        <v>451194.9</v>
      </c>
      <c r="Y3" s="15">
        <f t="shared" si="1"/>
        <v>2278213</v>
      </c>
      <c r="Z3" s="15">
        <f t="shared" si="1"/>
        <v>11865060</v>
      </c>
      <c r="AA3" s="15">
        <f t="shared" si="1"/>
        <v>1867187</v>
      </c>
      <c r="AB3" s="15">
        <f t="shared" si="1"/>
        <v>2528745</v>
      </c>
      <c r="AC3" s="15">
        <f t="shared" si="1"/>
        <v>28485630</v>
      </c>
      <c r="AD3" s="15">
        <f t="shared" si="1"/>
        <v>29858.65</v>
      </c>
      <c r="AE3" s="15">
        <f t="shared" si="1"/>
        <v>485303.8</v>
      </c>
      <c r="AF3" s="15">
        <f t="shared" si="1"/>
        <v>17290330</v>
      </c>
      <c r="AG3" s="15">
        <f t="shared" si="1"/>
        <v>0</v>
      </c>
      <c r="AH3" s="15">
        <f t="shared" si="1"/>
        <v>200.1378</v>
      </c>
      <c r="AI3" s="15">
        <f t="shared" si="1"/>
        <v>3062588</v>
      </c>
      <c r="AJ3" s="15">
        <f t="shared" si="1"/>
        <v>12632030</v>
      </c>
      <c r="AK3" s="15">
        <f t="shared" si="1"/>
        <v>2243724</v>
      </c>
      <c r="AL3" s="15">
        <f t="shared" si="1"/>
        <v>305186.2</v>
      </c>
      <c r="AM3" s="15">
        <f t="shared" si="1"/>
        <v>18942700</v>
      </c>
      <c r="AN3" s="15">
        <f t="shared" si="1"/>
        <v>22622040</v>
      </c>
      <c r="AO3" s="15">
        <f t="shared" si="1"/>
        <v>13128530</v>
      </c>
      <c r="AP3" s="15">
        <f t="shared" si="1"/>
        <v>9376513</v>
      </c>
      <c r="AQ3" s="15">
        <f t="shared" si="1"/>
        <v>14640090</v>
      </c>
      <c r="AR3" s="15">
        <f t="shared" si="1"/>
        <v>7509510</v>
      </c>
      <c r="AS3" s="15">
        <f t="shared" si="1"/>
        <v>30958540</v>
      </c>
      <c r="AT3" s="15">
        <f t="shared" si="1"/>
        <v>0</v>
      </c>
      <c r="AU3" s="15">
        <f t="shared" si="1"/>
        <v>2728859</v>
      </c>
      <c r="AV3" s="15">
        <f t="shared" si="1"/>
        <v>9584266</v>
      </c>
      <c r="AW3" s="15">
        <f t="shared" si="1"/>
        <v>16060.43</v>
      </c>
      <c r="AX3" s="15">
        <f t="shared" si="1"/>
        <v>2489536</v>
      </c>
      <c r="AY3" s="15">
        <f t="shared" si="1"/>
        <v>6024809</v>
      </c>
      <c r="AZ3" s="15">
        <f t="shared" si="1"/>
        <v>63318670</v>
      </c>
      <c r="BA3" s="15">
        <f t="shared" si="1"/>
        <v>569659100</v>
      </c>
      <c r="BB3" s="15">
        <f t="shared" si="1"/>
        <v>3964208</v>
      </c>
      <c r="BC3" s="15">
        <f t="shared" si="1"/>
        <v>13120510</v>
      </c>
      <c r="BD3" s="15">
        <f t="shared" si="1"/>
        <v>0</v>
      </c>
      <c r="BE3" s="15">
        <f t="shared" si="1"/>
        <v>11298150</v>
      </c>
      <c r="BF3" s="15">
        <f t="shared" si="1"/>
        <v>4313107</v>
      </c>
      <c r="BG3" s="15">
        <f t="shared" si="1"/>
        <v>19472.2</v>
      </c>
      <c r="BH3" s="15">
        <f t="shared" si="1"/>
        <v>165.2253</v>
      </c>
      <c r="BJ3">
        <v>1179281875.7621</v>
      </c>
      <c r="BM3" s="6">
        <v>564804</v>
      </c>
      <c r="BN3" s="6">
        <v>30617</v>
      </c>
      <c r="BO3" s="6">
        <v>2854</v>
      </c>
      <c r="BP3" s="6">
        <v>8256</v>
      </c>
      <c r="BQ3" s="6">
        <v>8795</v>
      </c>
      <c r="BR3" s="6">
        <v>60070</v>
      </c>
      <c r="BS3" s="6">
        <v>4936</v>
      </c>
      <c r="BT3" s="6">
        <v>8247</v>
      </c>
      <c r="BU3" s="6">
        <v>2066</v>
      </c>
      <c r="BV3" s="6"/>
      <c r="BW3" s="6">
        <v>75948</v>
      </c>
      <c r="BX3" s="6">
        <v>23977</v>
      </c>
      <c r="BY3" s="6"/>
      <c r="BZ3" s="6">
        <v>1223</v>
      </c>
      <c r="CA3" s="6">
        <v>2841</v>
      </c>
      <c r="CB3" s="6">
        <v>6771</v>
      </c>
      <c r="CC3" s="6">
        <v>778</v>
      </c>
      <c r="CD3" s="6">
        <v>1731</v>
      </c>
      <c r="CE3" s="6">
        <v>816</v>
      </c>
      <c r="CF3" s="6">
        <v>14427</v>
      </c>
      <c r="CG3" s="6">
        <v>1270</v>
      </c>
      <c r="CH3" s="6">
        <v>900</v>
      </c>
      <c r="CI3" s="6">
        <v>6679</v>
      </c>
      <c r="CJ3" s="6">
        <v>5908</v>
      </c>
      <c r="CK3" s="6">
        <v>2817</v>
      </c>
      <c r="CL3" s="6">
        <v>17398</v>
      </c>
      <c r="CM3" s="6">
        <v>2560</v>
      </c>
      <c r="CN3" s="6"/>
      <c r="CO3" s="6">
        <v>63</v>
      </c>
      <c r="CP3" s="6">
        <v>13664</v>
      </c>
      <c r="CQ3" s="6">
        <v>2281</v>
      </c>
      <c r="CR3" s="6">
        <v>14675</v>
      </c>
      <c r="CS3" s="6">
        <v>4717</v>
      </c>
      <c r="CT3" s="6">
        <v>34621</v>
      </c>
      <c r="CU3" s="6">
        <v>14442</v>
      </c>
      <c r="CV3" s="6"/>
      <c r="CW3" s="6">
        <v>14224</v>
      </c>
      <c r="CX3" s="6">
        <v>14453</v>
      </c>
      <c r="CY3" s="6">
        <v>9134</v>
      </c>
      <c r="CZ3" s="6">
        <v>29132</v>
      </c>
      <c r="DA3" s="6">
        <v>1542</v>
      </c>
      <c r="DB3" s="6">
        <v>6853</v>
      </c>
      <c r="DC3" s="6"/>
      <c r="DD3" s="6">
        <v>3598</v>
      </c>
      <c r="DE3" s="6">
        <v>82525</v>
      </c>
      <c r="DF3" s="6">
        <v>3161</v>
      </c>
      <c r="DG3" s="6">
        <v>4</v>
      </c>
      <c r="DH3" s="6">
        <v>13917</v>
      </c>
      <c r="DI3" s="6">
        <v>4956</v>
      </c>
      <c r="DJ3" s="6">
        <v>165</v>
      </c>
      <c r="DK3" s="6">
        <v>4442</v>
      </c>
    </row>
    <row r="4" spans="1:116" ht="15" x14ac:dyDescent="0.25">
      <c r="A4">
        <v>3</v>
      </c>
      <c r="B4" s="15">
        <f t="shared" ref="B4:BH4" si="2">+B80+B94</f>
        <v>11461750</v>
      </c>
      <c r="C4" s="15">
        <f t="shared" si="2"/>
        <v>36337860</v>
      </c>
      <c r="D4" s="15">
        <f t="shared" si="2"/>
        <v>12648310</v>
      </c>
      <c r="E4" s="15">
        <f t="shared" si="2"/>
        <v>14110220</v>
      </c>
      <c r="F4" s="15">
        <f t="shared" si="2"/>
        <v>707606.2</v>
      </c>
      <c r="G4" s="15">
        <f t="shared" si="2"/>
        <v>6586449</v>
      </c>
      <c r="H4" s="15">
        <f t="shared" si="2"/>
        <v>0</v>
      </c>
      <c r="I4" s="15">
        <f t="shared" si="2"/>
        <v>47921130</v>
      </c>
      <c r="J4" s="15">
        <f t="shared" si="2"/>
        <v>6342094</v>
      </c>
      <c r="K4" s="15">
        <f t="shared" si="2"/>
        <v>9777603</v>
      </c>
      <c r="L4" s="15">
        <f t="shared" si="2"/>
        <v>3934108</v>
      </c>
      <c r="M4" s="15">
        <f t="shared" si="2"/>
        <v>89834140</v>
      </c>
      <c r="N4" s="15">
        <f t="shared" si="2"/>
        <v>31943230</v>
      </c>
      <c r="O4" s="15">
        <f t="shared" si="2"/>
        <v>817072.4</v>
      </c>
      <c r="P4" s="15">
        <f t="shared" si="2"/>
        <v>1262661</v>
      </c>
      <c r="Q4" s="15">
        <f t="shared" si="2"/>
        <v>4349633</v>
      </c>
      <c r="R4" s="15">
        <f t="shared" si="2"/>
        <v>7357091</v>
      </c>
      <c r="S4" s="15">
        <f t="shared" si="2"/>
        <v>33644.980000000003</v>
      </c>
      <c r="T4" s="15">
        <f t="shared" si="2"/>
        <v>19882.88</v>
      </c>
      <c r="U4" s="15">
        <f t="shared" si="2"/>
        <v>12973080</v>
      </c>
      <c r="V4" s="15">
        <f t="shared" si="2"/>
        <v>13489540</v>
      </c>
      <c r="W4" s="15">
        <f t="shared" si="2"/>
        <v>323.20664298534388</v>
      </c>
      <c r="X4" s="15">
        <f t="shared" si="2"/>
        <v>215283.3</v>
      </c>
      <c r="Y4" s="15">
        <f t="shared" si="2"/>
        <v>2610818</v>
      </c>
      <c r="Z4" s="15">
        <f t="shared" si="2"/>
        <v>10062850</v>
      </c>
      <c r="AA4" s="15">
        <f t="shared" si="2"/>
        <v>2301328</v>
      </c>
      <c r="AB4" s="15">
        <f t="shared" si="2"/>
        <v>4548571</v>
      </c>
      <c r="AC4" s="15">
        <f t="shared" si="2"/>
        <v>31253420</v>
      </c>
      <c r="AD4" s="15">
        <f t="shared" si="2"/>
        <v>73564.56</v>
      </c>
      <c r="AE4" s="15">
        <f t="shared" si="2"/>
        <v>519018.5</v>
      </c>
      <c r="AF4" s="15">
        <f t="shared" si="2"/>
        <v>17089130</v>
      </c>
      <c r="AG4" s="15">
        <f t="shared" si="2"/>
        <v>0</v>
      </c>
      <c r="AH4" s="15">
        <f t="shared" si="2"/>
        <v>2732.2840000000001</v>
      </c>
      <c r="AI4" s="15">
        <f t="shared" si="2"/>
        <v>3391680</v>
      </c>
      <c r="AJ4" s="15">
        <f t="shared" si="2"/>
        <v>13598090</v>
      </c>
      <c r="AK4" s="15">
        <f t="shared" si="2"/>
        <v>3002045</v>
      </c>
      <c r="AL4" s="15">
        <f t="shared" si="2"/>
        <v>311246.09999999998</v>
      </c>
      <c r="AM4" s="15">
        <f t="shared" si="2"/>
        <v>17912420</v>
      </c>
      <c r="AN4" s="15">
        <f t="shared" si="2"/>
        <v>21491670</v>
      </c>
      <c r="AO4" s="15">
        <f t="shared" si="2"/>
        <v>12198810</v>
      </c>
      <c r="AP4" s="15">
        <f t="shared" si="2"/>
        <v>17107670</v>
      </c>
      <c r="AQ4" s="15">
        <f t="shared" si="2"/>
        <v>10987090</v>
      </c>
      <c r="AR4" s="15">
        <f t="shared" si="2"/>
        <v>6486338</v>
      </c>
      <c r="AS4" s="15">
        <f t="shared" si="2"/>
        <v>31477230</v>
      </c>
      <c r="AT4" s="15">
        <f t="shared" si="2"/>
        <v>0</v>
      </c>
      <c r="AU4" s="15">
        <f t="shared" si="2"/>
        <v>2721206</v>
      </c>
      <c r="AV4" s="15">
        <f t="shared" si="2"/>
        <v>10290790</v>
      </c>
      <c r="AW4" s="15">
        <f t="shared" si="2"/>
        <v>119243.3</v>
      </c>
      <c r="AX4" s="15">
        <f t="shared" si="2"/>
        <v>2417114</v>
      </c>
      <c r="AY4" s="15">
        <f t="shared" si="2"/>
        <v>6563767</v>
      </c>
      <c r="AZ4" s="15">
        <f t="shared" si="2"/>
        <v>84477620</v>
      </c>
      <c r="BA4" s="15">
        <f t="shared" si="2"/>
        <v>622925600</v>
      </c>
      <c r="BB4" s="15">
        <f t="shared" si="2"/>
        <v>4166563</v>
      </c>
      <c r="BC4" s="15">
        <f t="shared" si="2"/>
        <v>13904200</v>
      </c>
      <c r="BD4" s="15">
        <f t="shared" si="2"/>
        <v>0</v>
      </c>
      <c r="BE4" s="15">
        <f t="shared" si="2"/>
        <v>10369900</v>
      </c>
      <c r="BF4" s="15">
        <f t="shared" si="2"/>
        <v>5128212</v>
      </c>
      <c r="BG4" s="15">
        <f t="shared" si="2"/>
        <v>4395.5789999999997</v>
      </c>
      <c r="BH4" s="15">
        <f t="shared" si="2"/>
        <v>287.1182</v>
      </c>
      <c r="BJ4">
        <v>1281950169.5012</v>
      </c>
      <c r="BM4" s="6">
        <v>601263</v>
      </c>
      <c r="BN4" s="6">
        <v>31108</v>
      </c>
      <c r="BO4" s="6">
        <v>3150</v>
      </c>
      <c r="BP4" s="6">
        <v>8753</v>
      </c>
      <c r="BQ4" s="6">
        <v>9045</v>
      </c>
      <c r="BR4" s="6">
        <v>58616</v>
      </c>
      <c r="BS4" s="6">
        <v>6887</v>
      </c>
      <c r="BT4" s="6">
        <v>8910</v>
      </c>
      <c r="BU4" s="6">
        <v>4578</v>
      </c>
      <c r="BV4" s="6"/>
      <c r="BW4" s="6">
        <v>77893</v>
      </c>
      <c r="BX4" s="6">
        <v>24076</v>
      </c>
      <c r="BY4" s="6"/>
      <c r="BZ4" s="6">
        <v>1614</v>
      </c>
      <c r="CA4" s="6">
        <v>5517</v>
      </c>
      <c r="CB4" s="6">
        <v>6095</v>
      </c>
      <c r="CC4" s="6">
        <v>802</v>
      </c>
      <c r="CD4" s="6">
        <v>1993</v>
      </c>
      <c r="CE4" s="6">
        <v>2033</v>
      </c>
      <c r="CF4" s="6">
        <v>16498</v>
      </c>
      <c r="CG4" s="6">
        <v>1779</v>
      </c>
      <c r="CH4" s="6">
        <v>873</v>
      </c>
      <c r="CI4" s="6">
        <v>9177</v>
      </c>
      <c r="CJ4" s="6">
        <v>9418</v>
      </c>
      <c r="CK4" s="6">
        <v>4233</v>
      </c>
      <c r="CL4" s="6">
        <v>15591</v>
      </c>
      <c r="CM4" s="6">
        <v>3751</v>
      </c>
      <c r="CN4" s="6"/>
      <c r="CO4" s="6">
        <v>102</v>
      </c>
      <c r="CP4" s="6">
        <v>12637</v>
      </c>
      <c r="CQ4" s="6">
        <v>2285</v>
      </c>
      <c r="CR4" s="6">
        <v>16825</v>
      </c>
      <c r="CS4" s="6">
        <v>4625</v>
      </c>
      <c r="CT4" s="6">
        <v>34587</v>
      </c>
      <c r="CU4" s="6">
        <v>15968</v>
      </c>
      <c r="CV4" s="6"/>
      <c r="CW4" s="6">
        <v>13426</v>
      </c>
      <c r="CX4" s="6">
        <v>18759</v>
      </c>
      <c r="CY4" s="6">
        <v>10181</v>
      </c>
      <c r="CZ4" s="6">
        <v>27466</v>
      </c>
      <c r="DA4" s="6">
        <v>2371</v>
      </c>
      <c r="DB4" s="6">
        <v>7990</v>
      </c>
      <c r="DC4" s="6"/>
      <c r="DD4" s="6">
        <v>4495</v>
      </c>
      <c r="DE4" s="6">
        <v>90272</v>
      </c>
      <c r="DF4" s="6">
        <v>3773</v>
      </c>
      <c r="DG4" s="6">
        <v>4</v>
      </c>
      <c r="DH4" s="6">
        <v>9701</v>
      </c>
      <c r="DI4" s="6">
        <v>7020</v>
      </c>
      <c r="DJ4" s="6">
        <v>158</v>
      </c>
      <c r="DK4" s="6">
        <v>5753</v>
      </c>
    </row>
    <row r="5" spans="1:116" ht="15" x14ac:dyDescent="0.25">
      <c r="A5">
        <v>4</v>
      </c>
      <c r="B5" s="15">
        <f t="shared" ref="B5:BH5" si="3">+B81+B95</f>
        <v>12052700</v>
      </c>
      <c r="C5" s="15">
        <f t="shared" si="3"/>
        <v>26863100</v>
      </c>
      <c r="D5" s="15">
        <f t="shared" si="3"/>
        <v>6254545</v>
      </c>
      <c r="E5" s="15">
        <f t="shared" si="3"/>
        <v>8972769</v>
      </c>
      <c r="F5" s="15">
        <f t="shared" si="3"/>
        <v>611562.80000000005</v>
      </c>
      <c r="G5" s="15">
        <f t="shared" si="3"/>
        <v>6600107</v>
      </c>
      <c r="H5" s="15">
        <f t="shared" si="3"/>
        <v>0</v>
      </c>
      <c r="I5" s="15">
        <f t="shared" si="3"/>
        <v>39985580</v>
      </c>
      <c r="J5" s="15">
        <f t="shared" si="3"/>
        <v>2819339</v>
      </c>
      <c r="K5" s="15">
        <f t="shared" si="3"/>
        <v>8884885</v>
      </c>
      <c r="L5" s="15">
        <f t="shared" si="3"/>
        <v>3305010</v>
      </c>
      <c r="M5" s="15">
        <f t="shared" si="3"/>
        <v>79877140</v>
      </c>
      <c r="N5" s="15">
        <f t="shared" si="3"/>
        <v>23305420</v>
      </c>
      <c r="O5" s="15">
        <f t="shared" si="3"/>
        <v>203547.1</v>
      </c>
      <c r="P5" s="15">
        <f t="shared" si="3"/>
        <v>894701.7</v>
      </c>
      <c r="Q5" s="15">
        <f t="shared" si="3"/>
        <v>2921418</v>
      </c>
      <c r="R5" s="15">
        <f t="shared" si="3"/>
        <v>3936073</v>
      </c>
      <c r="S5" s="15">
        <f t="shared" si="3"/>
        <v>9872.7209999999995</v>
      </c>
      <c r="T5" s="15">
        <f t="shared" si="3"/>
        <v>10419.61</v>
      </c>
      <c r="U5" s="15">
        <f t="shared" si="3"/>
        <v>6129593</v>
      </c>
      <c r="V5" s="15">
        <f t="shared" si="3"/>
        <v>15546150</v>
      </c>
      <c r="W5" s="15">
        <f t="shared" si="3"/>
        <v>2179.5639701843261</v>
      </c>
      <c r="X5" s="15">
        <f t="shared" si="3"/>
        <v>567018.30000000005</v>
      </c>
      <c r="Y5" s="15">
        <f t="shared" si="3"/>
        <v>2676745</v>
      </c>
      <c r="Z5" s="15">
        <f t="shared" si="3"/>
        <v>9630907</v>
      </c>
      <c r="AA5" s="15">
        <f t="shared" si="3"/>
        <v>2074823</v>
      </c>
      <c r="AB5" s="15">
        <f t="shared" si="3"/>
        <v>295068.3</v>
      </c>
      <c r="AC5" s="15">
        <f t="shared" si="3"/>
        <v>20924120</v>
      </c>
      <c r="AD5" s="15">
        <f t="shared" si="3"/>
        <v>83712.63</v>
      </c>
      <c r="AE5" s="15">
        <f t="shared" si="3"/>
        <v>492642.7</v>
      </c>
      <c r="AF5" s="15">
        <f t="shared" si="3"/>
        <v>11338710</v>
      </c>
      <c r="AG5" s="15">
        <f t="shared" si="3"/>
        <v>0</v>
      </c>
      <c r="AH5" s="15">
        <f t="shared" si="3"/>
        <v>2248.5360000000001</v>
      </c>
      <c r="AI5" s="15">
        <f t="shared" si="3"/>
        <v>3538823</v>
      </c>
      <c r="AJ5" s="15">
        <f t="shared" si="3"/>
        <v>12446520</v>
      </c>
      <c r="AK5" s="15">
        <f t="shared" si="3"/>
        <v>299727.7</v>
      </c>
      <c r="AL5" s="15">
        <f t="shared" si="3"/>
        <v>460058.5</v>
      </c>
      <c r="AM5" s="15">
        <f t="shared" si="3"/>
        <v>13891540</v>
      </c>
      <c r="AN5" s="15">
        <f t="shared" si="3"/>
        <v>27330170</v>
      </c>
      <c r="AO5" s="15">
        <f t="shared" si="3"/>
        <v>8863580</v>
      </c>
      <c r="AP5" s="15">
        <f t="shared" si="3"/>
        <v>8083881</v>
      </c>
      <c r="AQ5" s="15">
        <f t="shared" si="3"/>
        <v>18804380</v>
      </c>
      <c r="AR5" s="15">
        <f t="shared" si="3"/>
        <v>4475049</v>
      </c>
      <c r="AS5" s="15">
        <f t="shared" si="3"/>
        <v>24150160</v>
      </c>
      <c r="AT5" s="15">
        <f t="shared" si="3"/>
        <v>0</v>
      </c>
      <c r="AU5" s="15">
        <f t="shared" si="3"/>
        <v>3936940</v>
      </c>
      <c r="AV5" s="15">
        <f t="shared" si="3"/>
        <v>7492383</v>
      </c>
      <c r="AW5" s="15">
        <f t="shared" si="3"/>
        <v>107892</v>
      </c>
      <c r="AX5" s="15">
        <f t="shared" si="3"/>
        <v>2378556</v>
      </c>
      <c r="AY5" s="15">
        <f t="shared" si="3"/>
        <v>4788226</v>
      </c>
      <c r="AZ5" s="15">
        <f t="shared" si="3"/>
        <v>50587160</v>
      </c>
      <c r="BA5" s="15">
        <f t="shared" si="3"/>
        <v>466846800</v>
      </c>
      <c r="BB5" s="15">
        <f t="shared" si="3"/>
        <v>2937652</v>
      </c>
      <c r="BC5" s="15">
        <f t="shared" si="3"/>
        <v>10404710</v>
      </c>
      <c r="BD5" s="15">
        <f t="shared" si="3"/>
        <v>0</v>
      </c>
      <c r="BE5" s="15">
        <f t="shared" si="3"/>
        <v>5530811</v>
      </c>
      <c r="BF5" s="15">
        <f t="shared" si="3"/>
        <v>3669018</v>
      </c>
      <c r="BG5" s="15">
        <f t="shared" si="3"/>
        <v>15284.85</v>
      </c>
      <c r="BH5" s="15">
        <f t="shared" si="3"/>
        <v>0</v>
      </c>
      <c r="BJ5">
        <v>979232897.847</v>
      </c>
      <c r="BM5" s="6">
        <v>561478</v>
      </c>
      <c r="BN5" s="6">
        <v>22309</v>
      </c>
      <c r="BO5" s="6">
        <v>2935</v>
      </c>
      <c r="BP5" s="6">
        <v>11176</v>
      </c>
      <c r="BQ5" s="6">
        <v>5097</v>
      </c>
      <c r="BR5" s="6">
        <v>51153</v>
      </c>
      <c r="BS5" s="6">
        <v>6200</v>
      </c>
      <c r="BT5" s="6">
        <v>8265</v>
      </c>
      <c r="BU5" s="6">
        <v>2596</v>
      </c>
      <c r="BV5" s="6"/>
      <c r="BW5" s="6">
        <v>79779</v>
      </c>
      <c r="BX5" s="6">
        <v>20429</v>
      </c>
      <c r="BY5" s="6"/>
      <c r="BZ5" s="6">
        <v>765</v>
      </c>
      <c r="CA5" s="6">
        <v>4761</v>
      </c>
      <c r="CB5" s="6">
        <v>4538</v>
      </c>
      <c r="CC5" s="6">
        <v>554</v>
      </c>
      <c r="CD5" s="6">
        <v>1405</v>
      </c>
      <c r="CE5" s="6">
        <v>1470</v>
      </c>
      <c r="CF5" s="6">
        <v>20184</v>
      </c>
      <c r="CG5" s="6">
        <v>1657</v>
      </c>
      <c r="CH5" s="6">
        <v>2125</v>
      </c>
      <c r="CI5" s="6">
        <v>13971</v>
      </c>
      <c r="CJ5" s="6">
        <v>9593</v>
      </c>
      <c r="CK5" s="6">
        <v>4717</v>
      </c>
      <c r="CL5" s="6">
        <v>13141</v>
      </c>
      <c r="CM5" s="6">
        <v>2008</v>
      </c>
      <c r="CN5" s="6"/>
      <c r="CO5" s="6">
        <v>120</v>
      </c>
      <c r="CP5" s="6">
        <v>10199</v>
      </c>
      <c r="CQ5" s="6">
        <v>125</v>
      </c>
      <c r="CR5" s="6">
        <v>16922</v>
      </c>
      <c r="CS5" s="6">
        <v>5918</v>
      </c>
      <c r="CT5" s="6">
        <v>30646</v>
      </c>
      <c r="CU5" s="6">
        <v>14409</v>
      </c>
      <c r="CV5" s="6"/>
      <c r="CW5" s="6">
        <v>9609</v>
      </c>
      <c r="CX5" s="6">
        <v>16604</v>
      </c>
      <c r="CY5" s="6">
        <v>4939</v>
      </c>
      <c r="CZ5" s="6">
        <v>25676</v>
      </c>
      <c r="DA5" s="6">
        <v>4016</v>
      </c>
      <c r="DB5" s="6">
        <v>7157</v>
      </c>
      <c r="DC5" s="6">
        <v>173</v>
      </c>
      <c r="DD5" s="6">
        <v>692</v>
      </c>
      <c r="DE5" s="6">
        <v>98380</v>
      </c>
      <c r="DF5" s="6">
        <v>3380</v>
      </c>
      <c r="DG5" s="6">
        <v>1</v>
      </c>
      <c r="DH5" s="6">
        <v>13472</v>
      </c>
      <c r="DI5" s="6">
        <v>2374</v>
      </c>
      <c r="DJ5" s="6">
        <v>182</v>
      </c>
      <c r="DK5" s="6">
        <v>5318</v>
      </c>
    </row>
    <row r="6" spans="1:116" ht="15" x14ac:dyDescent="0.25">
      <c r="A6">
        <v>5</v>
      </c>
      <c r="B6" s="15">
        <f t="shared" ref="B6:BH6" si="4">+B82+B96</f>
        <v>11729730</v>
      </c>
      <c r="C6" s="15">
        <f t="shared" si="4"/>
        <v>29356950</v>
      </c>
      <c r="D6" s="15">
        <f t="shared" si="4"/>
        <v>5480240</v>
      </c>
      <c r="E6" s="15">
        <f t="shared" si="4"/>
        <v>15683740</v>
      </c>
      <c r="F6" s="15">
        <f t="shared" si="4"/>
        <v>619608.6</v>
      </c>
      <c r="G6" s="15">
        <f t="shared" si="4"/>
        <v>7259818</v>
      </c>
      <c r="H6" s="15">
        <f t="shared" si="4"/>
        <v>0</v>
      </c>
      <c r="I6" s="15">
        <f t="shared" si="4"/>
        <v>44237760</v>
      </c>
      <c r="J6" s="15">
        <f t="shared" si="4"/>
        <v>2276326</v>
      </c>
      <c r="K6" s="15">
        <f t="shared" si="4"/>
        <v>10122900</v>
      </c>
      <c r="L6" s="15">
        <f t="shared" si="4"/>
        <v>3358644.9</v>
      </c>
      <c r="M6" s="15">
        <f t="shared" si="4"/>
        <v>97629020</v>
      </c>
      <c r="N6" s="15">
        <f t="shared" si="4"/>
        <v>26577770</v>
      </c>
      <c r="O6" s="15">
        <f t="shared" si="4"/>
        <v>49906.03</v>
      </c>
      <c r="P6" s="15">
        <f t="shared" si="4"/>
        <v>835404.3</v>
      </c>
      <c r="Q6" s="15">
        <f t="shared" si="4"/>
        <v>172096.7</v>
      </c>
      <c r="R6" s="15">
        <f t="shared" si="4"/>
        <v>5088260</v>
      </c>
      <c r="S6" s="15">
        <f t="shared" si="4"/>
        <v>21974.76</v>
      </c>
      <c r="T6" s="15">
        <f t="shared" si="4"/>
        <v>19579.240000000002</v>
      </c>
      <c r="U6" s="15">
        <f t="shared" si="4"/>
        <v>6460383</v>
      </c>
      <c r="V6" s="15">
        <f t="shared" si="4"/>
        <v>13821240</v>
      </c>
      <c r="W6" s="15">
        <f t="shared" si="4"/>
        <v>3071.800387573242</v>
      </c>
      <c r="X6" s="15">
        <f t="shared" si="4"/>
        <v>315545.5</v>
      </c>
      <c r="Y6" s="15">
        <f t="shared" si="4"/>
        <v>2921695</v>
      </c>
      <c r="Z6" s="15">
        <f t="shared" si="4"/>
        <v>7598440</v>
      </c>
      <c r="AA6" s="15">
        <f t="shared" si="4"/>
        <v>447758.5</v>
      </c>
      <c r="AB6" s="15">
        <f t="shared" si="4"/>
        <v>365883.3</v>
      </c>
      <c r="AC6" s="15">
        <f t="shared" si="4"/>
        <v>20842380</v>
      </c>
      <c r="AD6" s="15">
        <f t="shared" si="4"/>
        <v>69744.25</v>
      </c>
      <c r="AE6" s="15">
        <f t="shared" si="4"/>
        <v>292135.40000000002</v>
      </c>
      <c r="AF6" s="15">
        <f t="shared" si="4"/>
        <v>11775110</v>
      </c>
      <c r="AG6" s="15">
        <f t="shared" si="4"/>
        <v>0</v>
      </c>
      <c r="AH6" s="15">
        <f t="shared" si="4"/>
        <v>1321.537</v>
      </c>
      <c r="AI6" s="15">
        <f t="shared" si="4"/>
        <v>3798499</v>
      </c>
      <c r="AJ6" s="15">
        <f t="shared" si="4"/>
        <v>10439710</v>
      </c>
      <c r="AK6" s="15">
        <f t="shared" si="4"/>
        <v>1069026</v>
      </c>
      <c r="AL6" s="15">
        <f t="shared" si="4"/>
        <v>119467.4</v>
      </c>
      <c r="AM6" s="15">
        <f t="shared" si="4"/>
        <v>16947070</v>
      </c>
      <c r="AN6" s="15">
        <f t="shared" si="4"/>
        <v>18656270</v>
      </c>
      <c r="AO6" s="15">
        <f t="shared" si="4"/>
        <v>7948313</v>
      </c>
      <c r="AP6" s="15">
        <f t="shared" si="4"/>
        <v>10811910</v>
      </c>
      <c r="AQ6" s="15">
        <f t="shared" si="4"/>
        <v>9289024</v>
      </c>
      <c r="AR6" s="15">
        <f t="shared" si="4"/>
        <v>3981050</v>
      </c>
      <c r="AS6" s="15">
        <f t="shared" si="4"/>
        <v>21602830</v>
      </c>
      <c r="AT6" s="15">
        <f t="shared" si="4"/>
        <v>0</v>
      </c>
      <c r="AU6" s="15">
        <f t="shared" si="4"/>
        <v>3203365</v>
      </c>
      <c r="AV6" s="15">
        <f t="shared" si="4"/>
        <v>9100410</v>
      </c>
      <c r="AW6" s="15">
        <f t="shared" si="4"/>
        <v>41067.39</v>
      </c>
      <c r="AX6" s="15">
        <f t="shared" si="4"/>
        <v>2725177</v>
      </c>
      <c r="AY6" s="15">
        <f t="shared" si="4"/>
        <v>5043224</v>
      </c>
      <c r="AZ6" s="15">
        <f t="shared" si="4"/>
        <v>68367180</v>
      </c>
      <c r="BA6" s="15">
        <f t="shared" si="4"/>
        <v>501191000</v>
      </c>
      <c r="BB6" s="15">
        <f t="shared" si="4"/>
        <v>3132682</v>
      </c>
      <c r="BC6" s="15">
        <f t="shared" si="4"/>
        <v>8827694</v>
      </c>
      <c r="BD6" s="15">
        <f t="shared" si="4"/>
        <v>0</v>
      </c>
      <c r="BE6" s="15">
        <f t="shared" si="4"/>
        <v>6054380</v>
      </c>
      <c r="BF6" s="15">
        <f t="shared" si="4"/>
        <v>2658061</v>
      </c>
      <c r="BG6" s="15">
        <f t="shared" si="4"/>
        <v>83.523880000000005</v>
      </c>
      <c r="BH6" s="15">
        <f t="shared" si="4"/>
        <v>0</v>
      </c>
      <c r="BJ6">
        <v>1038489535.43088</v>
      </c>
      <c r="BM6" s="6">
        <v>613004</v>
      </c>
      <c r="BN6" s="6">
        <v>21814</v>
      </c>
      <c r="BO6" s="6">
        <v>2660</v>
      </c>
      <c r="BP6" s="6">
        <v>9608</v>
      </c>
      <c r="BQ6" s="6">
        <v>5777</v>
      </c>
      <c r="BR6" s="6">
        <v>56457</v>
      </c>
      <c r="BS6" s="6">
        <v>6136</v>
      </c>
      <c r="BT6" s="6">
        <v>9363</v>
      </c>
      <c r="BU6" s="6">
        <v>3353</v>
      </c>
      <c r="BV6" s="6"/>
      <c r="BW6" s="6">
        <v>86344</v>
      </c>
      <c r="BX6" s="6">
        <v>21096</v>
      </c>
      <c r="BY6" s="6"/>
      <c r="BZ6" s="6">
        <v>1125</v>
      </c>
      <c r="CA6" s="6">
        <v>4305</v>
      </c>
      <c r="CB6" s="6">
        <v>6145</v>
      </c>
      <c r="CC6" s="6">
        <v>865</v>
      </c>
      <c r="CD6" s="6">
        <v>2094</v>
      </c>
      <c r="CE6" s="6">
        <v>1690</v>
      </c>
      <c r="CF6" s="6">
        <v>19404</v>
      </c>
      <c r="CG6" s="6">
        <v>1383</v>
      </c>
      <c r="CH6" s="6">
        <v>3196</v>
      </c>
      <c r="CI6" s="6">
        <v>15442</v>
      </c>
      <c r="CJ6" s="6">
        <v>11856</v>
      </c>
      <c r="CK6" s="6">
        <v>3596</v>
      </c>
      <c r="CL6" s="6">
        <v>17586</v>
      </c>
      <c r="CM6" s="6">
        <v>3359</v>
      </c>
      <c r="CN6" s="6"/>
      <c r="CO6" s="6">
        <v>263</v>
      </c>
      <c r="CP6" s="6">
        <v>13524</v>
      </c>
      <c r="CQ6" s="6">
        <v>1281</v>
      </c>
      <c r="CR6" s="6">
        <v>17695</v>
      </c>
      <c r="CS6" s="6">
        <v>6193</v>
      </c>
      <c r="CT6" s="6">
        <v>35596</v>
      </c>
      <c r="CU6" s="6">
        <v>15758</v>
      </c>
      <c r="CV6" s="6"/>
      <c r="CW6" s="6">
        <v>13781</v>
      </c>
      <c r="CX6" s="6">
        <v>19948</v>
      </c>
      <c r="CY6" s="6">
        <v>2888</v>
      </c>
      <c r="CZ6" s="6">
        <v>27558</v>
      </c>
      <c r="DA6" s="6">
        <v>5297</v>
      </c>
      <c r="DB6" s="6">
        <v>7032</v>
      </c>
      <c r="DC6" s="6"/>
      <c r="DD6" s="6">
        <v>1426</v>
      </c>
      <c r="DE6" s="6">
        <v>108498</v>
      </c>
      <c r="DF6" s="6">
        <v>2673</v>
      </c>
      <c r="DG6" s="6">
        <v>4</v>
      </c>
      <c r="DH6" s="6">
        <v>12592</v>
      </c>
      <c r="DI6" s="6">
        <v>2203</v>
      </c>
      <c r="DJ6" s="6">
        <v>352</v>
      </c>
      <c r="DK6" s="6">
        <v>3412</v>
      </c>
    </row>
    <row r="7" spans="1:116" ht="15" x14ac:dyDescent="0.25">
      <c r="A7">
        <v>6</v>
      </c>
      <c r="B7" s="15">
        <f t="shared" ref="B7:BH7" si="5">+B83+B97</f>
        <v>8432497</v>
      </c>
      <c r="C7" s="15">
        <f t="shared" si="5"/>
        <v>30691780</v>
      </c>
      <c r="D7" s="15">
        <f t="shared" si="5"/>
        <v>13017640</v>
      </c>
      <c r="E7" s="15">
        <f t="shared" si="5"/>
        <v>21446480</v>
      </c>
      <c r="F7" s="15">
        <f t="shared" si="5"/>
        <v>355537.5</v>
      </c>
      <c r="G7" s="15">
        <f t="shared" si="5"/>
        <v>8127399</v>
      </c>
      <c r="H7" s="15">
        <f t="shared" si="5"/>
        <v>0</v>
      </c>
      <c r="I7" s="15">
        <f t="shared" si="5"/>
        <v>48029530</v>
      </c>
      <c r="J7" s="15">
        <f t="shared" si="5"/>
        <v>4801071</v>
      </c>
      <c r="K7" s="15">
        <f t="shared" si="5"/>
        <v>7633563</v>
      </c>
      <c r="L7" s="15">
        <f t="shared" si="5"/>
        <v>3832643</v>
      </c>
      <c r="M7" s="15">
        <f t="shared" si="5"/>
        <v>99992800</v>
      </c>
      <c r="N7" s="15">
        <f t="shared" si="5"/>
        <v>29068240</v>
      </c>
      <c r="O7" s="15">
        <f t="shared" si="5"/>
        <v>1219970</v>
      </c>
      <c r="P7" s="15">
        <f t="shared" si="5"/>
        <v>801662.3</v>
      </c>
      <c r="Q7" s="15">
        <f t="shared" si="5"/>
        <v>4220788</v>
      </c>
      <c r="R7" s="15">
        <f t="shared" si="5"/>
        <v>6165159</v>
      </c>
      <c r="S7" s="15">
        <f t="shared" si="5"/>
        <v>298477</v>
      </c>
      <c r="T7" s="15">
        <f t="shared" si="5"/>
        <v>99593.48</v>
      </c>
      <c r="U7" s="15">
        <f t="shared" si="5"/>
        <v>12981900</v>
      </c>
      <c r="V7" s="15">
        <f t="shared" si="5"/>
        <v>12755490</v>
      </c>
      <c r="W7" s="15">
        <f t="shared" si="5"/>
        <v>4113.8037000000004</v>
      </c>
      <c r="X7" s="15">
        <f t="shared" si="5"/>
        <v>1526818</v>
      </c>
      <c r="Y7" s="15">
        <f t="shared" si="5"/>
        <v>2304100</v>
      </c>
      <c r="Z7" s="15">
        <f t="shared" si="5"/>
        <v>9066891</v>
      </c>
      <c r="AA7" s="15">
        <f t="shared" si="5"/>
        <v>1837422</v>
      </c>
      <c r="AB7" s="15">
        <f t="shared" si="5"/>
        <v>5199236</v>
      </c>
      <c r="AC7" s="15">
        <f t="shared" si="5"/>
        <v>26208550</v>
      </c>
      <c r="AD7" s="15">
        <f t="shared" si="5"/>
        <v>130225</v>
      </c>
      <c r="AE7" s="15">
        <f t="shared" si="5"/>
        <v>625385.30000000005</v>
      </c>
      <c r="AF7" s="15">
        <f t="shared" si="5"/>
        <v>13397330</v>
      </c>
      <c r="AG7" s="15">
        <f t="shared" si="5"/>
        <v>0</v>
      </c>
      <c r="AH7" s="15">
        <f t="shared" si="5"/>
        <v>99196.9</v>
      </c>
      <c r="AI7" s="15">
        <f t="shared" si="5"/>
        <v>2934461</v>
      </c>
      <c r="AJ7" s="15">
        <f t="shared" si="5"/>
        <v>15240300</v>
      </c>
      <c r="AK7" s="15">
        <f t="shared" si="5"/>
        <v>2591881</v>
      </c>
      <c r="AL7" s="15">
        <f t="shared" si="5"/>
        <v>567075.30000000005</v>
      </c>
      <c r="AM7" s="15">
        <f t="shared" si="5"/>
        <v>17380570</v>
      </c>
      <c r="AN7" s="15">
        <f t="shared" si="5"/>
        <v>35702680</v>
      </c>
      <c r="AO7" s="15">
        <f t="shared" si="5"/>
        <v>10079670</v>
      </c>
      <c r="AP7" s="15">
        <f t="shared" si="5"/>
        <v>22105800</v>
      </c>
      <c r="AQ7" s="15">
        <f t="shared" si="5"/>
        <v>15501830</v>
      </c>
      <c r="AR7" s="15">
        <f t="shared" si="5"/>
        <v>2613428</v>
      </c>
      <c r="AS7" s="15">
        <f t="shared" si="5"/>
        <v>26096990</v>
      </c>
      <c r="AT7" s="15">
        <f t="shared" si="5"/>
        <v>0</v>
      </c>
      <c r="AU7" s="15">
        <f t="shared" si="5"/>
        <v>3637227</v>
      </c>
      <c r="AV7" s="15">
        <f t="shared" si="5"/>
        <v>8942110</v>
      </c>
      <c r="AW7" s="15">
        <f t="shared" si="5"/>
        <v>312562.7</v>
      </c>
      <c r="AX7" s="15">
        <f t="shared" si="5"/>
        <v>2724618</v>
      </c>
      <c r="AY7" s="15">
        <f t="shared" si="5"/>
        <v>5444063</v>
      </c>
      <c r="AZ7" s="15">
        <f t="shared" si="5"/>
        <v>119557000</v>
      </c>
      <c r="BA7" s="15">
        <f t="shared" si="5"/>
        <v>646830800</v>
      </c>
      <c r="BB7" s="15">
        <f t="shared" si="5"/>
        <v>3123992</v>
      </c>
      <c r="BC7" s="15">
        <f t="shared" si="5"/>
        <v>12753600</v>
      </c>
      <c r="BD7" s="15">
        <f t="shared" si="5"/>
        <v>0</v>
      </c>
      <c r="BE7" s="15">
        <f t="shared" si="5"/>
        <v>2757353</v>
      </c>
      <c r="BF7" s="15">
        <f t="shared" si="5"/>
        <v>4644402</v>
      </c>
      <c r="BG7" s="15">
        <f t="shared" si="5"/>
        <v>103266.8</v>
      </c>
      <c r="BH7" s="15">
        <f t="shared" si="5"/>
        <v>194.4135</v>
      </c>
      <c r="BJ7">
        <v>1337104459.5865002</v>
      </c>
      <c r="BM7" s="6">
        <v>733992</v>
      </c>
      <c r="BN7" s="6">
        <v>29325</v>
      </c>
      <c r="BO7" s="6">
        <v>2667</v>
      </c>
      <c r="BP7" s="6">
        <v>23656</v>
      </c>
      <c r="BQ7" s="6">
        <v>10363</v>
      </c>
      <c r="BR7" s="6">
        <v>66002</v>
      </c>
      <c r="BS7" s="6">
        <v>8848</v>
      </c>
      <c r="BT7" s="6">
        <v>8491</v>
      </c>
      <c r="BU7" s="6">
        <v>3645</v>
      </c>
      <c r="BV7" s="6"/>
      <c r="BW7" s="6">
        <v>96637</v>
      </c>
      <c r="BX7" s="6">
        <v>26054</v>
      </c>
      <c r="BY7" s="6"/>
      <c r="BZ7" s="6">
        <v>1605</v>
      </c>
      <c r="CA7" s="6">
        <v>3551</v>
      </c>
      <c r="CB7" s="6">
        <v>5609</v>
      </c>
      <c r="CC7" s="6">
        <v>793</v>
      </c>
      <c r="CD7" s="6">
        <v>3117</v>
      </c>
      <c r="CE7" s="6">
        <v>924</v>
      </c>
      <c r="CF7" s="6">
        <v>26728</v>
      </c>
      <c r="CG7" s="6">
        <v>1775</v>
      </c>
      <c r="CH7" s="6">
        <v>2385</v>
      </c>
      <c r="CI7" s="6">
        <v>13808</v>
      </c>
      <c r="CJ7" s="6">
        <v>8325</v>
      </c>
      <c r="CK7" s="6">
        <v>2928</v>
      </c>
      <c r="CL7" s="6">
        <v>25043</v>
      </c>
      <c r="CM7" s="6">
        <v>3499</v>
      </c>
      <c r="CN7" s="6">
        <v>301</v>
      </c>
      <c r="CO7" s="6">
        <v>427</v>
      </c>
      <c r="CP7" s="6">
        <v>17631</v>
      </c>
      <c r="CQ7" s="6">
        <v>2935</v>
      </c>
      <c r="CR7" s="6">
        <v>19924</v>
      </c>
      <c r="CS7" s="6">
        <v>7248</v>
      </c>
      <c r="CT7" s="6">
        <v>41574</v>
      </c>
      <c r="CU7" s="6">
        <v>17311</v>
      </c>
      <c r="CV7" s="6"/>
      <c r="CW7" s="6">
        <v>13245</v>
      </c>
      <c r="CX7" s="6">
        <v>26007</v>
      </c>
      <c r="CY7" s="6">
        <v>3653</v>
      </c>
      <c r="CZ7" s="6">
        <v>28450</v>
      </c>
      <c r="DA7" s="6">
        <v>4521</v>
      </c>
      <c r="DB7" s="6">
        <v>9799</v>
      </c>
      <c r="DC7" s="6"/>
      <c r="DD7" s="6">
        <v>3014</v>
      </c>
      <c r="DE7" s="6">
        <v>137055</v>
      </c>
      <c r="DF7" s="6">
        <v>3324</v>
      </c>
      <c r="DG7" s="6">
        <v>4</v>
      </c>
      <c r="DH7" s="6">
        <v>12395</v>
      </c>
      <c r="DI7" s="6">
        <v>4368</v>
      </c>
      <c r="DJ7" s="6">
        <v>224</v>
      </c>
      <c r="DK7" s="6">
        <v>4705</v>
      </c>
    </row>
    <row r="8" spans="1:116" ht="15" x14ac:dyDescent="0.25">
      <c r="A8">
        <v>7</v>
      </c>
      <c r="B8" s="15">
        <f t="shared" ref="B8:BH8" si="6">+B84+B98</f>
        <v>9480489</v>
      </c>
      <c r="C8" s="15">
        <f t="shared" si="6"/>
        <v>34373710</v>
      </c>
      <c r="D8" s="15">
        <f t="shared" si="6"/>
        <v>16594560</v>
      </c>
      <c r="E8" s="15">
        <f t="shared" si="6"/>
        <v>31091310</v>
      </c>
      <c r="F8" s="15">
        <f t="shared" si="6"/>
        <v>592329</v>
      </c>
      <c r="G8" s="15">
        <f t="shared" si="6"/>
        <v>9581502</v>
      </c>
      <c r="H8" s="15">
        <f t="shared" si="6"/>
        <v>0</v>
      </c>
      <c r="I8" s="15">
        <f t="shared" si="6"/>
        <v>75410940</v>
      </c>
      <c r="J8" s="15">
        <f t="shared" si="6"/>
        <v>10238400</v>
      </c>
      <c r="K8" s="15">
        <f t="shared" si="6"/>
        <v>12388250</v>
      </c>
      <c r="L8" s="15">
        <f t="shared" si="6"/>
        <v>7364760</v>
      </c>
      <c r="M8" s="15">
        <f t="shared" si="6"/>
        <v>111858100</v>
      </c>
      <c r="N8" s="15">
        <f t="shared" si="6"/>
        <v>33324760</v>
      </c>
      <c r="O8" s="15">
        <f t="shared" si="6"/>
        <v>3500798</v>
      </c>
      <c r="P8" s="15">
        <f t="shared" si="6"/>
        <v>1208773</v>
      </c>
      <c r="Q8" s="15">
        <f t="shared" si="6"/>
        <v>12577760</v>
      </c>
      <c r="R8" s="15">
        <f t="shared" si="6"/>
        <v>9653991</v>
      </c>
      <c r="S8" s="15">
        <f t="shared" si="6"/>
        <v>1008693</v>
      </c>
      <c r="T8" s="15">
        <f t="shared" si="6"/>
        <v>1382466</v>
      </c>
      <c r="U8" s="15">
        <f t="shared" si="6"/>
        <v>18516250</v>
      </c>
      <c r="V8" s="15">
        <f t="shared" si="6"/>
        <v>20868350</v>
      </c>
      <c r="W8" s="15">
        <f t="shared" si="6"/>
        <v>56610.699194732661</v>
      </c>
      <c r="X8" s="15">
        <f t="shared" si="6"/>
        <v>5363727</v>
      </c>
      <c r="Y8" s="15">
        <f t="shared" si="6"/>
        <v>4269561</v>
      </c>
      <c r="Z8" s="15">
        <f t="shared" si="6"/>
        <v>16232530</v>
      </c>
      <c r="AA8" s="15">
        <f t="shared" si="6"/>
        <v>5649005</v>
      </c>
      <c r="AB8" s="15">
        <f t="shared" si="6"/>
        <v>7761585</v>
      </c>
      <c r="AC8" s="15">
        <f t="shared" si="6"/>
        <v>30368060</v>
      </c>
      <c r="AD8" s="15">
        <f t="shared" si="6"/>
        <v>232565.5</v>
      </c>
      <c r="AE8" s="15">
        <f t="shared" si="6"/>
        <v>635892.9</v>
      </c>
      <c r="AF8" s="15">
        <f t="shared" si="6"/>
        <v>17730730</v>
      </c>
      <c r="AG8" s="15">
        <f t="shared" si="6"/>
        <v>0</v>
      </c>
      <c r="AH8" s="15">
        <f t="shared" si="6"/>
        <v>773252.1</v>
      </c>
      <c r="AI8" s="15">
        <f t="shared" si="6"/>
        <v>4710792</v>
      </c>
      <c r="AJ8" s="15">
        <f t="shared" si="6"/>
        <v>25004140</v>
      </c>
      <c r="AK8" s="15">
        <f t="shared" si="6"/>
        <v>5116860</v>
      </c>
      <c r="AL8" s="15">
        <f t="shared" si="6"/>
        <v>488345.2</v>
      </c>
      <c r="AM8" s="15">
        <f t="shared" si="6"/>
        <v>21409880</v>
      </c>
      <c r="AN8" s="15">
        <f t="shared" si="6"/>
        <v>53313080</v>
      </c>
      <c r="AO8" s="15">
        <f t="shared" si="6"/>
        <v>19206170</v>
      </c>
      <c r="AP8" s="15">
        <f t="shared" si="6"/>
        <v>28899420</v>
      </c>
      <c r="AQ8" s="15">
        <f t="shared" si="6"/>
        <v>24094610</v>
      </c>
      <c r="AR8" s="15">
        <f t="shared" si="6"/>
        <v>6260489</v>
      </c>
      <c r="AS8" s="15">
        <f t="shared" si="6"/>
        <v>37298650</v>
      </c>
      <c r="AT8" s="15">
        <f t="shared" si="6"/>
        <v>0</v>
      </c>
      <c r="AU8" s="15">
        <f t="shared" si="6"/>
        <v>6507801</v>
      </c>
      <c r="AV8" s="15">
        <f t="shared" si="6"/>
        <v>10099120</v>
      </c>
      <c r="AW8" s="15">
        <f t="shared" si="6"/>
        <v>899427.8</v>
      </c>
      <c r="AX8" s="15">
        <f t="shared" si="6"/>
        <v>3601710</v>
      </c>
      <c r="AY8" s="15">
        <f t="shared" si="6"/>
        <v>6272285</v>
      </c>
      <c r="AZ8" s="15">
        <f t="shared" si="6"/>
        <v>135992400</v>
      </c>
      <c r="BA8" s="15">
        <f t="shared" si="6"/>
        <v>879565000</v>
      </c>
      <c r="BB8" s="15">
        <f t="shared" si="6"/>
        <v>4441130</v>
      </c>
      <c r="BC8" s="15">
        <f t="shared" si="6"/>
        <v>19742720</v>
      </c>
      <c r="BD8" s="15">
        <f t="shared" si="6"/>
        <v>0</v>
      </c>
      <c r="BE8" s="15">
        <f t="shared" si="6"/>
        <v>7410728</v>
      </c>
      <c r="BF8" s="15">
        <f t="shared" si="6"/>
        <v>8490839</v>
      </c>
      <c r="BG8" s="15">
        <f t="shared" si="6"/>
        <v>1013718</v>
      </c>
      <c r="BH8" s="15">
        <f t="shared" si="6"/>
        <v>49835.13</v>
      </c>
      <c r="BJ8">
        <v>1821153337.8700001</v>
      </c>
      <c r="BM8" s="6">
        <v>905868</v>
      </c>
      <c r="BN8" s="6">
        <v>30779</v>
      </c>
      <c r="BO8" s="6">
        <v>2549</v>
      </c>
      <c r="BP8" s="6">
        <v>32223</v>
      </c>
      <c r="BQ8" s="6">
        <v>10497</v>
      </c>
      <c r="BR8" s="6">
        <v>82047</v>
      </c>
      <c r="BS8" s="6">
        <v>10258</v>
      </c>
      <c r="BT8" s="6">
        <v>11393</v>
      </c>
      <c r="BU8" s="6">
        <v>5026</v>
      </c>
      <c r="BV8" s="6"/>
      <c r="BW8" s="6">
        <v>96912</v>
      </c>
      <c r="BX8" s="6">
        <v>24911</v>
      </c>
      <c r="BY8" s="6"/>
      <c r="BZ8" s="6">
        <v>2918</v>
      </c>
      <c r="CA8" s="6">
        <v>10638</v>
      </c>
      <c r="CB8" s="6">
        <v>9287</v>
      </c>
      <c r="CC8" s="6">
        <v>2378</v>
      </c>
      <c r="CD8" s="6">
        <v>3146</v>
      </c>
      <c r="CE8" s="6">
        <v>2790</v>
      </c>
      <c r="CF8" s="6">
        <v>30271</v>
      </c>
      <c r="CG8" s="6">
        <v>2180</v>
      </c>
      <c r="CH8" s="6">
        <v>4887</v>
      </c>
      <c r="CI8" s="6">
        <v>22504</v>
      </c>
      <c r="CJ8" s="6">
        <v>13313</v>
      </c>
      <c r="CK8" s="6">
        <v>6429</v>
      </c>
      <c r="CL8" s="6">
        <v>25297</v>
      </c>
      <c r="CM8" s="6">
        <v>4823</v>
      </c>
      <c r="CN8" s="6"/>
      <c r="CO8" s="6">
        <v>1233</v>
      </c>
      <c r="CP8" s="6">
        <v>21176</v>
      </c>
      <c r="CQ8" s="6">
        <v>4140</v>
      </c>
      <c r="CR8" s="6">
        <v>29174</v>
      </c>
      <c r="CS8" s="6">
        <v>8071</v>
      </c>
      <c r="CT8" s="6">
        <v>62457</v>
      </c>
      <c r="CU8" s="6">
        <v>19612</v>
      </c>
      <c r="CV8" s="6"/>
      <c r="CW8" s="6">
        <v>17455</v>
      </c>
      <c r="CX8" s="6">
        <v>29436</v>
      </c>
      <c r="CY8" s="6">
        <v>8628</v>
      </c>
      <c r="CZ8" s="6">
        <v>37990</v>
      </c>
      <c r="DA8" s="6">
        <v>6014</v>
      </c>
      <c r="DB8" s="6">
        <v>11958</v>
      </c>
      <c r="DC8" s="6">
        <v>951</v>
      </c>
      <c r="DD8" s="6">
        <v>3935</v>
      </c>
      <c r="DE8" s="6">
        <v>151346</v>
      </c>
      <c r="DF8" s="6">
        <v>4863</v>
      </c>
      <c r="DG8" s="6">
        <v>3</v>
      </c>
      <c r="DH8" s="6">
        <v>21601</v>
      </c>
      <c r="DI8" s="6">
        <v>9252</v>
      </c>
      <c r="DJ8" s="6">
        <v>845</v>
      </c>
      <c r="DK8" s="6">
        <v>7584</v>
      </c>
    </row>
    <row r="9" spans="1:116" ht="15" x14ac:dyDescent="0.25">
      <c r="A9">
        <v>8</v>
      </c>
      <c r="B9" s="15">
        <f t="shared" ref="B9:BH9" si="7">+B85+B99</f>
        <v>10186740</v>
      </c>
      <c r="C9" s="15">
        <f t="shared" si="7"/>
        <v>37364580</v>
      </c>
      <c r="D9" s="15">
        <f t="shared" si="7"/>
        <v>16846030</v>
      </c>
      <c r="E9" s="15">
        <f t="shared" si="7"/>
        <v>32562110</v>
      </c>
      <c r="F9" s="15">
        <f t="shared" si="7"/>
        <v>921155.6</v>
      </c>
      <c r="G9" s="15">
        <f t="shared" si="7"/>
        <v>9953076</v>
      </c>
      <c r="H9" s="15">
        <f t="shared" si="7"/>
        <v>0</v>
      </c>
      <c r="I9" s="15">
        <f t="shared" si="7"/>
        <v>78454210</v>
      </c>
      <c r="J9" s="15">
        <f t="shared" si="7"/>
        <v>11177210</v>
      </c>
      <c r="K9" s="15">
        <f t="shared" si="7"/>
        <v>11526380</v>
      </c>
      <c r="L9" s="15">
        <f t="shared" si="7"/>
        <v>6228449</v>
      </c>
      <c r="M9" s="15">
        <f t="shared" si="7"/>
        <v>111265000</v>
      </c>
      <c r="N9" s="15">
        <f t="shared" si="7"/>
        <v>34615610</v>
      </c>
      <c r="O9" s="15">
        <f t="shared" si="7"/>
        <v>2439860</v>
      </c>
      <c r="P9" s="15">
        <f t="shared" si="7"/>
        <v>1538474</v>
      </c>
      <c r="Q9" s="15">
        <f t="shared" si="7"/>
        <v>9786701</v>
      </c>
      <c r="R9" s="15">
        <f t="shared" si="7"/>
        <v>9528484</v>
      </c>
      <c r="S9" s="15">
        <f t="shared" si="7"/>
        <v>567206.1</v>
      </c>
      <c r="T9" s="15">
        <f t="shared" si="7"/>
        <v>438034.8</v>
      </c>
      <c r="U9" s="15">
        <f t="shared" si="7"/>
        <v>18236690</v>
      </c>
      <c r="V9" s="15">
        <f t="shared" si="7"/>
        <v>18650400</v>
      </c>
      <c r="W9" s="15">
        <f t="shared" si="7"/>
        <v>6045.1163322967532</v>
      </c>
      <c r="X9" s="15">
        <f t="shared" si="7"/>
        <v>1960313</v>
      </c>
      <c r="Y9" s="15">
        <f t="shared" si="7"/>
        <v>4149613</v>
      </c>
      <c r="Z9" s="15">
        <f t="shared" si="7"/>
        <v>13293520</v>
      </c>
      <c r="AA9" s="15">
        <f t="shared" si="7"/>
        <v>4194824</v>
      </c>
      <c r="AB9" s="15">
        <f t="shared" si="7"/>
        <v>7601057</v>
      </c>
      <c r="AC9" s="15">
        <f t="shared" si="7"/>
        <v>31352950</v>
      </c>
      <c r="AD9" s="15">
        <f t="shared" si="7"/>
        <v>244620.79999999999</v>
      </c>
      <c r="AE9" s="15">
        <f t="shared" si="7"/>
        <v>543397.30000000005</v>
      </c>
      <c r="AF9" s="15">
        <f t="shared" si="7"/>
        <v>17029260</v>
      </c>
      <c r="AG9" s="15">
        <f t="shared" si="7"/>
        <v>0</v>
      </c>
      <c r="AH9" s="15">
        <f t="shared" si="7"/>
        <v>326630.40000000002</v>
      </c>
      <c r="AI9" s="15">
        <f t="shared" si="7"/>
        <v>4626110</v>
      </c>
      <c r="AJ9" s="15">
        <f t="shared" si="7"/>
        <v>19485470</v>
      </c>
      <c r="AK9" s="15">
        <f t="shared" si="7"/>
        <v>4771525</v>
      </c>
      <c r="AL9" s="15">
        <f t="shared" si="7"/>
        <v>309954.2</v>
      </c>
      <c r="AM9" s="15">
        <f t="shared" si="7"/>
        <v>23066420</v>
      </c>
      <c r="AN9" s="15">
        <f t="shared" si="7"/>
        <v>35181280</v>
      </c>
      <c r="AO9" s="15">
        <f t="shared" si="7"/>
        <v>17773160</v>
      </c>
      <c r="AP9" s="15">
        <f t="shared" si="7"/>
        <v>29287040</v>
      </c>
      <c r="AQ9" s="15">
        <f t="shared" si="7"/>
        <v>19858100</v>
      </c>
      <c r="AR9" s="15">
        <f t="shared" si="7"/>
        <v>9226245</v>
      </c>
      <c r="AS9" s="15">
        <f t="shared" si="7"/>
        <v>35912930</v>
      </c>
      <c r="AT9" s="15">
        <f t="shared" si="7"/>
        <v>0</v>
      </c>
      <c r="AU9" s="15">
        <f t="shared" si="7"/>
        <v>5186417</v>
      </c>
      <c r="AV9" s="15">
        <f t="shared" si="7"/>
        <v>9965058</v>
      </c>
      <c r="AW9" s="15">
        <f t="shared" si="7"/>
        <v>560100</v>
      </c>
      <c r="AX9" s="15">
        <f t="shared" si="7"/>
        <v>4035885</v>
      </c>
      <c r="AY9" s="15">
        <f t="shared" si="7"/>
        <v>6630038</v>
      </c>
      <c r="AZ9" s="15">
        <f t="shared" si="7"/>
        <v>150286600</v>
      </c>
      <c r="BA9" s="15">
        <f t="shared" si="7"/>
        <v>866486000</v>
      </c>
      <c r="BB9" s="15">
        <f t="shared" si="7"/>
        <v>4866871</v>
      </c>
      <c r="BC9" s="15">
        <f t="shared" si="7"/>
        <v>16358040</v>
      </c>
      <c r="BD9" s="15">
        <f t="shared" si="7"/>
        <v>0</v>
      </c>
      <c r="BE9" s="15">
        <f t="shared" si="7"/>
        <v>11896100</v>
      </c>
      <c r="BF9" s="15">
        <f t="shared" si="7"/>
        <v>7991004</v>
      </c>
      <c r="BG9" s="15">
        <f t="shared" si="7"/>
        <v>423630.5</v>
      </c>
      <c r="BH9" s="15">
        <f t="shared" si="7"/>
        <v>45768.11</v>
      </c>
      <c r="BJ9">
        <v>1788311603.3510001</v>
      </c>
      <c r="BM9" s="6">
        <v>898441</v>
      </c>
      <c r="BN9" s="6">
        <v>33496</v>
      </c>
      <c r="BO9" s="6">
        <v>2509</v>
      </c>
      <c r="BP9" s="6">
        <v>32612</v>
      </c>
      <c r="BQ9" s="6">
        <v>10091</v>
      </c>
      <c r="BR9" s="6">
        <v>82511</v>
      </c>
      <c r="BS9" s="6">
        <v>9801</v>
      </c>
      <c r="BT9" s="6">
        <v>9827</v>
      </c>
      <c r="BU9" s="6">
        <v>4157</v>
      </c>
      <c r="BV9" s="6"/>
      <c r="BW9" s="6">
        <v>107377</v>
      </c>
      <c r="BX9" s="6">
        <v>28011</v>
      </c>
      <c r="BY9" s="6"/>
      <c r="BZ9" s="6">
        <v>3225</v>
      </c>
      <c r="CA9" s="6">
        <v>6925</v>
      </c>
      <c r="CB9" s="6">
        <v>8716</v>
      </c>
      <c r="CC9" s="6">
        <v>2207</v>
      </c>
      <c r="CD9" s="6">
        <v>2951</v>
      </c>
      <c r="CE9" s="6">
        <v>1184</v>
      </c>
      <c r="CF9" s="6">
        <v>31530</v>
      </c>
      <c r="CG9" s="6">
        <v>1627</v>
      </c>
      <c r="CH9" s="6">
        <v>1743</v>
      </c>
      <c r="CI9" s="6">
        <v>19294</v>
      </c>
      <c r="CJ9" s="6">
        <v>11306</v>
      </c>
      <c r="CK9" s="6">
        <v>6016</v>
      </c>
      <c r="CL9" s="6">
        <v>26815</v>
      </c>
      <c r="CM9" s="6">
        <v>3684</v>
      </c>
      <c r="CN9" s="6"/>
      <c r="CO9" s="6">
        <v>1399</v>
      </c>
      <c r="CP9" s="6">
        <v>19233</v>
      </c>
      <c r="CQ9" s="6">
        <v>3638</v>
      </c>
      <c r="CR9" s="6">
        <v>22216</v>
      </c>
      <c r="CS9" s="6">
        <v>8762</v>
      </c>
      <c r="CT9" s="6">
        <v>44729</v>
      </c>
      <c r="CU9" s="6">
        <v>19504</v>
      </c>
      <c r="CV9" s="6"/>
      <c r="CW9" s="6">
        <v>15104</v>
      </c>
      <c r="CX9" s="6">
        <v>30981</v>
      </c>
      <c r="CY9" s="6">
        <v>11110</v>
      </c>
      <c r="CZ9" s="6">
        <v>35567</v>
      </c>
      <c r="DA9" s="6">
        <v>5309</v>
      </c>
      <c r="DB9" s="6">
        <v>10753</v>
      </c>
      <c r="DC9" s="6">
        <v>1013</v>
      </c>
      <c r="DD9" s="6">
        <v>3718</v>
      </c>
      <c r="DE9" s="6">
        <v>172002</v>
      </c>
      <c r="DF9" s="6">
        <v>4927</v>
      </c>
      <c r="DG9" s="6">
        <v>3</v>
      </c>
      <c r="DH9" s="6">
        <v>20057</v>
      </c>
      <c r="DI9" s="6">
        <v>11984</v>
      </c>
      <c r="DJ9" s="6">
        <v>239</v>
      </c>
      <c r="DK9" s="6">
        <v>7828</v>
      </c>
    </row>
    <row r="10" spans="1:116" ht="15" x14ac:dyDescent="0.25">
      <c r="A10">
        <v>9</v>
      </c>
      <c r="B10" s="15">
        <f t="shared" ref="B10:BH10" si="8">+B86+B100</f>
        <v>12150050</v>
      </c>
      <c r="C10" s="15">
        <f t="shared" si="8"/>
        <v>31712950</v>
      </c>
      <c r="D10" s="15">
        <f t="shared" si="8"/>
        <v>11520550</v>
      </c>
      <c r="E10" s="15">
        <f t="shared" si="8"/>
        <v>25111510</v>
      </c>
      <c r="F10" s="15">
        <f t="shared" si="8"/>
        <v>1114354</v>
      </c>
      <c r="G10" s="15">
        <f t="shared" si="8"/>
        <v>8172503</v>
      </c>
      <c r="H10" s="15">
        <f t="shared" si="8"/>
        <v>0</v>
      </c>
      <c r="I10" s="15">
        <f t="shared" si="8"/>
        <v>73684600</v>
      </c>
      <c r="J10" s="15">
        <f t="shared" si="8"/>
        <v>7202841</v>
      </c>
      <c r="K10" s="15">
        <f t="shared" si="8"/>
        <v>10264400</v>
      </c>
      <c r="L10" s="15">
        <f t="shared" si="8"/>
        <v>4601984</v>
      </c>
      <c r="M10" s="15">
        <f t="shared" si="8"/>
        <v>97592430</v>
      </c>
      <c r="N10" s="15">
        <f t="shared" si="8"/>
        <v>29446630</v>
      </c>
      <c r="O10" s="15">
        <f t="shared" si="8"/>
        <v>559035.6</v>
      </c>
      <c r="P10" s="15">
        <f t="shared" si="8"/>
        <v>1490073</v>
      </c>
      <c r="Q10" s="15">
        <f t="shared" si="8"/>
        <v>4100480</v>
      </c>
      <c r="R10" s="15">
        <f t="shared" si="8"/>
        <v>6872269</v>
      </c>
      <c r="S10" s="15">
        <f t="shared" si="8"/>
        <v>128378.5</v>
      </c>
      <c r="T10" s="15">
        <f t="shared" si="8"/>
        <v>92497.34</v>
      </c>
      <c r="U10" s="15">
        <f t="shared" si="8"/>
        <v>11350340</v>
      </c>
      <c r="V10" s="15">
        <f t="shared" si="8"/>
        <v>18000250</v>
      </c>
      <c r="W10" s="15">
        <f t="shared" si="8"/>
        <v>709.87932300567616</v>
      </c>
      <c r="X10" s="15">
        <f t="shared" si="8"/>
        <v>757727.9</v>
      </c>
      <c r="Y10" s="15">
        <f t="shared" si="8"/>
        <v>3956170</v>
      </c>
      <c r="Z10" s="15">
        <f t="shared" si="8"/>
        <v>9832843</v>
      </c>
      <c r="AA10" s="15">
        <f t="shared" si="8"/>
        <v>1553622</v>
      </c>
      <c r="AB10" s="15">
        <f t="shared" si="8"/>
        <v>3650145</v>
      </c>
      <c r="AC10" s="15">
        <f t="shared" si="8"/>
        <v>25829530</v>
      </c>
      <c r="AD10" s="15">
        <f t="shared" si="8"/>
        <v>153518</v>
      </c>
      <c r="AE10" s="15">
        <f t="shared" si="8"/>
        <v>510442.1</v>
      </c>
      <c r="AF10" s="15">
        <f t="shared" si="8"/>
        <v>14670150</v>
      </c>
      <c r="AG10" s="15">
        <f t="shared" si="8"/>
        <v>94288.89</v>
      </c>
      <c r="AH10" s="15">
        <f t="shared" si="8"/>
        <v>20764.61</v>
      </c>
      <c r="AI10" s="15">
        <f t="shared" si="8"/>
        <v>4256928</v>
      </c>
      <c r="AJ10" s="15">
        <f t="shared" si="8"/>
        <v>14823270</v>
      </c>
      <c r="AK10" s="15">
        <f t="shared" si="8"/>
        <v>3444337</v>
      </c>
      <c r="AL10" s="15">
        <f t="shared" si="8"/>
        <v>324546.90000000002</v>
      </c>
      <c r="AM10" s="15">
        <f t="shared" si="8"/>
        <v>19538340</v>
      </c>
      <c r="AN10" s="15">
        <f t="shared" si="8"/>
        <v>27734500</v>
      </c>
      <c r="AO10" s="15">
        <f t="shared" si="8"/>
        <v>12858000</v>
      </c>
      <c r="AP10" s="15">
        <f t="shared" si="8"/>
        <v>20174550</v>
      </c>
      <c r="AQ10" s="15">
        <f t="shared" si="8"/>
        <v>17772540</v>
      </c>
      <c r="AR10" s="15">
        <f t="shared" si="8"/>
        <v>8826957</v>
      </c>
      <c r="AS10" s="15">
        <f t="shared" si="8"/>
        <v>29828200</v>
      </c>
      <c r="AT10" s="15">
        <f t="shared" si="8"/>
        <v>0</v>
      </c>
      <c r="AU10" s="15">
        <f t="shared" si="8"/>
        <v>4907373</v>
      </c>
      <c r="AV10" s="15">
        <f t="shared" si="8"/>
        <v>8564586</v>
      </c>
      <c r="AW10" s="15">
        <f t="shared" si="8"/>
        <v>171567</v>
      </c>
      <c r="AX10" s="15">
        <f t="shared" si="8"/>
        <v>3547145</v>
      </c>
      <c r="AY10" s="15">
        <f t="shared" si="8"/>
        <v>5602250</v>
      </c>
      <c r="AZ10" s="15">
        <f t="shared" si="8"/>
        <v>112425400</v>
      </c>
      <c r="BA10" s="15">
        <f t="shared" si="8"/>
        <v>693945200</v>
      </c>
      <c r="BB10" s="15">
        <f t="shared" si="8"/>
        <v>4244756</v>
      </c>
      <c r="BC10" s="15">
        <f t="shared" si="8"/>
        <v>12667140</v>
      </c>
      <c r="BD10" s="15">
        <f t="shared" si="8"/>
        <v>0</v>
      </c>
      <c r="BE10" s="15">
        <f t="shared" si="8"/>
        <v>11555610</v>
      </c>
      <c r="BF10" s="15">
        <f t="shared" si="8"/>
        <v>5104671</v>
      </c>
      <c r="BG10" s="15">
        <f t="shared" si="8"/>
        <v>84315.46</v>
      </c>
      <c r="BH10" s="15">
        <f t="shared" si="8"/>
        <v>2379.9189999999999</v>
      </c>
      <c r="BJ10">
        <v>1439654800.2189999</v>
      </c>
      <c r="BM10" s="6">
        <v>749379</v>
      </c>
      <c r="BN10" s="6">
        <v>26773</v>
      </c>
      <c r="BO10" s="6">
        <v>2322</v>
      </c>
      <c r="BP10" s="6">
        <v>25355</v>
      </c>
      <c r="BQ10" s="6">
        <v>7482</v>
      </c>
      <c r="BR10" s="6">
        <v>82139</v>
      </c>
      <c r="BS10" s="6">
        <v>8839</v>
      </c>
      <c r="BT10" s="6">
        <v>9182</v>
      </c>
      <c r="BU10" s="6">
        <v>3895</v>
      </c>
      <c r="BV10" s="6"/>
      <c r="BW10" s="6">
        <v>95708</v>
      </c>
      <c r="BX10" s="6">
        <v>26038</v>
      </c>
      <c r="BY10" s="6"/>
      <c r="BZ10" s="6">
        <v>2800</v>
      </c>
      <c r="CA10" s="6">
        <v>4513</v>
      </c>
      <c r="CB10" s="6">
        <v>5692</v>
      </c>
      <c r="CC10" s="6">
        <v>1645</v>
      </c>
      <c r="CD10" s="6">
        <v>2648</v>
      </c>
      <c r="CE10" s="6">
        <v>706</v>
      </c>
      <c r="CF10" s="6">
        <v>25259</v>
      </c>
      <c r="CG10" s="6">
        <v>1484</v>
      </c>
      <c r="CH10" s="6">
        <v>2796</v>
      </c>
      <c r="CI10" s="6">
        <v>14444</v>
      </c>
      <c r="CJ10" s="6">
        <v>7677</v>
      </c>
      <c r="CK10" s="6">
        <v>4911</v>
      </c>
      <c r="CL10" s="6">
        <v>18443</v>
      </c>
      <c r="CM10" s="6">
        <v>3635</v>
      </c>
      <c r="CN10" s="6"/>
      <c r="CO10" s="6">
        <v>617</v>
      </c>
      <c r="CP10" s="6">
        <v>15385</v>
      </c>
      <c r="CQ10" s="6">
        <v>3169</v>
      </c>
      <c r="CR10" s="6">
        <v>18934</v>
      </c>
      <c r="CS10" s="6">
        <v>7000</v>
      </c>
      <c r="CT10" s="6">
        <v>34409</v>
      </c>
      <c r="CU10" s="6">
        <v>18336</v>
      </c>
      <c r="CV10" s="6"/>
      <c r="CW10" s="6">
        <v>8592</v>
      </c>
      <c r="CX10" s="6">
        <v>23685</v>
      </c>
      <c r="CY10" s="6">
        <v>9036</v>
      </c>
      <c r="CZ10" s="6">
        <v>29781</v>
      </c>
      <c r="DA10" s="6">
        <v>5223</v>
      </c>
      <c r="DB10" s="6">
        <v>9001</v>
      </c>
      <c r="DC10" s="6">
        <v>528</v>
      </c>
      <c r="DD10" s="6">
        <v>2855</v>
      </c>
      <c r="DE10" s="6">
        <v>142792</v>
      </c>
      <c r="DF10" s="6">
        <v>4676</v>
      </c>
      <c r="DG10" s="6">
        <v>3</v>
      </c>
      <c r="DH10" s="6">
        <v>15834</v>
      </c>
      <c r="DI10" s="6">
        <v>9448</v>
      </c>
      <c r="DJ10" s="6">
        <v>221</v>
      </c>
      <c r="DK10" s="6">
        <v>4946</v>
      </c>
    </row>
    <row r="11" spans="1:116" ht="15" x14ac:dyDescent="0.25">
      <c r="A11">
        <v>10</v>
      </c>
      <c r="B11" s="15">
        <f t="shared" ref="B11:BH11" si="9">+B87+B101</f>
        <v>10761590</v>
      </c>
      <c r="C11" s="15">
        <f t="shared" si="9"/>
        <v>32076680</v>
      </c>
      <c r="D11" s="15">
        <f t="shared" si="9"/>
        <v>9856881</v>
      </c>
      <c r="E11" s="15">
        <f t="shared" si="9"/>
        <v>12513210</v>
      </c>
      <c r="F11" s="15">
        <f t="shared" si="9"/>
        <v>600951.1</v>
      </c>
      <c r="G11" s="15">
        <f t="shared" si="9"/>
        <v>7063249</v>
      </c>
      <c r="H11" s="15">
        <f t="shared" si="9"/>
        <v>0</v>
      </c>
      <c r="I11" s="15">
        <f t="shared" si="9"/>
        <v>55456360</v>
      </c>
      <c r="J11" s="15">
        <f t="shared" si="9"/>
        <v>4668233</v>
      </c>
      <c r="K11" s="15">
        <f t="shared" si="9"/>
        <v>10324730</v>
      </c>
      <c r="L11" s="15">
        <f t="shared" si="9"/>
        <v>4364509</v>
      </c>
      <c r="M11" s="15">
        <f t="shared" si="9"/>
        <v>94328930</v>
      </c>
      <c r="N11" s="15">
        <f t="shared" si="9"/>
        <v>26468040</v>
      </c>
      <c r="O11" s="15">
        <f t="shared" si="9"/>
        <v>852021.3</v>
      </c>
      <c r="P11" s="15">
        <f t="shared" si="9"/>
        <v>1268419</v>
      </c>
      <c r="Q11" s="15">
        <f t="shared" si="9"/>
        <v>6647087</v>
      </c>
      <c r="R11" s="15">
        <f t="shared" si="9"/>
        <v>7233699</v>
      </c>
      <c r="S11" s="15">
        <f t="shared" si="9"/>
        <v>58120.66</v>
      </c>
      <c r="T11" s="15">
        <f t="shared" si="9"/>
        <v>1086529</v>
      </c>
      <c r="U11" s="15">
        <f t="shared" si="9"/>
        <v>8911573</v>
      </c>
      <c r="V11" s="15">
        <f t="shared" si="9"/>
        <v>19251640</v>
      </c>
      <c r="W11" s="15">
        <f t="shared" si="9"/>
        <v>11344.553083145141</v>
      </c>
      <c r="X11" s="15">
        <f t="shared" si="9"/>
        <v>1323465</v>
      </c>
      <c r="Y11" s="15">
        <f t="shared" si="9"/>
        <v>3811710</v>
      </c>
      <c r="Z11" s="15">
        <f t="shared" si="9"/>
        <v>11504580</v>
      </c>
      <c r="AA11" s="15">
        <f t="shared" si="9"/>
        <v>1974036</v>
      </c>
      <c r="AB11" s="15">
        <f t="shared" si="9"/>
        <v>2453568</v>
      </c>
      <c r="AC11" s="15">
        <f t="shared" si="9"/>
        <v>25501650</v>
      </c>
      <c r="AD11" s="15">
        <f t="shared" si="9"/>
        <v>79123.81</v>
      </c>
      <c r="AE11" s="15">
        <f t="shared" si="9"/>
        <v>514136.3</v>
      </c>
      <c r="AF11" s="15">
        <f t="shared" si="9"/>
        <v>16040070</v>
      </c>
      <c r="AG11" s="15">
        <f t="shared" si="9"/>
        <v>62340.29</v>
      </c>
      <c r="AH11" s="15">
        <f t="shared" si="9"/>
        <v>98405.9</v>
      </c>
      <c r="AI11" s="15">
        <f t="shared" si="9"/>
        <v>4543456</v>
      </c>
      <c r="AJ11" s="15">
        <f t="shared" si="9"/>
        <v>15336170</v>
      </c>
      <c r="AK11" s="15">
        <f t="shared" si="9"/>
        <v>1475991</v>
      </c>
      <c r="AL11" s="15">
        <f t="shared" si="9"/>
        <v>468918.3</v>
      </c>
      <c r="AM11" s="15">
        <f t="shared" si="9"/>
        <v>17958100</v>
      </c>
      <c r="AN11" s="15">
        <f t="shared" si="9"/>
        <v>29419590</v>
      </c>
      <c r="AO11" s="15">
        <f t="shared" si="9"/>
        <v>15157660</v>
      </c>
      <c r="AP11" s="15">
        <f t="shared" si="9"/>
        <v>16467680</v>
      </c>
      <c r="AQ11" s="15">
        <f t="shared" si="9"/>
        <v>17134960</v>
      </c>
      <c r="AR11" s="15">
        <f t="shared" si="9"/>
        <v>8039298</v>
      </c>
      <c r="AS11" s="15">
        <f t="shared" si="9"/>
        <v>28747560</v>
      </c>
      <c r="AT11" s="15">
        <f t="shared" si="9"/>
        <v>0</v>
      </c>
      <c r="AU11" s="15">
        <f t="shared" si="9"/>
        <v>5296440</v>
      </c>
      <c r="AV11" s="15">
        <f t="shared" si="9"/>
        <v>9307078</v>
      </c>
      <c r="AW11" s="15">
        <f t="shared" si="9"/>
        <v>253639.6</v>
      </c>
      <c r="AX11" s="15">
        <f t="shared" si="9"/>
        <v>3522336</v>
      </c>
      <c r="AY11" s="15">
        <f t="shared" si="9"/>
        <v>5178149</v>
      </c>
      <c r="AZ11" s="15">
        <f t="shared" si="9"/>
        <v>74695390</v>
      </c>
      <c r="BA11" s="15">
        <f t="shared" si="9"/>
        <v>617464600</v>
      </c>
      <c r="BB11" s="15">
        <f t="shared" si="9"/>
        <v>4041670</v>
      </c>
      <c r="BC11" s="15">
        <f t="shared" si="9"/>
        <v>13876610</v>
      </c>
      <c r="BD11" s="15">
        <f t="shared" si="9"/>
        <v>1503.19</v>
      </c>
      <c r="BE11" s="15">
        <f t="shared" si="9"/>
        <v>11803060</v>
      </c>
      <c r="BF11" s="15">
        <f t="shared" si="9"/>
        <v>5236821</v>
      </c>
      <c r="BG11" s="15">
        <f t="shared" si="9"/>
        <v>232938.9</v>
      </c>
      <c r="BH11" s="15">
        <f t="shared" si="9"/>
        <v>124.03700000000001</v>
      </c>
      <c r="BJ11">
        <v>1283938181.6920002</v>
      </c>
      <c r="BM11" s="6">
        <v>636285</v>
      </c>
      <c r="BN11" s="6">
        <v>26791</v>
      </c>
      <c r="BO11" s="6">
        <v>2440</v>
      </c>
      <c r="BP11" s="6">
        <v>15157</v>
      </c>
      <c r="BQ11" s="6">
        <v>6116</v>
      </c>
      <c r="BR11" s="6">
        <v>69457</v>
      </c>
      <c r="BS11" s="6">
        <v>5479</v>
      </c>
      <c r="BT11" s="6">
        <v>8042</v>
      </c>
      <c r="BU11" s="6">
        <v>3483</v>
      </c>
      <c r="BV11" s="6"/>
      <c r="BW11" s="6">
        <v>93341</v>
      </c>
      <c r="BX11" s="6">
        <v>24806</v>
      </c>
      <c r="BY11" s="6"/>
      <c r="BZ11" s="6">
        <v>1573</v>
      </c>
      <c r="CA11" s="6">
        <v>1804</v>
      </c>
      <c r="CB11" s="6">
        <v>6364</v>
      </c>
      <c r="CC11" s="6"/>
      <c r="CD11" s="6">
        <v>1604</v>
      </c>
      <c r="CE11" s="6">
        <v>717</v>
      </c>
      <c r="CF11" s="6">
        <v>20509</v>
      </c>
      <c r="CG11" s="6">
        <v>1384</v>
      </c>
      <c r="CH11" s="6">
        <v>2126</v>
      </c>
      <c r="CI11" s="6">
        <v>14110</v>
      </c>
      <c r="CJ11" s="6">
        <v>8025</v>
      </c>
      <c r="CK11" s="6">
        <v>2805</v>
      </c>
      <c r="CL11" s="6">
        <v>17349</v>
      </c>
      <c r="CM11" s="6">
        <v>1884</v>
      </c>
      <c r="CN11" s="6"/>
      <c r="CO11" s="6"/>
      <c r="CP11" s="6">
        <v>14136</v>
      </c>
      <c r="CQ11" s="6">
        <v>2096</v>
      </c>
      <c r="CR11" s="6">
        <v>16392</v>
      </c>
      <c r="CS11" s="6">
        <v>5144</v>
      </c>
      <c r="CT11" s="6">
        <v>28990</v>
      </c>
      <c r="CU11" s="6">
        <v>15088</v>
      </c>
      <c r="CV11" s="6"/>
      <c r="CW11" s="6">
        <v>14095</v>
      </c>
      <c r="CX11" s="6">
        <v>14245</v>
      </c>
      <c r="CY11" s="6">
        <v>9151</v>
      </c>
      <c r="CZ11" s="6">
        <v>28201</v>
      </c>
      <c r="DA11" s="6">
        <v>4423</v>
      </c>
      <c r="DB11" s="6">
        <v>6423</v>
      </c>
      <c r="DC11" s="6"/>
      <c r="DD11" s="6">
        <v>2718</v>
      </c>
      <c r="DE11" s="6">
        <v>107900</v>
      </c>
      <c r="DF11" s="6">
        <v>4355</v>
      </c>
      <c r="DG11" s="6">
        <v>4</v>
      </c>
      <c r="DH11" s="6">
        <v>11788</v>
      </c>
      <c r="DI11" s="6">
        <v>9436</v>
      </c>
      <c r="DJ11" s="6">
        <v>43</v>
      </c>
      <c r="DK11" s="6">
        <v>4753</v>
      </c>
    </row>
    <row r="12" spans="1:116" ht="15" x14ac:dyDescent="0.25">
      <c r="A12">
        <v>11</v>
      </c>
      <c r="B12" s="15">
        <f t="shared" ref="B12:BH12" si="10">+B88+B102</f>
        <v>10169700</v>
      </c>
      <c r="C12" s="15">
        <f t="shared" si="10"/>
        <v>30723640</v>
      </c>
      <c r="D12" s="15">
        <f t="shared" si="10"/>
        <v>8791902</v>
      </c>
      <c r="E12" s="15">
        <f t="shared" si="10"/>
        <v>16391850</v>
      </c>
      <c r="F12" s="15">
        <f t="shared" si="10"/>
        <v>482576</v>
      </c>
      <c r="G12" s="15">
        <f t="shared" si="10"/>
        <v>6723201</v>
      </c>
      <c r="H12" s="15">
        <f t="shared" si="10"/>
        <v>0</v>
      </c>
      <c r="I12" s="15">
        <f t="shared" si="10"/>
        <v>63579650</v>
      </c>
      <c r="J12" s="15">
        <f t="shared" si="10"/>
        <v>4811143</v>
      </c>
      <c r="K12" s="15">
        <f t="shared" si="10"/>
        <v>9693936</v>
      </c>
      <c r="L12" s="15">
        <f t="shared" si="10"/>
        <v>3720619</v>
      </c>
      <c r="M12" s="15">
        <f t="shared" si="10"/>
        <v>92850200</v>
      </c>
      <c r="N12" s="15">
        <f t="shared" si="10"/>
        <v>27203940</v>
      </c>
      <c r="O12" s="15">
        <f t="shared" si="10"/>
        <v>447335.9</v>
      </c>
      <c r="P12" s="15">
        <f t="shared" si="10"/>
        <v>1038138</v>
      </c>
      <c r="Q12" s="15">
        <f t="shared" si="10"/>
        <v>2619741</v>
      </c>
      <c r="R12" s="15">
        <f t="shared" si="10"/>
        <v>7699711</v>
      </c>
      <c r="S12" s="15">
        <f t="shared" si="10"/>
        <v>21008.54</v>
      </c>
      <c r="T12" s="15">
        <f t="shared" si="10"/>
        <v>30468.41</v>
      </c>
      <c r="U12" s="15">
        <f t="shared" si="10"/>
        <v>10619520</v>
      </c>
      <c r="V12" s="15">
        <f t="shared" si="10"/>
        <v>14506320</v>
      </c>
      <c r="W12" s="15">
        <f t="shared" si="10"/>
        <v>185.99812749624252</v>
      </c>
      <c r="X12" s="15">
        <f t="shared" si="10"/>
        <v>273355.8</v>
      </c>
      <c r="Y12" s="15">
        <f t="shared" si="10"/>
        <v>2923345</v>
      </c>
      <c r="Z12" s="15">
        <f t="shared" si="10"/>
        <v>11389180</v>
      </c>
      <c r="AA12" s="15">
        <f t="shared" si="10"/>
        <v>689033.3</v>
      </c>
      <c r="AB12" s="15">
        <f t="shared" si="10"/>
        <v>2621715</v>
      </c>
      <c r="AC12" s="15">
        <f t="shared" si="10"/>
        <v>28484980</v>
      </c>
      <c r="AD12" s="15">
        <f t="shared" si="10"/>
        <v>6693.7269999999999</v>
      </c>
      <c r="AE12" s="15">
        <f t="shared" si="10"/>
        <v>528876.1</v>
      </c>
      <c r="AF12" s="15">
        <f t="shared" si="10"/>
        <v>16806220</v>
      </c>
      <c r="AG12" s="15">
        <f t="shared" si="10"/>
        <v>28999.96</v>
      </c>
      <c r="AH12" s="15">
        <f t="shared" si="10"/>
        <v>14585.99</v>
      </c>
      <c r="AI12" s="15">
        <f t="shared" si="10"/>
        <v>3589851</v>
      </c>
      <c r="AJ12" s="15">
        <f t="shared" si="10"/>
        <v>12987850</v>
      </c>
      <c r="AK12" s="15">
        <f t="shared" si="10"/>
        <v>1399735</v>
      </c>
      <c r="AL12" s="15">
        <f t="shared" si="10"/>
        <v>313823.7</v>
      </c>
      <c r="AM12" s="15">
        <f t="shared" si="10"/>
        <v>17882600</v>
      </c>
      <c r="AN12" s="15">
        <f t="shared" si="10"/>
        <v>23299440</v>
      </c>
      <c r="AO12" s="15">
        <f t="shared" si="10"/>
        <v>14351850</v>
      </c>
      <c r="AP12" s="15">
        <f t="shared" si="10"/>
        <v>16447470</v>
      </c>
      <c r="AQ12" s="15">
        <f t="shared" si="10"/>
        <v>17064910</v>
      </c>
      <c r="AR12" s="15">
        <f t="shared" si="10"/>
        <v>3543620</v>
      </c>
      <c r="AS12" s="15">
        <f t="shared" si="10"/>
        <v>32453690</v>
      </c>
      <c r="AT12" s="15">
        <f t="shared" si="10"/>
        <v>0</v>
      </c>
      <c r="AU12" s="15">
        <f t="shared" si="10"/>
        <v>3337953</v>
      </c>
      <c r="AV12" s="15">
        <f t="shared" si="10"/>
        <v>10128010</v>
      </c>
      <c r="AW12" s="15">
        <f t="shared" si="10"/>
        <v>65774.25</v>
      </c>
      <c r="AX12" s="15">
        <f t="shared" si="10"/>
        <v>2316867</v>
      </c>
      <c r="AY12" s="15">
        <f t="shared" si="10"/>
        <v>6143643</v>
      </c>
      <c r="AZ12" s="15">
        <f t="shared" si="10"/>
        <v>85242910</v>
      </c>
      <c r="BA12" s="15">
        <f t="shared" si="10"/>
        <v>610145900</v>
      </c>
      <c r="BB12" s="15">
        <f t="shared" si="10"/>
        <v>3983404</v>
      </c>
      <c r="BC12" s="15">
        <f t="shared" si="10"/>
        <v>11473560</v>
      </c>
      <c r="BD12" s="15">
        <f t="shared" si="10"/>
        <v>0</v>
      </c>
      <c r="BE12" s="15">
        <f t="shared" si="10"/>
        <v>6395327</v>
      </c>
      <c r="BF12" s="15">
        <f t="shared" si="10"/>
        <v>2986704</v>
      </c>
      <c r="BG12" s="15">
        <f t="shared" si="10"/>
        <v>21527.67</v>
      </c>
      <c r="BH12" s="15">
        <f t="shared" si="10"/>
        <v>2204.5509999999999</v>
      </c>
      <c r="BJ12">
        <v>1262488404.8980002</v>
      </c>
      <c r="BM12" s="6">
        <v>598192</v>
      </c>
      <c r="BN12" s="6">
        <v>26837</v>
      </c>
      <c r="BO12" s="6">
        <v>2854</v>
      </c>
      <c r="BP12" s="6">
        <v>11608</v>
      </c>
      <c r="BQ12" s="6">
        <v>4707</v>
      </c>
      <c r="BR12" s="6">
        <v>69557</v>
      </c>
      <c r="BS12" s="6">
        <v>5706</v>
      </c>
      <c r="BT12" s="6">
        <v>8323</v>
      </c>
      <c r="BU12" s="6">
        <v>2355</v>
      </c>
      <c r="BV12" s="6"/>
      <c r="BW12" s="6">
        <v>76228</v>
      </c>
      <c r="BX12" s="6">
        <v>19498</v>
      </c>
      <c r="BY12" s="6"/>
      <c r="BZ12" s="6">
        <v>2137</v>
      </c>
      <c r="CA12" s="6">
        <v>2447</v>
      </c>
      <c r="CB12" s="6">
        <v>5997</v>
      </c>
      <c r="CC12" s="6">
        <v>951</v>
      </c>
      <c r="CD12" s="6">
        <v>1310</v>
      </c>
      <c r="CE12" s="6">
        <v>582</v>
      </c>
      <c r="CF12" s="6">
        <v>18697</v>
      </c>
      <c r="CG12" s="6">
        <v>1678</v>
      </c>
      <c r="CH12" s="6">
        <v>600</v>
      </c>
      <c r="CI12" s="6">
        <v>9542</v>
      </c>
      <c r="CJ12" s="6">
        <v>7314</v>
      </c>
      <c r="CK12" s="6">
        <v>3672</v>
      </c>
      <c r="CL12" s="6">
        <v>16772</v>
      </c>
      <c r="CM12" s="6">
        <v>1662</v>
      </c>
      <c r="CN12" s="6"/>
      <c r="CO12" s="6">
        <v>327</v>
      </c>
      <c r="CP12" s="6">
        <v>12992</v>
      </c>
      <c r="CQ12" s="6">
        <v>2396</v>
      </c>
      <c r="CR12" s="6">
        <v>16085</v>
      </c>
      <c r="CS12" s="6">
        <v>5563</v>
      </c>
      <c r="CT12" s="6">
        <v>31434</v>
      </c>
      <c r="CU12" s="6">
        <v>15652</v>
      </c>
      <c r="CV12" s="6"/>
      <c r="CW12" s="6">
        <v>13669</v>
      </c>
      <c r="CX12" s="6">
        <v>14352</v>
      </c>
      <c r="CY12" s="6">
        <v>10248</v>
      </c>
      <c r="CZ12" s="6">
        <v>28271</v>
      </c>
      <c r="DA12" s="6">
        <v>2864</v>
      </c>
      <c r="DB12" s="6">
        <v>5535</v>
      </c>
      <c r="DC12" s="6">
        <v>494</v>
      </c>
      <c r="DD12" s="6">
        <v>2098</v>
      </c>
      <c r="DE12" s="6">
        <v>104887</v>
      </c>
      <c r="DF12" s="6">
        <v>4437</v>
      </c>
      <c r="DG12" s="6">
        <v>4</v>
      </c>
      <c r="DH12" s="6">
        <v>13595</v>
      </c>
      <c r="DI12" s="6">
        <v>7589</v>
      </c>
      <c r="DJ12" s="6">
        <v>36</v>
      </c>
      <c r="DK12" s="6">
        <v>4195</v>
      </c>
    </row>
    <row r="13" spans="1:116" ht="15" x14ac:dyDescent="0.25">
      <c r="A13">
        <v>12</v>
      </c>
      <c r="B13" s="15">
        <f t="shared" ref="B13:BH13" si="11">+B89+B103</f>
        <v>12439690</v>
      </c>
      <c r="C13" s="15">
        <f t="shared" si="11"/>
        <v>30092570</v>
      </c>
      <c r="D13" s="15">
        <f t="shared" si="11"/>
        <v>7621624</v>
      </c>
      <c r="E13" s="15">
        <f t="shared" si="11"/>
        <v>15001770</v>
      </c>
      <c r="F13" s="15">
        <f t="shared" si="11"/>
        <v>513519.2</v>
      </c>
      <c r="G13" s="15">
        <f t="shared" si="11"/>
        <v>6651865</v>
      </c>
      <c r="H13" s="15">
        <f t="shared" si="11"/>
        <v>0</v>
      </c>
      <c r="I13" s="15">
        <f t="shared" si="11"/>
        <v>68288390</v>
      </c>
      <c r="J13" s="15">
        <f t="shared" si="11"/>
        <v>6117442</v>
      </c>
      <c r="K13" s="15">
        <f t="shared" si="11"/>
        <v>5326767</v>
      </c>
      <c r="L13" s="15">
        <f t="shared" si="11"/>
        <v>3371706</v>
      </c>
      <c r="M13" s="15">
        <f t="shared" si="11"/>
        <v>86535420</v>
      </c>
      <c r="N13" s="15">
        <f t="shared" si="11"/>
        <v>26103660</v>
      </c>
      <c r="O13" s="15">
        <f t="shared" si="11"/>
        <v>608566.9</v>
      </c>
      <c r="P13" s="15">
        <f t="shared" si="11"/>
        <v>1210834</v>
      </c>
      <c r="Q13" s="15">
        <f t="shared" si="11"/>
        <v>1548506</v>
      </c>
      <c r="R13" s="15">
        <f t="shared" si="11"/>
        <v>8065274</v>
      </c>
      <c r="S13" s="15">
        <f t="shared" si="11"/>
        <v>13862.25</v>
      </c>
      <c r="T13" s="15">
        <f t="shared" si="11"/>
        <v>19322.37</v>
      </c>
      <c r="U13" s="15">
        <f t="shared" si="11"/>
        <v>8945296</v>
      </c>
      <c r="V13" s="15">
        <f t="shared" si="11"/>
        <v>6533739</v>
      </c>
      <c r="W13" s="15">
        <f t="shared" si="11"/>
        <v>1217.6997167587278</v>
      </c>
      <c r="X13" s="15">
        <f t="shared" si="11"/>
        <v>612211.4</v>
      </c>
      <c r="Y13" s="15">
        <f t="shared" si="11"/>
        <v>847811.1</v>
      </c>
      <c r="Z13" s="15">
        <f t="shared" si="11"/>
        <v>9864116</v>
      </c>
      <c r="AA13" s="15">
        <f t="shared" si="11"/>
        <v>1439253</v>
      </c>
      <c r="AB13" s="15">
        <f t="shared" si="11"/>
        <v>2527122</v>
      </c>
      <c r="AC13" s="15">
        <f t="shared" si="11"/>
        <v>26845220</v>
      </c>
      <c r="AD13" s="15">
        <f t="shared" si="11"/>
        <v>24780.6</v>
      </c>
      <c r="AE13" s="15">
        <f t="shared" si="11"/>
        <v>1190586</v>
      </c>
      <c r="AF13" s="15">
        <f t="shared" si="11"/>
        <v>14666530</v>
      </c>
      <c r="AG13" s="15">
        <f t="shared" si="11"/>
        <v>6086.6469999999999</v>
      </c>
      <c r="AH13" s="15">
        <f t="shared" si="11"/>
        <v>1430.8720000000001</v>
      </c>
      <c r="AI13" s="15">
        <f t="shared" si="11"/>
        <v>1662645</v>
      </c>
      <c r="AJ13" s="15">
        <f t="shared" si="11"/>
        <v>13981220</v>
      </c>
      <c r="AK13" s="15">
        <f t="shared" si="11"/>
        <v>1327505</v>
      </c>
      <c r="AL13" s="15">
        <f t="shared" si="11"/>
        <v>1500465</v>
      </c>
      <c r="AM13" s="15">
        <f t="shared" si="11"/>
        <v>18053440</v>
      </c>
      <c r="AN13" s="15">
        <f t="shared" si="11"/>
        <v>21810550</v>
      </c>
      <c r="AO13" s="15">
        <f t="shared" si="11"/>
        <v>14202060</v>
      </c>
      <c r="AP13" s="15">
        <f t="shared" si="11"/>
        <v>15346580</v>
      </c>
      <c r="AQ13" s="15">
        <f t="shared" si="11"/>
        <v>15308330</v>
      </c>
      <c r="AR13" s="15">
        <f t="shared" si="11"/>
        <v>5108702</v>
      </c>
      <c r="AS13" s="15">
        <f t="shared" si="11"/>
        <v>29858460</v>
      </c>
      <c r="AT13" s="15">
        <f t="shared" si="11"/>
        <v>4881.8533930777339</v>
      </c>
      <c r="AU13" s="15">
        <f t="shared" si="11"/>
        <v>941459.9</v>
      </c>
      <c r="AV13" s="15">
        <f t="shared" si="11"/>
        <v>10077760</v>
      </c>
      <c r="AW13" s="15">
        <f t="shared" si="11"/>
        <v>103668.3</v>
      </c>
      <c r="AX13" s="15">
        <f t="shared" si="11"/>
        <v>2815144</v>
      </c>
      <c r="AY13" s="15">
        <f t="shared" si="11"/>
        <v>5890817</v>
      </c>
      <c r="AZ13" s="15">
        <f t="shared" si="11"/>
        <v>74037850</v>
      </c>
      <c r="BA13" s="15">
        <f t="shared" si="11"/>
        <v>559840600</v>
      </c>
      <c r="BB13" s="15">
        <f t="shared" si="11"/>
        <v>3953887</v>
      </c>
      <c r="BC13" s="15">
        <f t="shared" si="11"/>
        <v>3247140</v>
      </c>
      <c r="BD13" s="15">
        <f t="shared" si="11"/>
        <v>0</v>
      </c>
      <c r="BE13" s="15">
        <f t="shared" si="11"/>
        <v>8451604</v>
      </c>
      <c r="BF13" s="15">
        <f t="shared" si="11"/>
        <v>2360856</v>
      </c>
      <c r="BG13" s="15">
        <f t="shared" si="11"/>
        <v>30915.84</v>
      </c>
      <c r="BH13" s="15">
        <f t="shared" si="11"/>
        <v>1311.1769999999999</v>
      </c>
      <c r="BJ13">
        <v>1163555371.8559999</v>
      </c>
      <c r="BM13" s="6">
        <v>661816</v>
      </c>
      <c r="BN13" s="6">
        <v>27112</v>
      </c>
      <c r="BO13" s="6">
        <v>2983</v>
      </c>
      <c r="BP13" s="6">
        <v>17322</v>
      </c>
      <c r="BQ13" s="6">
        <v>6804</v>
      </c>
      <c r="BR13" s="6">
        <v>78541</v>
      </c>
      <c r="BS13" s="6">
        <v>8893</v>
      </c>
      <c r="BT13" s="6">
        <v>7856</v>
      </c>
      <c r="BU13" s="6">
        <v>2539</v>
      </c>
      <c r="BV13" s="6"/>
      <c r="BW13" s="6">
        <v>71967</v>
      </c>
      <c r="BX13" s="6">
        <v>18372</v>
      </c>
      <c r="BY13" s="6"/>
      <c r="BZ13" s="6">
        <v>3197</v>
      </c>
      <c r="CA13" s="6">
        <v>2408</v>
      </c>
      <c r="CB13" s="6">
        <v>6665</v>
      </c>
      <c r="CC13" s="6">
        <v>1378</v>
      </c>
      <c r="CD13" s="6">
        <v>1482</v>
      </c>
      <c r="CE13" s="6">
        <v>551</v>
      </c>
      <c r="CF13" s="6">
        <v>23021</v>
      </c>
      <c r="CG13" s="6">
        <v>2382</v>
      </c>
      <c r="CH13" s="6">
        <v>2335</v>
      </c>
      <c r="CI13" s="6">
        <v>6799</v>
      </c>
      <c r="CJ13" s="6">
        <v>9057</v>
      </c>
      <c r="CK13" s="6">
        <v>5001</v>
      </c>
      <c r="CL13" s="6">
        <v>17886</v>
      </c>
      <c r="CM13" s="6">
        <v>3171</v>
      </c>
      <c r="CN13" s="6"/>
      <c r="CO13" s="6"/>
      <c r="CP13" s="6">
        <v>14945</v>
      </c>
      <c r="CQ13" s="6">
        <v>2412</v>
      </c>
      <c r="CR13" s="6">
        <v>18177</v>
      </c>
      <c r="CS13" s="6">
        <v>6369</v>
      </c>
      <c r="CT13" s="6">
        <v>35966</v>
      </c>
      <c r="CU13" s="6">
        <v>18969</v>
      </c>
      <c r="CV13" s="6"/>
      <c r="CW13" s="6">
        <v>13424</v>
      </c>
      <c r="CX13" s="6">
        <v>21757</v>
      </c>
      <c r="CY13" s="6">
        <v>12552</v>
      </c>
      <c r="CZ13" s="6">
        <v>29838</v>
      </c>
      <c r="DA13" s="6">
        <v>2210</v>
      </c>
      <c r="DB13" s="6">
        <v>5557</v>
      </c>
      <c r="DC13" s="6">
        <v>1027</v>
      </c>
      <c r="DD13" s="6">
        <v>2256</v>
      </c>
      <c r="DE13" s="6">
        <v>114735</v>
      </c>
      <c r="DF13" s="6">
        <v>5186</v>
      </c>
      <c r="DG13" s="6">
        <v>4</v>
      </c>
      <c r="DH13" s="6">
        <v>12834</v>
      </c>
      <c r="DI13" s="6">
        <v>10457</v>
      </c>
      <c r="DJ13" s="6">
        <v>136</v>
      </c>
      <c r="DK13" s="6">
        <v>4404</v>
      </c>
    </row>
    <row r="14" spans="1:116" ht="15" x14ac:dyDescent="0.25">
      <c r="BG14" s="16">
        <f>SUM(BG2:BG13)</f>
        <v>2009772.22288</v>
      </c>
      <c r="BH14">
        <f>+BG14/1000/1.023</f>
        <v>1964.5867281329427</v>
      </c>
    </row>
    <row r="15" spans="1:116" ht="15" x14ac:dyDescent="0.25">
      <c r="A15" t="s">
        <v>215</v>
      </c>
      <c r="B15">
        <f>+B2/1000/1.023</f>
        <v>13167.20430107527</v>
      </c>
      <c r="C15">
        <f t="shared" ref="C15:BF15" si="12">+C2/1000/1.023</f>
        <v>35670.283479960897</v>
      </c>
      <c r="D15">
        <f t="shared" si="12"/>
        <v>10137.487781036169</v>
      </c>
      <c r="E15">
        <f t="shared" si="12"/>
        <v>17438.347996089935</v>
      </c>
      <c r="F15">
        <f t="shared" si="12"/>
        <v>1316.6304985337244</v>
      </c>
      <c r="G15">
        <f t="shared" si="12"/>
        <v>6452.0869990224828</v>
      </c>
      <c r="H15">
        <f t="shared" si="12"/>
        <v>0</v>
      </c>
      <c r="I15">
        <f t="shared" si="12"/>
        <v>64182.825024437931</v>
      </c>
      <c r="J15">
        <f t="shared" si="12"/>
        <v>7942.1045943304016</v>
      </c>
      <c r="K15">
        <f t="shared" si="12"/>
        <v>7103.880742913002</v>
      </c>
      <c r="L15">
        <f t="shared" si="12"/>
        <v>3069.1476050830893</v>
      </c>
      <c r="M15">
        <f t="shared" si="12"/>
        <v>87796.197458455528</v>
      </c>
      <c r="N15">
        <f t="shared" si="12"/>
        <v>30245.904203323564</v>
      </c>
      <c r="O15">
        <f t="shared" si="12"/>
        <v>2166.2766373411537</v>
      </c>
      <c r="P15">
        <f t="shared" si="12"/>
        <v>1578.1583577712611</v>
      </c>
      <c r="Q15">
        <f t="shared" si="12"/>
        <v>5523.5425219941353</v>
      </c>
      <c r="R15">
        <f t="shared" si="12"/>
        <v>8252.2238514174005</v>
      </c>
      <c r="S15">
        <f t="shared" si="12"/>
        <v>10.233704789833823</v>
      </c>
      <c r="T15">
        <f t="shared" si="12"/>
        <v>53.809618768328448</v>
      </c>
      <c r="U15">
        <f t="shared" si="12"/>
        <v>11210.928641251223</v>
      </c>
      <c r="V15">
        <f t="shared" si="12"/>
        <v>9241.3196480938441</v>
      </c>
      <c r="W15">
        <f t="shared" si="12"/>
        <v>4.5959331512451174</v>
      </c>
      <c r="X15">
        <f t="shared" si="12"/>
        <v>843.66744868035198</v>
      </c>
      <c r="Y15">
        <f t="shared" si="12"/>
        <v>1624.122189638319</v>
      </c>
      <c r="Z15">
        <f t="shared" si="12"/>
        <v>13038.064516129034</v>
      </c>
      <c r="AA15">
        <f t="shared" si="12"/>
        <v>4883.3206256109479</v>
      </c>
      <c r="AB15">
        <f t="shared" si="12"/>
        <v>3555.6735092864128</v>
      </c>
      <c r="AC15">
        <f t="shared" si="12"/>
        <v>30914.731182795702</v>
      </c>
      <c r="AD15">
        <f t="shared" si="12"/>
        <v>64.835992179863155</v>
      </c>
      <c r="AE15">
        <f t="shared" si="12"/>
        <v>941.68875855327474</v>
      </c>
      <c r="AF15">
        <f t="shared" si="12"/>
        <v>18282.678396871946</v>
      </c>
      <c r="AG15">
        <f t="shared" si="12"/>
        <v>0</v>
      </c>
      <c r="AH15">
        <f t="shared" si="12"/>
        <v>10.5752981427175</v>
      </c>
      <c r="AI15">
        <f t="shared" si="12"/>
        <v>2687.6529814271753</v>
      </c>
      <c r="AJ15">
        <f t="shared" si="12"/>
        <v>12832.08211143695</v>
      </c>
      <c r="AK15">
        <f t="shared" si="12"/>
        <v>2355.2072336265887</v>
      </c>
      <c r="AL15">
        <f t="shared" si="12"/>
        <v>1044.8729227761487</v>
      </c>
      <c r="AM15">
        <f t="shared" si="12"/>
        <v>20706.09970674487</v>
      </c>
      <c r="AN15">
        <f t="shared" si="12"/>
        <v>19910.273704789834</v>
      </c>
      <c r="AO15">
        <f t="shared" si="12"/>
        <v>14703.294232649072</v>
      </c>
      <c r="AP15">
        <f t="shared" si="12"/>
        <v>14790.488758553276</v>
      </c>
      <c r="AQ15">
        <f t="shared" si="12"/>
        <v>16104.222873900293</v>
      </c>
      <c r="AR15">
        <f t="shared" si="12"/>
        <v>8903.0899315738043</v>
      </c>
      <c r="AS15">
        <f t="shared" si="12"/>
        <v>29927.869012707724</v>
      </c>
      <c r="AT15">
        <f t="shared" si="12"/>
        <v>1.2226028442382528</v>
      </c>
      <c r="AU15">
        <f t="shared" si="12"/>
        <v>1683.9648093841643</v>
      </c>
      <c r="AV15">
        <f t="shared" si="12"/>
        <v>10223.069403714566</v>
      </c>
      <c r="AW15">
        <f t="shared" si="12"/>
        <v>295.26285434995117</v>
      </c>
      <c r="AX15">
        <f t="shared" si="12"/>
        <v>2705.3841642228745</v>
      </c>
      <c r="AY15">
        <f t="shared" si="12"/>
        <v>6909.1632453567936</v>
      </c>
      <c r="AZ15">
        <f t="shared" si="12"/>
        <v>80017.966764418394</v>
      </c>
      <c r="BA15">
        <f t="shared" si="12"/>
        <v>628874.58455522975</v>
      </c>
      <c r="BB15">
        <f t="shared" si="12"/>
        <v>4538.8914956011731</v>
      </c>
      <c r="BC15">
        <f t="shared" si="12"/>
        <v>8488.2179863147612</v>
      </c>
      <c r="BD15">
        <f t="shared" si="12"/>
        <v>0</v>
      </c>
      <c r="BE15">
        <f t="shared" si="12"/>
        <v>12983.528836754644</v>
      </c>
      <c r="BF15">
        <f t="shared" si="12"/>
        <v>5062.7116324535691</v>
      </c>
      <c r="BG15">
        <v>227</v>
      </c>
      <c r="BH15">
        <v>91631.09</v>
      </c>
      <c r="BI15">
        <f>+BH15/1000/1.023</f>
        <v>89.570957966764425</v>
      </c>
      <c r="BJ15">
        <f>+BG15/BI15</f>
        <v>2.5343035862609513</v>
      </c>
      <c r="BK15">
        <v>1</v>
      </c>
    </row>
    <row r="16" spans="1:116" ht="15" x14ac:dyDescent="0.25">
      <c r="B16">
        <f t="shared" ref="B16:BF16" si="13">+B3/1000/1.023</f>
        <v>11237.282502443793</v>
      </c>
      <c r="C16">
        <f t="shared" si="13"/>
        <v>30541.1339198436</v>
      </c>
      <c r="D16">
        <f t="shared" si="13"/>
        <v>7311.1006842619754</v>
      </c>
      <c r="E16">
        <f t="shared" si="13"/>
        <v>14858.690127077225</v>
      </c>
      <c r="F16">
        <f t="shared" si="13"/>
        <v>1155.3284457478007</v>
      </c>
      <c r="G16">
        <f t="shared" si="13"/>
        <v>5932.7712609970686</v>
      </c>
      <c r="H16">
        <f t="shared" si="13"/>
        <v>0</v>
      </c>
      <c r="I16">
        <f t="shared" si="13"/>
        <v>51871.153470185738</v>
      </c>
      <c r="J16">
        <f t="shared" si="13"/>
        <v>6349.6735092864137</v>
      </c>
      <c r="K16">
        <f t="shared" si="13"/>
        <v>8560.1143695014671</v>
      </c>
      <c r="L16">
        <f t="shared" si="13"/>
        <v>4154.2199413489734</v>
      </c>
      <c r="M16">
        <f t="shared" si="13"/>
        <v>83195.923753665687</v>
      </c>
      <c r="N16">
        <f t="shared" si="13"/>
        <v>26696.823069403716</v>
      </c>
      <c r="O16">
        <f t="shared" si="13"/>
        <v>608.55366568914962</v>
      </c>
      <c r="P16">
        <f t="shared" si="13"/>
        <v>1252.2531769305965</v>
      </c>
      <c r="Q16">
        <f t="shared" si="13"/>
        <v>2692.7253176930599</v>
      </c>
      <c r="R16">
        <f t="shared" si="13"/>
        <v>7511.8563049853374</v>
      </c>
      <c r="S16">
        <f t="shared" si="13"/>
        <v>1.076985337243402</v>
      </c>
      <c r="T16">
        <f t="shared" si="13"/>
        <v>7.3973245356793749</v>
      </c>
      <c r="U16">
        <f t="shared" si="13"/>
        <v>8338.4975562072341</v>
      </c>
      <c r="V16">
        <f t="shared" si="13"/>
        <v>12718.416422287391</v>
      </c>
      <c r="W16">
        <f t="shared" si="13"/>
        <v>0.29145970344543459</v>
      </c>
      <c r="X16">
        <f t="shared" si="13"/>
        <v>441.05073313782998</v>
      </c>
      <c r="Y16">
        <f t="shared" si="13"/>
        <v>2226.9921798631481</v>
      </c>
      <c r="Z16">
        <f t="shared" si="13"/>
        <v>11598.299120234604</v>
      </c>
      <c r="AA16">
        <f t="shared" si="13"/>
        <v>1825.2072336265885</v>
      </c>
      <c r="AB16">
        <f t="shared" si="13"/>
        <v>2471.8914956011731</v>
      </c>
      <c r="AC16">
        <f t="shared" si="13"/>
        <v>27845.190615835782</v>
      </c>
      <c r="AD16">
        <f t="shared" si="13"/>
        <v>29.187341153470189</v>
      </c>
      <c r="AE16">
        <f t="shared" si="13"/>
        <v>474.39276637341152</v>
      </c>
      <c r="AF16">
        <f t="shared" si="13"/>
        <v>16901.593352883679</v>
      </c>
      <c r="AG16">
        <f t="shared" si="13"/>
        <v>0</v>
      </c>
      <c r="AH16">
        <f t="shared" si="13"/>
        <v>0.19563812316715545</v>
      </c>
      <c r="AI16">
        <f t="shared" si="13"/>
        <v>2993.7321603128057</v>
      </c>
      <c r="AJ16">
        <f t="shared" si="13"/>
        <v>12348.025415444772</v>
      </c>
      <c r="AK16">
        <f t="shared" si="13"/>
        <v>2193.2785923753668</v>
      </c>
      <c r="AL16">
        <f t="shared" si="13"/>
        <v>298.32473118279569</v>
      </c>
      <c r="AM16">
        <f t="shared" si="13"/>
        <v>18516.813294232652</v>
      </c>
      <c r="AN16">
        <f t="shared" si="13"/>
        <v>22113.431085043991</v>
      </c>
      <c r="AO16">
        <f t="shared" si="13"/>
        <v>12833.362658846532</v>
      </c>
      <c r="AP16">
        <f t="shared" si="13"/>
        <v>9165.7018572825036</v>
      </c>
      <c r="AQ16">
        <f t="shared" si="13"/>
        <v>14310.938416422288</v>
      </c>
      <c r="AR16">
        <f t="shared" si="13"/>
        <v>7340.6744868035203</v>
      </c>
      <c r="AS16">
        <f t="shared" si="13"/>
        <v>30262.502443792771</v>
      </c>
      <c r="AT16">
        <f t="shared" si="13"/>
        <v>0</v>
      </c>
      <c r="AU16">
        <f t="shared" si="13"/>
        <v>2667.5063538611926</v>
      </c>
      <c r="AV16">
        <f t="shared" si="13"/>
        <v>9368.7839687194537</v>
      </c>
      <c r="AW16">
        <f t="shared" si="13"/>
        <v>15.699345063538614</v>
      </c>
      <c r="AX16">
        <f t="shared" si="13"/>
        <v>2433.5640273704794</v>
      </c>
      <c r="AY16">
        <f t="shared" si="13"/>
        <v>5889.3538611925715</v>
      </c>
      <c r="AZ16">
        <f t="shared" si="13"/>
        <v>61895.083088954059</v>
      </c>
      <c r="BA16">
        <f t="shared" si="13"/>
        <v>556851.51515151514</v>
      </c>
      <c r="BB16">
        <f t="shared" si="13"/>
        <v>3875.081133919844</v>
      </c>
      <c r="BC16">
        <f t="shared" si="13"/>
        <v>12825.522971652006</v>
      </c>
      <c r="BD16">
        <f t="shared" si="13"/>
        <v>0</v>
      </c>
      <c r="BE16">
        <f t="shared" si="13"/>
        <v>11044.134897360704</v>
      </c>
      <c r="BF16">
        <f t="shared" si="13"/>
        <v>4216.1358748778111</v>
      </c>
      <c r="BG16">
        <v>165</v>
      </c>
      <c r="BH16">
        <v>35262.949999999997</v>
      </c>
      <c r="BI16">
        <f t="shared" ref="BI16:BI27" si="14">+BH16/1000/1.023</f>
        <v>34.470136852394916</v>
      </c>
      <c r="BJ16">
        <f t="shared" ref="BJ16:BJ27" si="15">+BG16/BI16</f>
        <v>4.7867521010011931</v>
      </c>
      <c r="BK16">
        <v>2</v>
      </c>
    </row>
    <row r="17" spans="1:63" ht="15" x14ac:dyDescent="0.25">
      <c r="B17">
        <f t="shared" ref="B17:BF17" si="16">+B4/1000/1.023</f>
        <v>11204.056695992182</v>
      </c>
      <c r="C17">
        <f t="shared" si="16"/>
        <v>35520.879765395897</v>
      </c>
      <c r="D17">
        <f t="shared" si="16"/>
        <v>12363.939393939394</v>
      </c>
      <c r="E17">
        <f t="shared" si="16"/>
        <v>13792.981427174976</v>
      </c>
      <c r="F17">
        <f t="shared" si="16"/>
        <v>691.69716520039105</v>
      </c>
      <c r="G17">
        <f t="shared" si="16"/>
        <v>6438.3665689149566</v>
      </c>
      <c r="H17">
        <f t="shared" si="16"/>
        <v>0</v>
      </c>
      <c r="I17">
        <f t="shared" si="16"/>
        <v>46843.724340175955</v>
      </c>
      <c r="J17">
        <f t="shared" si="16"/>
        <v>6199.5053763440865</v>
      </c>
      <c r="K17">
        <f t="shared" si="16"/>
        <v>9557.7741935483864</v>
      </c>
      <c r="L17">
        <f t="shared" si="16"/>
        <v>3845.657869012708</v>
      </c>
      <c r="M17">
        <f t="shared" si="16"/>
        <v>87814.40860215055</v>
      </c>
      <c r="N17">
        <f t="shared" si="16"/>
        <v>31225.053763440861</v>
      </c>
      <c r="O17">
        <f t="shared" si="16"/>
        <v>798.70224828934511</v>
      </c>
      <c r="P17">
        <f t="shared" si="16"/>
        <v>1234.2727272727275</v>
      </c>
      <c r="Q17">
        <f t="shared" si="16"/>
        <v>4251.8406647116326</v>
      </c>
      <c r="R17">
        <f t="shared" si="16"/>
        <v>7191.6823069403727</v>
      </c>
      <c r="S17">
        <f t="shared" si="16"/>
        <v>32.88854349951125</v>
      </c>
      <c r="T17">
        <f t="shared" si="16"/>
        <v>19.435855327468232</v>
      </c>
      <c r="U17">
        <f t="shared" si="16"/>
        <v>12681.407624633432</v>
      </c>
      <c r="V17">
        <f t="shared" si="16"/>
        <v>13186.256109481918</v>
      </c>
      <c r="W17">
        <f t="shared" si="16"/>
        <v>0.31594002246856684</v>
      </c>
      <c r="X17">
        <f t="shared" si="16"/>
        <v>210.44310850439885</v>
      </c>
      <c r="Y17">
        <f t="shared" si="16"/>
        <v>2552.1192570869994</v>
      </c>
      <c r="Z17">
        <f t="shared" si="16"/>
        <v>9836.608015640275</v>
      </c>
      <c r="AA17">
        <f t="shared" si="16"/>
        <v>2249.5874877810365</v>
      </c>
      <c r="AB17">
        <f t="shared" si="16"/>
        <v>4446.3059628543506</v>
      </c>
      <c r="AC17">
        <f t="shared" si="16"/>
        <v>30550.752688172044</v>
      </c>
      <c r="AD17">
        <f t="shared" si="16"/>
        <v>71.910615835777136</v>
      </c>
      <c r="AE17">
        <f t="shared" si="16"/>
        <v>507.34946236559148</v>
      </c>
      <c r="AF17">
        <f t="shared" si="16"/>
        <v>16704.916911045944</v>
      </c>
      <c r="AG17">
        <f t="shared" si="16"/>
        <v>0</v>
      </c>
      <c r="AH17">
        <f t="shared" si="16"/>
        <v>2.6708543499511244</v>
      </c>
      <c r="AI17">
        <f t="shared" si="16"/>
        <v>3315.425219941349</v>
      </c>
      <c r="AJ17">
        <f t="shared" si="16"/>
        <v>13292.365591397851</v>
      </c>
      <c r="AK17">
        <f t="shared" si="16"/>
        <v>2934.5503421309877</v>
      </c>
      <c r="AL17">
        <f t="shared" si="16"/>
        <v>304.2483870967742</v>
      </c>
      <c r="AM17">
        <f t="shared" si="16"/>
        <v>17509.696969696968</v>
      </c>
      <c r="AN17">
        <f t="shared" si="16"/>
        <v>21008.475073313784</v>
      </c>
      <c r="AO17">
        <f t="shared" si="16"/>
        <v>11924.545454545456</v>
      </c>
      <c r="AP17">
        <f t="shared" si="16"/>
        <v>16723.040078201368</v>
      </c>
      <c r="AQ17">
        <f t="shared" si="16"/>
        <v>10740.06842619746</v>
      </c>
      <c r="AR17">
        <f t="shared" si="16"/>
        <v>6340.506353861193</v>
      </c>
      <c r="AS17">
        <f t="shared" si="16"/>
        <v>30769.53079178886</v>
      </c>
      <c r="AT17">
        <f t="shared" si="16"/>
        <v>0</v>
      </c>
      <c r="AU17">
        <f t="shared" si="16"/>
        <v>2660.0254154447707</v>
      </c>
      <c r="AV17">
        <f t="shared" si="16"/>
        <v>10059.423264907138</v>
      </c>
      <c r="AW17">
        <f t="shared" si="16"/>
        <v>116.56236559139786</v>
      </c>
      <c r="AX17">
        <f t="shared" si="16"/>
        <v>2362.7702834799611</v>
      </c>
      <c r="AY17">
        <f t="shared" si="16"/>
        <v>6416.1945259042041</v>
      </c>
      <c r="AZ17">
        <f t="shared" si="16"/>
        <v>82578.318670576744</v>
      </c>
      <c r="BA17">
        <f t="shared" si="16"/>
        <v>608920.43010752695</v>
      </c>
      <c r="BB17">
        <f t="shared" si="16"/>
        <v>4072.8866080156408</v>
      </c>
      <c r="BC17">
        <f t="shared" si="16"/>
        <v>13591.593352883678</v>
      </c>
      <c r="BD17">
        <f t="shared" si="16"/>
        <v>0</v>
      </c>
      <c r="BE17">
        <f t="shared" si="16"/>
        <v>10136.754643206257</v>
      </c>
      <c r="BF17">
        <f t="shared" si="16"/>
        <v>5012.9149560117312</v>
      </c>
      <c r="BG17">
        <v>158</v>
      </c>
      <c r="BH17">
        <v>10145.84</v>
      </c>
      <c r="BI17">
        <f t="shared" si="14"/>
        <v>9.9177321603128057</v>
      </c>
      <c r="BJ17">
        <f t="shared" si="15"/>
        <v>15.931061400534603</v>
      </c>
      <c r="BK17">
        <v>3</v>
      </c>
    </row>
    <row r="18" spans="1:63" ht="15" x14ac:dyDescent="0.25">
      <c r="B18">
        <f t="shared" ref="B18:BF18" si="17">+B5/1000/1.023</f>
        <v>11781.720430107529</v>
      </c>
      <c r="C18">
        <f t="shared" si="17"/>
        <v>26259.139784946237</v>
      </c>
      <c r="D18">
        <f t="shared" si="17"/>
        <v>6113.9247311827967</v>
      </c>
      <c r="E18">
        <f t="shared" si="17"/>
        <v>8771.0351906158376</v>
      </c>
      <c r="F18">
        <f t="shared" si="17"/>
        <v>597.81309872922782</v>
      </c>
      <c r="G18">
        <f t="shared" si="17"/>
        <v>6451.7174975562075</v>
      </c>
      <c r="H18">
        <f t="shared" si="17"/>
        <v>0</v>
      </c>
      <c r="I18">
        <f t="shared" si="17"/>
        <v>39086.588465298148</v>
      </c>
      <c r="J18">
        <f t="shared" si="17"/>
        <v>2755.9521016617791</v>
      </c>
      <c r="K18">
        <f t="shared" si="17"/>
        <v>8685.1270772238531</v>
      </c>
      <c r="L18">
        <f t="shared" si="17"/>
        <v>3230.7038123167163</v>
      </c>
      <c r="M18">
        <f t="shared" si="17"/>
        <v>78081.270772238524</v>
      </c>
      <c r="N18">
        <f t="shared" si="17"/>
        <v>22781.446725317692</v>
      </c>
      <c r="O18">
        <f t="shared" si="17"/>
        <v>198.9707722385142</v>
      </c>
      <c r="P18">
        <f t="shared" si="17"/>
        <v>874.58621700879769</v>
      </c>
      <c r="Q18">
        <f t="shared" si="17"/>
        <v>2855.7360703812319</v>
      </c>
      <c r="R18">
        <f t="shared" si="17"/>
        <v>3847.5786901270776</v>
      </c>
      <c r="S18">
        <f t="shared" si="17"/>
        <v>9.6507536656891499</v>
      </c>
      <c r="T18">
        <f t="shared" si="17"/>
        <v>10.185347018572827</v>
      </c>
      <c r="U18">
        <f t="shared" si="17"/>
        <v>5991.7820136852397</v>
      </c>
      <c r="V18">
        <f t="shared" si="17"/>
        <v>15196.627565982406</v>
      </c>
      <c r="W18">
        <f t="shared" si="17"/>
        <v>2.1305610656738283</v>
      </c>
      <c r="X18">
        <f t="shared" si="17"/>
        <v>554.27008797653968</v>
      </c>
      <c r="Y18">
        <f t="shared" si="17"/>
        <v>2616.5640273704789</v>
      </c>
      <c r="Z18">
        <f t="shared" si="17"/>
        <v>9414.3763440860221</v>
      </c>
      <c r="AA18">
        <f t="shared" si="17"/>
        <v>2028.1749755620724</v>
      </c>
      <c r="AB18">
        <f t="shared" si="17"/>
        <v>288.43431085043989</v>
      </c>
      <c r="AC18">
        <f t="shared" si="17"/>
        <v>20453.685239491693</v>
      </c>
      <c r="AD18">
        <f t="shared" si="17"/>
        <v>81.830527859237549</v>
      </c>
      <c r="AE18">
        <f t="shared" si="17"/>
        <v>481.56666666666672</v>
      </c>
      <c r="AF18">
        <f t="shared" si="17"/>
        <v>11083.782991202346</v>
      </c>
      <c r="AG18">
        <f t="shared" si="17"/>
        <v>0</v>
      </c>
      <c r="AH18">
        <f t="shared" si="17"/>
        <v>2.1979824046920826</v>
      </c>
      <c r="AI18">
        <f t="shared" si="17"/>
        <v>3459.2600195503423</v>
      </c>
      <c r="AJ18">
        <f t="shared" si="17"/>
        <v>12166.686217008799</v>
      </c>
      <c r="AK18">
        <f t="shared" si="17"/>
        <v>292.98895405669606</v>
      </c>
      <c r="AL18">
        <f t="shared" si="17"/>
        <v>449.71505376344089</v>
      </c>
      <c r="AM18">
        <f t="shared" si="17"/>
        <v>13579.217986314763</v>
      </c>
      <c r="AN18">
        <f t="shared" si="17"/>
        <v>26715.70869990225</v>
      </c>
      <c r="AO18">
        <f t="shared" si="17"/>
        <v>8664.3010752688187</v>
      </c>
      <c r="AP18">
        <f t="shared" si="17"/>
        <v>7902.131964809385</v>
      </c>
      <c r="AQ18">
        <f t="shared" si="17"/>
        <v>18381.603128054743</v>
      </c>
      <c r="AR18">
        <f t="shared" si="17"/>
        <v>4374.4369501466281</v>
      </c>
      <c r="AS18">
        <f t="shared" si="17"/>
        <v>23607.194525904204</v>
      </c>
      <c r="AT18">
        <f t="shared" si="17"/>
        <v>0</v>
      </c>
      <c r="AU18">
        <f t="shared" si="17"/>
        <v>3848.426197458456</v>
      </c>
      <c r="AV18">
        <f t="shared" si="17"/>
        <v>7323.9325513196482</v>
      </c>
      <c r="AW18">
        <f t="shared" si="17"/>
        <v>105.46627565982405</v>
      </c>
      <c r="AX18">
        <f t="shared" si="17"/>
        <v>2325.0791788856309</v>
      </c>
      <c r="AY18">
        <f t="shared" si="17"/>
        <v>4680.5728250244383</v>
      </c>
      <c r="AZ18">
        <f t="shared" si="17"/>
        <v>49449.814271749761</v>
      </c>
      <c r="BA18">
        <f t="shared" si="17"/>
        <v>456350.73313782993</v>
      </c>
      <c r="BB18">
        <f t="shared" si="17"/>
        <v>2871.6050830889544</v>
      </c>
      <c r="BC18">
        <f t="shared" si="17"/>
        <v>10170.782013685239</v>
      </c>
      <c r="BD18">
        <f t="shared" si="17"/>
        <v>0</v>
      </c>
      <c r="BE18">
        <f t="shared" si="17"/>
        <v>5406.4623655913983</v>
      </c>
      <c r="BF18">
        <f t="shared" si="17"/>
        <v>3586.5278592375371</v>
      </c>
      <c r="BG18">
        <v>182</v>
      </c>
      <c r="BH18">
        <v>29641.13</v>
      </c>
      <c r="BI18">
        <f t="shared" si="14"/>
        <v>28.97471163245357</v>
      </c>
      <c r="BJ18">
        <f t="shared" si="15"/>
        <v>6.2813394765989008</v>
      </c>
      <c r="BK18">
        <v>4</v>
      </c>
    </row>
    <row r="19" spans="1:63" ht="15" x14ac:dyDescent="0.25">
      <c r="B19">
        <f t="shared" ref="B19:BF19" si="18">+B6/1000/1.023</f>
        <v>11466.011730205279</v>
      </c>
      <c r="C19">
        <f t="shared" si="18"/>
        <v>28696.920821114374</v>
      </c>
      <c r="D19">
        <f t="shared" si="18"/>
        <v>5357.0283479960899</v>
      </c>
      <c r="E19">
        <f t="shared" si="18"/>
        <v>15331.124144672533</v>
      </c>
      <c r="F19">
        <f t="shared" si="18"/>
        <v>605.6780058651027</v>
      </c>
      <c r="G19">
        <f t="shared" si="18"/>
        <v>7096.5962854349964</v>
      </c>
      <c r="H19">
        <f t="shared" si="18"/>
        <v>0</v>
      </c>
      <c r="I19">
        <f t="shared" si="18"/>
        <v>43243.167155425224</v>
      </c>
      <c r="J19">
        <f t="shared" si="18"/>
        <v>2225.1476050830893</v>
      </c>
      <c r="K19">
        <f t="shared" si="18"/>
        <v>9895.3079178885637</v>
      </c>
      <c r="L19">
        <f t="shared" si="18"/>
        <v>3283.1328445747799</v>
      </c>
      <c r="M19">
        <f t="shared" si="18"/>
        <v>95434.037145650058</v>
      </c>
      <c r="N19">
        <f t="shared" si="18"/>
        <v>25980.224828934508</v>
      </c>
      <c r="O19">
        <f t="shared" si="18"/>
        <v>48.783998044965792</v>
      </c>
      <c r="P19">
        <f t="shared" si="18"/>
        <v>816.62199413489748</v>
      </c>
      <c r="Q19">
        <f t="shared" si="18"/>
        <v>168.22746823069406</v>
      </c>
      <c r="R19">
        <f t="shared" si="18"/>
        <v>4973.861192570871</v>
      </c>
      <c r="S19">
        <f t="shared" si="18"/>
        <v>21.480703812316719</v>
      </c>
      <c r="T19">
        <f t="shared" si="18"/>
        <v>19.139042033235587</v>
      </c>
      <c r="U19">
        <f t="shared" si="18"/>
        <v>6315.1348973607046</v>
      </c>
      <c r="V19">
        <f t="shared" si="18"/>
        <v>13510.498533724342</v>
      </c>
      <c r="W19">
        <f t="shared" si="18"/>
        <v>3.0027374267578124</v>
      </c>
      <c r="X19">
        <f t="shared" si="18"/>
        <v>308.45112414467258</v>
      </c>
      <c r="Y19">
        <f t="shared" si="18"/>
        <v>2856.0068426197463</v>
      </c>
      <c r="Z19">
        <f t="shared" si="18"/>
        <v>7427.6050830889544</v>
      </c>
      <c r="AA19">
        <f t="shared" si="18"/>
        <v>437.69159335288373</v>
      </c>
      <c r="AB19">
        <f t="shared" si="18"/>
        <v>357.65718475073311</v>
      </c>
      <c r="AC19">
        <f t="shared" si="18"/>
        <v>20373.782991202348</v>
      </c>
      <c r="AD19">
        <f t="shared" si="18"/>
        <v>68.176197458455519</v>
      </c>
      <c r="AE19">
        <f t="shared" si="18"/>
        <v>285.5673509286413</v>
      </c>
      <c r="AF19">
        <f t="shared" si="18"/>
        <v>11510.37145650049</v>
      </c>
      <c r="AG19">
        <f t="shared" si="18"/>
        <v>0</v>
      </c>
      <c r="AH19">
        <f t="shared" si="18"/>
        <v>1.2918250244379277</v>
      </c>
      <c r="AI19">
        <f t="shared" si="18"/>
        <v>3713.0977517106548</v>
      </c>
      <c r="AJ19">
        <f t="shared" si="18"/>
        <v>10204.995112414468</v>
      </c>
      <c r="AK19">
        <f t="shared" si="18"/>
        <v>1044.9912023460413</v>
      </c>
      <c r="AL19">
        <f t="shared" si="18"/>
        <v>116.78142717497558</v>
      </c>
      <c r="AM19">
        <f t="shared" si="18"/>
        <v>16566.050830889541</v>
      </c>
      <c r="AN19">
        <f t="shared" si="18"/>
        <v>18236.823069403716</v>
      </c>
      <c r="AO19">
        <f t="shared" si="18"/>
        <v>7769.6119257087003</v>
      </c>
      <c r="AP19">
        <f t="shared" si="18"/>
        <v>10568.826979472142</v>
      </c>
      <c r="AQ19">
        <f t="shared" si="18"/>
        <v>9080.1798631476049</v>
      </c>
      <c r="AR19">
        <f t="shared" si="18"/>
        <v>3891.5444770283484</v>
      </c>
      <c r="AS19">
        <f t="shared" si="18"/>
        <v>21117.135874877815</v>
      </c>
      <c r="AT19">
        <f t="shared" si="18"/>
        <v>0</v>
      </c>
      <c r="AU19">
        <f t="shared" si="18"/>
        <v>3131.3440860215055</v>
      </c>
      <c r="AV19">
        <f t="shared" si="18"/>
        <v>8895.8064516129034</v>
      </c>
      <c r="AW19">
        <f t="shared" si="18"/>
        <v>40.144076246334308</v>
      </c>
      <c r="AX19">
        <f t="shared" si="18"/>
        <v>2663.9071358748783</v>
      </c>
      <c r="AY19">
        <f t="shared" si="18"/>
        <v>4929.837732160313</v>
      </c>
      <c r="AZ19">
        <f t="shared" si="18"/>
        <v>66830.087976539595</v>
      </c>
      <c r="BA19">
        <f t="shared" si="18"/>
        <v>489922.77614858263</v>
      </c>
      <c r="BB19">
        <f t="shared" si="18"/>
        <v>3062.2502443792769</v>
      </c>
      <c r="BC19">
        <f t="shared" si="18"/>
        <v>8629.2218963831874</v>
      </c>
      <c r="BD19">
        <f t="shared" si="18"/>
        <v>0</v>
      </c>
      <c r="BE19">
        <f t="shared" si="18"/>
        <v>5918.2600195503428</v>
      </c>
      <c r="BF19">
        <f t="shared" si="18"/>
        <v>2598.3000977517108</v>
      </c>
      <c r="BG19">
        <v>352</v>
      </c>
      <c r="BH19">
        <v>12099.14</v>
      </c>
      <c r="BI19">
        <f t="shared" si="14"/>
        <v>11.82711632453568</v>
      </c>
      <c r="BJ19">
        <f t="shared" si="15"/>
        <v>29.762115323899053</v>
      </c>
      <c r="BK19">
        <v>5</v>
      </c>
    </row>
    <row r="20" spans="1:63" ht="15" x14ac:dyDescent="0.25">
      <c r="B20">
        <f t="shared" ref="B20:BF20" si="19">+B7/1000/1.023</f>
        <v>8242.9100684261975</v>
      </c>
      <c r="C20">
        <f t="shared" si="19"/>
        <v>30001.73998044966</v>
      </c>
      <c r="D20">
        <f t="shared" si="19"/>
        <v>12724.965786901272</v>
      </c>
      <c r="E20">
        <f t="shared" si="19"/>
        <v>20964.301075268817</v>
      </c>
      <c r="F20">
        <f t="shared" si="19"/>
        <v>347.5439882697948</v>
      </c>
      <c r="G20">
        <f t="shared" si="19"/>
        <v>7944.6715542522006</v>
      </c>
      <c r="H20">
        <f t="shared" si="19"/>
        <v>0</v>
      </c>
      <c r="I20">
        <f t="shared" si="19"/>
        <v>46949.687194525904</v>
      </c>
      <c r="J20">
        <f t="shared" si="19"/>
        <v>4693.1290322580644</v>
      </c>
      <c r="K20">
        <f t="shared" si="19"/>
        <v>7461.9384164222884</v>
      </c>
      <c r="L20">
        <f t="shared" si="19"/>
        <v>3746.4740957966769</v>
      </c>
      <c r="M20">
        <f t="shared" si="19"/>
        <v>97744.67253176932</v>
      </c>
      <c r="N20">
        <f t="shared" si="19"/>
        <v>28414.701857282507</v>
      </c>
      <c r="O20">
        <f t="shared" si="19"/>
        <v>1192.5415444770285</v>
      </c>
      <c r="P20">
        <f t="shared" si="19"/>
        <v>783.6386119257088</v>
      </c>
      <c r="Q20">
        <f t="shared" si="19"/>
        <v>4125.8924731182797</v>
      </c>
      <c r="R20">
        <f t="shared" si="19"/>
        <v>6026.5483870967746</v>
      </c>
      <c r="S20">
        <f t="shared" si="19"/>
        <v>291.76637341153469</v>
      </c>
      <c r="T20">
        <f t="shared" si="19"/>
        <v>97.354330400782018</v>
      </c>
      <c r="U20">
        <f t="shared" si="19"/>
        <v>12690.029325513196</v>
      </c>
      <c r="V20">
        <f t="shared" si="19"/>
        <v>12468.709677419356</v>
      </c>
      <c r="W20">
        <f t="shared" si="19"/>
        <v>4.0213134897360705</v>
      </c>
      <c r="X20">
        <f t="shared" si="19"/>
        <v>1492.4907135874878</v>
      </c>
      <c r="Y20">
        <f t="shared" si="19"/>
        <v>2252.2971652003912</v>
      </c>
      <c r="Z20">
        <f t="shared" si="19"/>
        <v>8863.041055718475</v>
      </c>
      <c r="AA20">
        <f t="shared" si="19"/>
        <v>1796.1114369501468</v>
      </c>
      <c r="AB20">
        <f t="shared" si="19"/>
        <v>5082.3421309872929</v>
      </c>
      <c r="AC20">
        <f t="shared" si="19"/>
        <v>25619.305962854352</v>
      </c>
      <c r="AD20">
        <f t="shared" si="19"/>
        <v>127.29716520039101</v>
      </c>
      <c r="AE20">
        <f t="shared" si="19"/>
        <v>611.3248289345064</v>
      </c>
      <c r="AF20">
        <f t="shared" si="19"/>
        <v>13096.119257087001</v>
      </c>
      <c r="AG20">
        <f t="shared" si="19"/>
        <v>0</v>
      </c>
      <c r="AH20">
        <f t="shared" si="19"/>
        <v>96.966666666666669</v>
      </c>
      <c r="AI20">
        <f t="shared" si="19"/>
        <v>2868.485826001955</v>
      </c>
      <c r="AJ20">
        <f t="shared" si="19"/>
        <v>14897.653958944282</v>
      </c>
      <c r="AK20">
        <f t="shared" si="19"/>
        <v>2533.6080156402736</v>
      </c>
      <c r="AL20">
        <f t="shared" si="19"/>
        <v>554.32580645161306</v>
      </c>
      <c r="AM20">
        <f t="shared" si="19"/>
        <v>16989.80449657869</v>
      </c>
      <c r="AN20">
        <f t="shared" si="19"/>
        <v>34899.980449657873</v>
      </c>
      <c r="AO20">
        <f t="shared" si="19"/>
        <v>9853.0498533724349</v>
      </c>
      <c r="AP20">
        <f t="shared" si="19"/>
        <v>21608.797653958947</v>
      </c>
      <c r="AQ20">
        <f t="shared" si="19"/>
        <v>15153.304007820137</v>
      </c>
      <c r="AR20">
        <f t="shared" si="19"/>
        <v>2554.6705767350932</v>
      </c>
      <c r="AS20">
        <f t="shared" si="19"/>
        <v>25510.254154447706</v>
      </c>
      <c r="AT20">
        <f t="shared" si="19"/>
        <v>0</v>
      </c>
      <c r="AU20">
        <f t="shared" si="19"/>
        <v>3555.4516129032259</v>
      </c>
      <c r="AV20">
        <f t="shared" si="19"/>
        <v>8741.0654936461397</v>
      </c>
      <c r="AW20">
        <f t="shared" si="19"/>
        <v>305.53538611925711</v>
      </c>
      <c r="AX20">
        <f t="shared" si="19"/>
        <v>2663.3607038123168</v>
      </c>
      <c r="AY20">
        <f t="shared" si="19"/>
        <v>5321.6647116324539</v>
      </c>
      <c r="AZ20">
        <f t="shared" si="19"/>
        <v>116869.0127077224</v>
      </c>
      <c r="BA20">
        <f t="shared" si="19"/>
        <v>632288.17204301083</v>
      </c>
      <c r="BB20">
        <f t="shared" si="19"/>
        <v>3053.7556207233633</v>
      </c>
      <c r="BC20">
        <f t="shared" si="19"/>
        <v>12466.862170087978</v>
      </c>
      <c r="BD20">
        <f t="shared" si="19"/>
        <v>0</v>
      </c>
      <c r="BE20">
        <f t="shared" si="19"/>
        <v>2695.3597262952103</v>
      </c>
      <c r="BF20">
        <f t="shared" si="19"/>
        <v>4539.9824046920821</v>
      </c>
      <c r="BG20">
        <v>224</v>
      </c>
      <c r="BH20">
        <v>213342</v>
      </c>
      <c r="BI20">
        <f t="shared" si="14"/>
        <v>208.54545454545459</v>
      </c>
      <c r="BJ20">
        <f t="shared" si="15"/>
        <v>1.0741063644289448</v>
      </c>
      <c r="BK20">
        <v>6</v>
      </c>
    </row>
    <row r="21" spans="1:63" ht="15" x14ac:dyDescent="0.25">
      <c r="B21">
        <f t="shared" ref="B21:BF21" si="20">+B8/1000/1.023</f>
        <v>9267.3401759530789</v>
      </c>
      <c r="C21">
        <f t="shared" si="20"/>
        <v>33600.889540566961</v>
      </c>
      <c r="D21">
        <f t="shared" si="20"/>
        <v>16221.466275659826</v>
      </c>
      <c r="E21">
        <f t="shared" si="20"/>
        <v>30392.287390029331</v>
      </c>
      <c r="F21">
        <f t="shared" si="20"/>
        <v>579.01173020527858</v>
      </c>
      <c r="G21">
        <f t="shared" si="20"/>
        <v>9366.0821114369519</v>
      </c>
      <c r="H21">
        <f t="shared" si="20"/>
        <v>0</v>
      </c>
      <c r="I21">
        <f t="shared" si="20"/>
        <v>73715.483870967757</v>
      </c>
      <c r="J21">
        <f t="shared" si="20"/>
        <v>10008.211143695014</v>
      </c>
      <c r="K21">
        <f t="shared" si="20"/>
        <v>12109.726295210166</v>
      </c>
      <c r="L21">
        <f t="shared" si="20"/>
        <v>7199.1788856304993</v>
      </c>
      <c r="M21">
        <f t="shared" si="20"/>
        <v>109343.20625610949</v>
      </c>
      <c r="N21">
        <f t="shared" si="20"/>
        <v>32575.522971652008</v>
      </c>
      <c r="O21">
        <f t="shared" si="20"/>
        <v>3422.0899315738025</v>
      </c>
      <c r="P21">
        <f t="shared" si="20"/>
        <v>1181.596285434995</v>
      </c>
      <c r="Q21">
        <f t="shared" si="20"/>
        <v>12294.975562072337</v>
      </c>
      <c r="R21">
        <f t="shared" si="20"/>
        <v>9436.9413489736071</v>
      </c>
      <c r="S21">
        <f t="shared" si="20"/>
        <v>986.01466275659834</v>
      </c>
      <c r="T21">
        <f t="shared" si="20"/>
        <v>1351.384164222874</v>
      </c>
      <c r="U21">
        <f t="shared" si="20"/>
        <v>18099.951124144674</v>
      </c>
      <c r="V21">
        <f t="shared" si="20"/>
        <v>20399.169110459432</v>
      </c>
      <c r="W21">
        <f t="shared" si="20"/>
        <v>55.337926876571522</v>
      </c>
      <c r="X21">
        <f t="shared" si="20"/>
        <v>5243.1348973607037</v>
      </c>
      <c r="Y21">
        <f t="shared" si="20"/>
        <v>4173.5689149560121</v>
      </c>
      <c r="Z21">
        <f t="shared" si="20"/>
        <v>15867.57575757576</v>
      </c>
      <c r="AA21">
        <f t="shared" si="20"/>
        <v>5521.9990224828944</v>
      </c>
      <c r="AB21">
        <f t="shared" si="20"/>
        <v>7587.082111436951</v>
      </c>
      <c r="AC21">
        <f t="shared" si="20"/>
        <v>29685.2981427175</v>
      </c>
      <c r="AD21">
        <f t="shared" si="20"/>
        <v>227.33675464320626</v>
      </c>
      <c r="AE21">
        <f t="shared" si="20"/>
        <v>621.5961876832846</v>
      </c>
      <c r="AF21">
        <f t="shared" si="20"/>
        <v>17332.091886608017</v>
      </c>
      <c r="AG21">
        <f t="shared" si="20"/>
        <v>0</v>
      </c>
      <c r="AH21">
        <f t="shared" si="20"/>
        <v>755.86715542521995</v>
      </c>
      <c r="AI21">
        <f t="shared" si="20"/>
        <v>4604.8797653958954</v>
      </c>
      <c r="AJ21">
        <f t="shared" si="20"/>
        <v>24441.974584555232</v>
      </c>
      <c r="AK21">
        <f t="shared" si="20"/>
        <v>5001.818181818182</v>
      </c>
      <c r="AL21">
        <f t="shared" si="20"/>
        <v>477.36578690127084</v>
      </c>
      <c r="AM21">
        <f t="shared" si="20"/>
        <v>20928.523949169114</v>
      </c>
      <c r="AN21">
        <f t="shared" si="20"/>
        <v>52114.447702834805</v>
      </c>
      <c r="AO21">
        <f t="shared" si="20"/>
        <v>18774.35972629521</v>
      </c>
      <c r="AP21">
        <f t="shared" si="20"/>
        <v>28249.677419354841</v>
      </c>
      <c r="AQ21">
        <f t="shared" si="20"/>
        <v>23552.893450635387</v>
      </c>
      <c r="AR21">
        <f t="shared" si="20"/>
        <v>6119.7350928641254</v>
      </c>
      <c r="AS21">
        <f t="shared" si="20"/>
        <v>36460.06842619746</v>
      </c>
      <c r="AT21">
        <f t="shared" si="20"/>
        <v>0</v>
      </c>
      <c r="AU21">
        <f t="shared" si="20"/>
        <v>6361.486803519063</v>
      </c>
      <c r="AV21">
        <f t="shared" si="20"/>
        <v>9872.0625610948209</v>
      </c>
      <c r="AW21">
        <f t="shared" si="20"/>
        <v>879.20606060606076</v>
      </c>
      <c r="AX21">
        <f t="shared" si="20"/>
        <v>3520.7331378299123</v>
      </c>
      <c r="AY21">
        <f t="shared" si="20"/>
        <v>6131.2658846529821</v>
      </c>
      <c r="AZ21">
        <f t="shared" si="20"/>
        <v>132934.89736070382</v>
      </c>
      <c r="BA21">
        <f t="shared" si="20"/>
        <v>859789.83382209192</v>
      </c>
      <c r="BB21">
        <f t="shared" si="20"/>
        <v>4341.2805474095803</v>
      </c>
      <c r="BC21">
        <f t="shared" si="20"/>
        <v>19298.846529814273</v>
      </c>
      <c r="BD21">
        <f t="shared" si="20"/>
        <v>0</v>
      </c>
      <c r="BE21">
        <f t="shared" si="20"/>
        <v>7244.1133919843605</v>
      </c>
      <c r="BF21">
        <f t="shared" si="20"/>
        <v>8299.9403714565015</v>
      </c>
      <c r="BG21">
        <v>845</v>
      </c>
      <c r="BH21">
        <v>1172588</v>
      </c>
      <c r="BI21">
        <f t="shared" si="14"/>
        <v>1146.2248289345064</v>
      </c>
      <c r="BJ21" s="17">
        <f t="shared" si="15"/>
        <v>0.73720266623912234</v>
      </c>
      <c r="BK21">
        <v>7</v>
      </c>
    </row>
    <row r="22" spans="1:63" ht="15" x14ac:dyDescent="0.25">
      <c r="B22">
        <f t="shared" ref="B22:BF22" si="21">+B9/1000/1.023</f>
        <v>9957.7126099706747</v>
      </c>
      <c r="C22">
        <f t="shared" si="21"/>
        <v>36524.516129032265</v>
      </c>
      <c r="D22">
        <f t="shared" si="21"/>
        <v>16467.282502443792</v>
      </c>
      <c r="E22">
        <f t="shared" si="21"/>
        <v>31830.019550342135</v>
      </c>
      <c r="F22">
        <f t="shared" si="21"/>
        <v>900.44535679374394</v>
      </c>
      <c r="G22">
        <f t="shared" si="21"/>
        <v>9729.3020527859244</v>
      </c>
      <c r="H22">
        <f t="shared" si="21"/>
        <v>0</v>
      </c>
      <c r="I22">
        <f t="shared" si="21"/>
        <v>76690.332355816237</v>
      </c>
      <c r="J22">
        <f t="shared" si="21"/>
        <v>10925.913978494624</v>
      </c>
      <c r="K22">
        <f t="shared" si="21"/>
        <v>11267.233626588466</v>
      </c>
      <c r="L22">
        <f t="shared" si="21"/>
        <v>6088.415444770284</v>
      </c>
      <c r="M22">
        <f t="shared" si="21"/>
        <v>108763.44086021507</v>
      </c>
      <c r="N22">
        <f t="shared" si="21"/>
        <v>33837.350928641252</v>
      </c>
      <c r="O22">
        <f t="shared" si="21"/>
        <v>2385.0048875855332</v>
      </c>
      <c r="P22">
        <f t="shared" si="21"/>
        <v>1503.8846529814273</v>
      </c>
      <c r="Q22">
        <f t="shared" si="21"/>
        <v>9566.6676441837735</v>
      </c>
      <c r="R22">
        <f t="shared" si="21"/>
        <v>9314.2561094819175</v>
      </c>
      <c r="S22">
        <f t="shared" si="21"/>
        <v>554.4536656891496</v>
      </c>
      <c r="T22">
        <f t="shared" si="21"/>
        <v>428.18651026392962</v>
      </c>
      <c r="U22">
        <f t="shared" si="21"/>
        <v>17826.676441837732</v>
      </c>
      <c r="V22">
        <f t="shared" si="21"/>
        <v>18231.085043988274</v>
      </c>
      <c r="W22">
        <f t="shared" si="21"/>
        <v>5.9092046259010296</v>
      </c>
      <c r="X22">
        <f t="shared" si="21"/>
        <v>1916.2394916911048</v>
      </c>
      <c r="Y22">
        <f t="shared" si="21"/>
        <v>4056.3176930596292</v>
      </c>
      <c r="Z22">
        <f t="shared" si="21"/>
        <v>12994.643206256111</v>
      </c>
      <c r="AA22">
        <f t="shared" si="21"/>
        <v>4100.5122189638314</v>
      </c>
      <c r="AB22">
        <f t="shared" si="21"/>
        <v>7430.1632453567945</v>
      </c>
      <c r="AC22">
        <f t="shared" si="21"/>
        <v>30648.044965786903</v>
      </c>
      <c r="AD22">
        <f t="shared" si="21"/>
        <v>239.12101661779081</v>
      </c>
      <c r="AE22">
        <f t="shared" si="21"/>
        <v>531.18015640273723</v>
      </c>
      <c r="AF22">
        <f t="shared" si="21"/>
        <v>16646.392961876834</v>
      </c>
      <c r="AG22">
        <f t="shared" si="21"/>
        <v>0</v>
      </c>
      <c r="AH22">
        <f t="shared" si="21"/>
        <v>319.28680351906161</v>
      </c>
      <c r="AI22">
        <f t="shared" si="21"/>
        <v>4522.101661779081</v>
      </c>
      <c r="AJ22">
        <f t="shared" si="21"/>
        <v>19047.38025415445</v>
      </c>
      <c r="AK22">
        <f t="shared" si="21"/>
        <v>4664.2473118279568</v>
      </c>
      <c r="AL22">
        <f t="shared" si="21"/>
        <v>302.98553274682308</v>
      </c>
      <c r="AM22">
        <f t="shared" si="21"/>
        <v>22547.820136852395</v>
      </c>
      <c r="AN22">
        <f t="shared" si="21"/>
        <v>34390.303030303032</v>
      </c>
      <c r="AO22">
        <f t="shared" si="21"/>
        <v>17373.567937438907</v>
      </c>
      <c r="AP22">
        <f t="shared" si="21"/>
        <v>28628.582600195507</v>
      </c>
      <c r="AQ22">
        <f t="shared" si="21"/>
        <v>19411.632453567938</v>
      </c>
      <c r="AR22">
        <f t="shared" si="21"/>
        <v>9018.8123167155445</v>
      </c>
      <c r="AS22">
        <f t="shared" si="21"/>
        <v>35105.503421309877</v>
      </c>
      <c r="AT22">
        <f t="shared" si="21"/>
        <v>0</v>
      </c>
      <c r="AU22">
        <f t="shared" si="21"/>
        <v>5069.8113391984371</v>
      </c>
      <c r="AV22">
        <f t="shared" si="21"/>
        <v>9741.0146627565991</v>
      </c>
      <c r="AW22">
        <f t="shared" si="21"/>
        <v>547.50733137829923</v>
      </c>
      <c r="AX22">
        <f t="shared" si="21"/>
        <v>3945.1466275659832</v>
      </c>
      <c r="AY22">
        <f t="shared" si="21"/>
        <v>6480.9755620723363</v>
      </c>
      <c r="AZ22">
        <f t="shared" si="21"/>
        <v>146907.72238514177</v>
      </c>
      <c r="BA22">
        <f t="shared" si="21"/>
        <v>847004.88758553285</v>
      </c>
      <c r="BB22">
        <f t="shared" si="21"/>
        <v>4757.4496578690132</v>
      </c>
      <c r="BC22">
        <f t="shared" si="21"/>
        <v>15990.26392961877</v>
      </c>
      <c r="BD22">
        <f t="shared" si="21"/>
        <v>0</v>
      </c>
      <c r="BE22">
        <f t="shared" si="21"/>
        <v>11628.641251221898</v>
      </c>
      <c r="BF22">
        <f t="shared" si="21"/>
        <v>7811.3431085043994</v>
      </c>
      <c r="BG22">
        <v>239</v>
      </c>
      <c r="BH22">
        <v>545687.30000000005</v>
      </c>
      <c r="BI22">
        <f t="shared" si="14"/>
        <v>533.41867057673517</v>
      </c>
      <c r="BJ22" s="17">
        <f t="shared" si="15"/>
        <v>0.44805330818584188</v>
      </c>
      <c r="BK22">
        <v>8</v>
      </c>
    </row>
    <row r="23" spans="1:63" ht="15" x14ac:dyDescent="0.25">
      <c r="B23">
        <f t="shared" ref="B23:BF23" si="22">+B10/1000/1.023</f>
        <v>11876.881720430109</v>
      </c>
      <c r="C23">
        <f t="shared" si="22"/>
        <v>30999.951124144674</v>
      </c>
      <c r="D23">
        <f t="shared" si="22"/>
        <v>11261.534701857283</v>
      </c>
      <c r="E23">
        <f t="shared" si="22"/>
        <v>24546.930596285434</v>
      </c>
      <c r="F23">
        <f t="shared" si="22"/>
        <v>1089.3000977517108</v>
      </c>
      <c r="G23">
        <f t="shared" si="22"/>
        <v>7988.7614858260022</v>
      </c>
      <c r="H23">
        <f t="shared" si="22"/>
        <v>0</v>
      </c>
      <c r="I23">
        <f t="shared" si="22"/>
        <v>72027.956989247323</v>
      </c>
      <c r="J23">
        <f t="shared" si="22"/>
        <v>7040.900293255133</v>
      </c>
      <c r="K23">
        <f t="shared" si="22"/>
        <v>10033.626588465298</v>
      </c>
      <c r="L23">
        <f t="shared" si="22"/>
        <v>4498.5180840664716</v>
      </c>
      <c r="M23">
        <f t="shared" si="22"/>
        <v>95398.269794721404</v>
      </c>
      <c r="N23">
        <f t="shared" si="22"/>
        <v>28784.584555229721</v>
      </c>
      <c r="O23">
        <f t="shared" si="22"/>
        <v>546.46686217008801</v>
      </c>
      <c r="P23">
        <f t="shared" si="22"/>
        <v>1456.5718475073315</v>
      </c>
      <c r="Q23">
        <f t="shared" si="22"/>
        <v>4008.2893450635383</v>
      </c>
      <c r="R23">
        <f t="shared" si="22"/>
        <v>6717.7605083088965</v>
      </c>
      <c r="S23">
        <f t="shared" si="22"/>
        <v>125.49217986314761</v>
      </c>
      <c r="T23">
        <f t="shared" si="22"/>
        <v>90.417732160312809</v>
      </c>
      <c r="U23">
        <f t="shared" si="22"/>
        <v>11095.151515151516</v>
      </c>
      <c r="V23">
        <f t="shared" si="22"/>
        <v>17595.552297165203</v>
      </c>
      <c r="W23">
        <f t="shared" si="22"/>
        <v>0.69391918182373036</v>
      </c>
      <c r="X23">
        <f t="shared" si="22"/>
        <v>740.69198435972635</v>
      </c>
      <c r="Y23">
        <f t="shared" si="22"/>
        <v>3867.2238514174001</v>
      </c>
      <c r="Z23">
        <f t="shared" si="22"/>
        <v>9611.7722385141751</v>
      </c>
      <c r="AA23">
        <f t="shared" si="22"/>
        <v>1518.6920821114372</v>
      </c>
      <c r="AB23">
        <f t="shared" si="22"/>
        <v>3568.0791788856309</v>
      </c>
      <c r="AC23">
        <f t="shared" si="22"/>
        <v>25248.807429130011</v>
      </c>
      <c r="AD23">
        <f t="shared" si="22"/>
        <v>150.06647116324538</v>
      </c>
      <c r="AE23">
        <f t="shared" si="22"/>
        <v>498.96588465298146</v>
      </c>
      <c r="AF23">
        <f t="shared" si="22"/>
        <v>14340.322580645163</v>
      </c>
      <c r="AG23">
        <f t="shared" si="22"/>
        <v>92.169002932551322</v>
      </c>
      <c r="AH23">
        <f t="shared" si="22"/>
        <v>20.297761485826005</v>
      </c>
      <c r="AI23">
        <f t="shared" si="22"/>
        <v>4161.2199413489734</v>
      </c>
      <c r="AJ23">
        <f t="shared" si="22"/>
        <v>14490.000000000002</v>
      </c>
      <c r="AK23">
        <f t="shared" si="22"/>
        <v>3366.898338220919</v>
      </c>
      <c r="AL23">
        <f t="shared" si="22"/>
        <v>317.25014662756604</v>
      </c>
      <c r="AM23">
        <f t="shared" si="22"/>
        <v>19099.061583577713</v>
      </c>
      <c r="AN23">
        <f t="shared" si="22"/>
        <v>27110.948191593354</v>
      </c>
      <c r="AO23">
        <f t="shared" si="22"/>
        <v>12568.914956011731</v>
      </c>
      <c r="AP23">
        <f t="shared" si="22"/>
        <v>19720.967741935485</v>
      </c>
      <c r="AQ23">
        <f t="shared" si="22"/>
        <v>17372.961876832847</v>
      </c>
      <c r="AR23">
        <f t="shared" si="22"/>
        <v>8628.5014662756603</v>
      </c>
      <c r="AS23">
        <f t="shared" si="22"/>
        <v>29157.57575757576</v>
      </c>
      <c r="AT23">
        <f t="shared" si="22"/>
        <v>0</v>
      </c>
      <c r="AU23">
        <f t="shared" si="22"/>
        <v>4797.041055718475</v>
      </c>
      <c r="AV23">
        <f t="shared" si="22"/>
        <v>8372.0293255131965</v>
      </c>
      <c r="AW23">
        <f t="shared" si="22"/>
        <v>167.70967741935485</v>
      </c>
      <c r="AX23">
        <f t="shared" si="22"/>
        <v>3467.394916911046</v>
      </c>
      <c r="AY23">
        <f t="shared" si="22"/>
        <v>5476.2952101661785</v>
      </c>
      <c r="AZ23">
        <f t="shared" si="22"/>
        <v>109897.75171065493</v>
      </c>
      <c r="BA23">
        <f t="shared" si="22"/>
        <v>678343.3040078202</v>
      </c>
      <c r="BB23">
        <f t="shared" si="22"/>
        <v>4149.3216031280554</v>
      </c>
      <c r="BC23">
        <f t="shared" si="22"/>
        <v>12382.346041055718</v>
      </c>
      <c r="BD23">
        <f t="shared" si="22"/>
        <v>0</v>
      </c>
      <c r="BE23">
        <f t="shared" si="22"/>
        <v>11295.806451612905</v>
      </c>
      <c r="BF23">
        <f t="shared" si="22"/>
        <v>4989.9032258064526</v>
      </c>
      <c r="BG23">
        <v>221</v>
      </c>
      <c r="BH23">
        <v>157473.79999999999</v>
      </c>
      <c r="BI23">
        <f t="shared" si="14"/>
        <v>153.93333333333334</v>
      </c>
      <c r="BJ23">
        <f t="shared" si="15"/>
        <v>1.4356864443482027</v>
      </c>
      <c r="BK23">
        <v>9</v>
      </c>
    </row>
    <row r="24" spans="1:63" ht="15" x14ac:dyDescent="0.25">
      <c r="B24">
        <f t="shared" ref="B24:BF24" si="23">+B11/1000/1.023</f>
        <v>10519.638318670577</v>
      </c>
      <c r="C24">
        <f t="shared" si="23"/>
        <v>31355.503421309877</v>
      </c>
      <c r="D24">
        <f t="shared" si="23"/>
        <v>9635.2697947214074</v>
      </c>
      <c r="E24">
        <f t="shared" si="23"/>
        <v>12231.876832844575</v>
      </c>
      <c r="F24">
        <f t="shared" si="23"/>
        <v>587.43998044965792</v>
      </c>
      <c r="G24">
        <f t="shared" si="23"/>
        <v>6904.4467253176936</v>
      </c>
      <c r="H24">
        <f t="shared" si="23"/>
        <v>0</v>
      </c>
      <c r="I24">
        <f t="shared" si="23"/>
        <v>54209.540566959928</v>
      </c>
      <c r="J24">
        <f t="shared" si="23"/>
        <v>4563.2776148582607</v>
      </c>
      <c r="K24">
        <f t="shared" si="23"/>
        <v>10092.600195503423</v>
      </c>
      <c r="L24">
        <f t="shared" si="23"/>
        <v>4266.3822091886614</v>
      </c>
      <c r="M24">
        <f t="shared" si="23"/>
        <v>92208.142717497554</v>
      </c>
      <c r="N24">
        <f t="shared" si="23"/>
        <v>25872.961876832847</v>
      </c>
      <c r="O24">
        <f t="shared" si="23"/>
        <v>832.86539589442827</v>
      </c>
      <c r="P24">
        <f t="shared" si="23"/>
        <v>1239.9012707722388</v>
      </c>
      <c r="Q24">
        <f t="shared" si="23"/>
        <v>6497.6412512218976</v>
      </c>
      <c r="R24">
        <f t="shared" si="23"/>
        <v>7071.0645161290322</v>
      </c>
      <c r="S24">
        <f t="shared" si="23"/>
        <v>56.8139393939394</v>
      </c>
      <c r="T24">
        <f t="shared" si="23"/>
        <v>1062.1006842619747</v>
      </c>
      <c r="U24">
        <f t="shared" si="23"/>
        <v>8711.2150537634425</v>
      </c>
      <c r="V24">
        <f t="shared" si="23"/>
        <v>18818.807429130011</v>
      </c>
      <c r="W24">
        <f t="shared" si="23"/>
        <v>11.089494704931713</v>
      </c>
      <c r="X24">
        <f t="shared" si="23"/>
        <v>1293.7096774193549</v>
      </c>
      <c r="Y24">
        <f t="shared" si="23"/>
        <v>3726.011730205279</v>
      </c>
      <c r="Z24">
        <f t="shared" si="23"/>
        <v>11245.923753665689</v>
      </c>
      <c r="AA24">
        <f t="shared" si="23"/>
        <v>1929.6539589442818</v>
      </c>
      <c r="AB24">
        <f t="shared" si="23"/>
        <v>2398.404692082112</v>
      </c>
      <c r="AC24">
        <f t="shared" si="23"/>
        <v>24928.299120234609</v>
      </c>
      <c r="AD24">
        <f t="shared" si="23"/>
        <v>77.34487781036168</v>
      </c>
      <c r="AE24">
        <f t="shared" si="23"/>
        <v>502.57702834799613</v>
      </c>
      <c r="AF24">
        <f t="shared" si="23"/>
        <v>15679.442815249267</v>
      </c>
      <c r="AG24">
        <f t="shared" si="23"/>
        <v>60.938699902248295</v>
      </c>
      <c r="AH24">
        <f t="shared" si="23"/>
        <v>96.193450635386114</v>
      </c>
      <c r="AI24">
        <f t="shared" si="23"/>
        <v>4441.3059628543506</v>
      </c>
      <c r="AJ24">
        <f t="shared" si="23"/>
        <v>14991.36852394917</v>
      </c>
      <c r="AK24">
        <f t="shared" si="23"/>
        <v>1442.8064516129034</v>
      </c>
      <c r="AL24">
        <f t="shared" si="23"/>
        <v>458.37565982404698</v>
      </c>
      <c r="AM24">
        <f t="shared" si="23"/>
        <v>17554.349951124146</v>
      </c>
      <c r="AN24">
        <f t="shared" si="23"/>
        <v>28758.152492668625</v>
      </c>
      <c r="AO24">
        <f t="shared" si="23"/>
        <v>14816.871945259043</v>
      </c>
      <c r="AP24">
        <f t="shared" si="23"/>
        <v>16097.438905180843</v>
      </c>
      <c r="AQ24">
        <f t="shared" si="23"/>
        <v>16749.716520039103</v>
      </c>
      <c r="AR24">
        <f t="shared" si="23"/>
        <v>7858.5513196480942</v>
      </c>
      <c r="AS24">
        <f t="shared" si="23"/>
        <v>28101.231671554255</v>
      </c>
      <c r="AT24">
        <f t="shared" si="23"/>
        <v>0</v>
      </c>
      <c r="AU24">
        <f t="shared" si="23"/>
        <v>5177.3607038123164</v>
      </c>
      <c r="AV24">
        <f t="shared" si="23"/>
        <v>9097.8279569892475</v>
      </c>
      <c r="AW24">
        <f t="shared" si="23"/>
        <v>247.93704789833825</v>
      </c>
      <c r="AX24">
        <f t="shared" si="23"/>
        <v>3443.1436950146626</v>
      </c>
      <c r="AY24">
        <f t="shared" si="23"/>
        <v>5061.729227761487</v>
      </c>
      <c r="AZ24">
        <f t="shared" si="23"/>
        <v>73016.021505376353</v>
      </c>
      <c r="BA24">
        <f t="shared" si="23"/>
        <v>603582.20918866084</v>
      </c>
      <c r="BB24">
        <f t="shared" si="23"/>
        <v>3950.8015640273711</v>
      </c>
      <c r="BC24">
        <f t="shared" si="23"/>
        <v>13564.62365591398</v>
      </c>
      <c r="BD24">
        <f t="shared" si="23"/>
        <v>1.4693939393939395</v>
      </c>
      <c r="BE24">
        <f t="shared" si="23"/>
        <v>11537.693059628544</v>
      </c>
      <c r="BF24">
        <f t="shared" si="23"/>
        <v>5119.0821114369501</v>
      </c>
      <c r="BG24">
        <v>43</v>
      </c>
      <c r="BH24">
        <v>360787.5</v>
      </c>
      <c r="BI24">
        <f t="shared" si="14"/>
        <v>352.67595307917895</v>
      </c>
      <c r="BJ24" s="17">
        <f t="shared" si="15"/>
        <v>0.12192495582579771</v>
      </c>
      <c r="BK24">
        <v>10</v>
      </c>
    </row>
    <row r="25" spans="1:63" ht="15" x14ac:dyDescent="0.25">
      <c r="B25">
        <f t="shared" ref="B25:BF25" si="24">+B12/1000/1.023</f>
        <v>9941.0557184750742</v>
      </c>
      <c r="C25">
        <f t="shared" si="24"/>
        <v>30032.883675464323</v>
      </c>
      <c r="D25">
        <f t="shared" si="24"/>
        <v>8594.2346041055735</v>
      </c>
      <c r="E25">
        <f t="shared" si="24"/>
        <v>16023.313782991203</v>
      </c>
      <c r="F25">
        <f t="shared" si="24"/>
        <v>471.72629521016626</v>
      </c>
      <c r="G25">
        <f t="shared" si="24"/>
        <v>6572.0439882697956</v>
      </c>
      <c r="H25">
        <f t="shared" si="24"/>
        <v>0</v>
      </c>
      <c r="I25">
        <f t="shared" si="24"/>
        <v>62150.195503421317</v>
      </c>
      <c r="J25">
        <f t="shared" si="24"/>
        <v>4702.9745845552297</v>
      </c>
      <c r="K25">
        <f t="shared" si="24"/>
        <v>9475.9882697947214</v>
      </c>
      <c r="L25">
        <f t="shared" si="24"/>
        <v>3636.9687194525909</v>
      </c>
      <c r="M25">
        <f t="shared" si="24"/>
        <v>90762.658846529826</v>
      </c>
      <c r="N25">
        <f t="shared" si="24"/>
        <v>26592.316715542522</v>
      </c>
      <c r="O25">
        <f t="shared" si="24"/>
        <v>437.278494623656</v>
      </c>
      <c r="P25">
        <f t="shared" si="24"/>
        <v>1014.7976539589442</v>
      </c>
      <c r="Q25">
        <f t="shared" si="24"/>
        <v>2560.8416422287391</v>
      </c>
      <c r="R25">
        <f t="shared" si="24"/>
        <v>7526.599217986316</v>
      </c>
      <c r="S25">
        <f t="shared" si="24"/>
        <v>20.536207233626591</v>
      </c>
      <c r="T25">
        <f t="shared" si="24"/>
        <v>29.783391984359728</v>
      </c>
      <c r="U25">
        <f t="shared" si="24"/>
        <v>10380.76246334311</v>
      </c>
      <c r="V25">
        <f t="shared" si="24"/>
        <v>14180.175953079181</v>
      </c>
      <c r="W25">
        <f t="shared" si="24"/>
        <v>0.18181635141372682</v>
      </c>
      <c r="X25">
        <f t="shared" si="24"/>
        <v>267.20997067448684</v>
      </c>
      <c r="Y25">
        <f t="shared" si="24"/>
        <v>2857.6197458455522</v>
      </c>
      <c r="Z25">
        <f t="shared" si="24"/>
        <v>11133.118279569893</v>
      </c>
      <c r="AA25">
        <f t="shared" si="24"/>
        <v>673.54183773216039</v>
      </c>
      <c r="AB25">
        <f t="shared" si="24"/>
        <v>2562.7712609970677</v>
      </c>
      <c r="AC25">
        <f t="shared" si="24"/>
        <v>27844.555229716523</v>
      </c>
      <c r="AD25">
        <f t="shared" si="24"/>
        <v>6.543232649071359</v>
      </c>
      <c r="AE25">
        <f t="shared" si="24"/>
        <v>516.98543499511243</v>
      </c>
      <c r="AF25">
        <f t="shared" si="24"/>
        <v>16428.367546432066</v>
      </c>
      <c r="AG25">
        <f t="shared" si="24"/>
        <v>28.347956989247312</v>
      </c>
      <c r="AH25">
        <f t="shared" si="24"/>
        <v>14.258054740957967</v>
      </c>
      <c r="AI25">
        <f t="shared" si="24"/>
        <v>3509.1407624633434</v>
      </c>
      <c r="AJ25">
        <f t="shared" si="24"/>
        <v>12695.845552297167</v>
      </c>
      <c r="AK25">
        <f t="shared" si="24"/>
        <v>1368.2649071358749</v>
      </c>
      <c r="AL25">
        <f t="shared" si="24"/>
        <v>306.76803519061588</v>
      </c>
      <c r="AM25">
        <f t="shared" si="24"/>
        <v>17480.547409579667</v>
      </c>
      <c r="AN25">
        <f t="shared" si="24"/>
        <v>22775.601173020528</v>
      </c>
      <c r="AO25">
        <f t="shared" si="24"/>
        <v>14029.178885630499</v>
      </c>
      <c r="AP25">
        <f t="shared" si="24"/>
        <v>16077.68328445748</v>
      </c>
      <c r="AQ25">
        <f t="shared" si="24"/>
        <v>16681.241446725318</v>
      </c>
      <c r="AR25">
        <f t="shared" si="24"/>
        <v>3463.9491691104595</v>
      </c>
      <c r="AS25">
        <f t="shared" si="24"/>
        <v>31724.037145650051</v>
      </c>
      <c r="AT25">
        <f t="shared" si="24"/>
        <v>0</v>
      </c>
      <c r="AU25">
        <f t="shared" si="24"/>
        <v>3262.9061583577713</v>
      </c>
      <c r="AV25">
        <f t="shared" si="24"/>
        <v>9900.3030303030318</v>
      </c>
      <c r="AW25">
        <f t="shared" si="24"/>
        <v>64.295454545454547</v>
      </c>
      <c r="AX25">
        <f t="shared" si="24"/>
        <v>2264.7771260997069</v>
      </c>
      <c r="AY25">
        <f t="shared" si="24"/>
        <v>6005.5161290322585</v>
      </c>
      <c r="AZ25">
        <f t="shared" si="24"/>
        <v>83326.402737047916</v>
      </c>
      <c r="BA25">
        <f t="shared" si="24"/>
        <v>596428.05474095803</v>
      </c>
      <c r="BB25">
        <f t="shared" si="24"/>
        <v>3893.8455522971653</v>
      </c>
      <c r="BC25">
        <f t="shared" si="24"/>
        <v>11215.601173020528</v>
      </c>
      <c r="BD25">
        <f t="shared" si="24"/>
        <v>0</v>
      </c>
      <c r="BE25">
        <f t="shared" si="24"/>
        <v>6251.5415444770288</v>
      </c>
      <c r="BF25">
        <f t="shared" si="24"/>
        <v>2919.5542521994139</v>
      </c>
      <c r="BG25">
        <v>36</v>
      </c>
      <c r="BH25">
        <v>65950.97</v>
      </c>
      <c r="BI25">
        <f t="shared" si="14"/>
        <v>64.46820136852395</v>
      </c>
      <c r="BJ25" s="17">
        <f t="shared" si="15"/>
        <v>0.55841483453541318</v>
      </c>
      <c r="BK25">
        <v>11</v>
      </c>
    </row>
    <row r="26" spans="1:63" ht="15" x14ac:dyDescent="0.25">
      <c r="B26">
        <f t="shared" ref="B26:BF26" si="25">+B13/1000/1.023</f>
        <v>12160.009775171067</v>
      </c>
      <c r="C26">
        <f t="shared" si="25"/>
        <v>29416.001955034215</v>
      </c>
      <c r="D26">
        <f t="shared" si="25"/>
        <v>7450.2678396871952</v>
      </c>
      <c r="E26">
        <f t="shared" si="25"/>
        <v>14664.486803519063</v>
      </c>
      <c r="F26">
        <f t="shared" si="25"/>
        <v>501.9738025415445</v>
      </c>
      <c r="G26">
        <f t="shared" si="25"/>
        <v>6502.3118279569899</v>
      </c>
      <c r="H26">
        <f t="shared" si="25"/>
        <v>0</v>
      </c>
      <c r="I26">
        <f t="shared" si="25"/>
        <v>66753.069403714573</v>
      </c>
      <c r="J26">
        <f t="shared" si="25"/>
        <v>5979.9042033235582</v>
      </c>
      <c r="K26">
        <f t="shared" si="25"/>
        <v>5207.0058651026393</v>
      </c>
      <c r="L26">
        <f t="shared" si="25"/>
        <v>3295.9002932551325</v>
      </c>
      <c r="M26">
        <f t="shared" si="25"/>
        <v>84589.853372434023</v>
      </c>
      <c r="N26">
        <f t="shared" si="25"/>
        <v>25516.77419354839</v>
      </c>
      <c r="O26">
        <f t="shared" si="25"/>
        <v>594.88455522971663</v>
      </c>
      <c r="P26">
        <f t="shared" si="25"/>
        <v>1183.6109481915935</v>
      </c>
      <c r="Q26">
        <f t="shared" si="25"/>
        <v>1513.6911045943307</v>
      </c>
      <c r="R26">
        <f t="shared" si="25"/>
        <v>7883.9433040078211</v>
      </c>
      <c r="S26">
        <f t="shared" si="25"/>
        <v>13.55058651026393</v>
      </c>
      <c r="T26">
        <f t="shared" si="25"/>
        <v>18.887947214076249</v>
      </c>
      <c r="U26">
        <f t="shared" si="25"/>
        <v>8744.1798631476067</v>
      </c>
      <c r="V26">
        <f t="shared" si="25"/>
        <v>6386.8416422287391</v>
      </c>
      <c r="W26">
        <f t="shared" si="25"/>
        <v>1.1903223037719726</v>
      </c>
      <c r="X26">
        <f t="shared" si="25"/>
        <v>598.44711632453573</v>
      </c>
      <c r="Y26">
        <f t="shared" si="25"/>
        <v>828.74985337243413</v>
      </c>
      <c r="Z26">
        <f t="shared" si="25"/>
        <v>9642.3421309872938</v>
      </c>
      <c r="AA26">
        <f t="shared" si="25"/>
        <v>1406.8944281524928</v>
      </c>
      <c r="AB26">
        <f t="shared" si="25"/>
        <v>2470.3049853372436</v>
      </c>
      <c r="AC26">
        <f t="shared" si="25"/>
        <v>26241.661779081136</v>
      </c>
      <c r="AD26">
        <f t="shared" si="25"/>
        <v>24.223460410557188</v>
      </c>
      <c r="AE26">
        <f t="shared" si="25"/>
        <v>1163.818181818182</v>
      </c>
      <c r="AF26">
        <f t="shared" si="25"/>
        <v>14336.783968719454</v>
      </c>
      <c r="AG26">
        <f t="shared" si="25"/>
        <v>5.9498015640273714</v>
      </c>
      <c r="AH26">
        <f t="shared" si="25"/>
        <v>1.3987018572825027</v>
      </c>
      <c r="AI26">
        <f t="shared" si="25"/>
        <v>1625.2639296187685</v>
      </c>
      <c r="AJ26">
        <f t="shared" si="25"/>
        <v>13666.881720430109</v>
      </c>
      <c r="AK26">
        <f t="shared" si="25"/>
        <v>1297.6588465298146</v>
      </c>
      <c r="AL26">
        <f t="shared" si="25"/>
        <v>1466.7302052785924</v>
      </c>
      <c r="AM26">
        <f t="shared" si="25"/>
        <v>17647.546432062562</v>
      </c>
      <c r="AN26">
        <f t="shared" si="25"/>
        <v>21320.185728250246</v>
      </c>
      <c r="AO26">
        <f t="shared" si="25"/>
        <v>13882.75659824047</v>
      </c>
      <c r="AP26">
        <f t="shared" si="25"/>
        <v>15001.544477028348</v>
      </c>
      <c r="AQ26">
        <f t="shared" si="25"/>
        <v>14964.154447702836</v>
      </c>
      <c r="AR26">
        <f t="shared" si="25"/>
        <v>4993.8435972629532</v>
      </c>
      <c r="AS26">
        <f t="shared" si="25"/>
        <v>29187.155425219942</v>
      </c>
      <c r="AT26">
        <f t="shared" si="25"/>
        <v>4.7720952033995454</v>
      </c>
      <c r="AU26">
        <f t="shared" si="25"/>
        <v>920.29315738025434</v>
      </c>
      <c r="AV26">
        <f t="shared" si="25"/>
        <v>9851.1827956989255</v>
      </c>
      <c r="AW26">
        <f t="shared" si="25"/>
        <v>101.3375366568915</v>
      </c>
      <c r="AX26">
        <f t="shared" si="25"/>
        <v>2751.8514173998046</v>
      </c>
      <c r="AY26">
        <f t="shared" si="25"/>
        <v>5758.374389051809</v>
      </c>
      <c r="AZ26">
        <f t="shared" si="25"/>
        <v>72373.26490713589</v>
      </c>
      <c r="BA26">
        <f t="shared" si="25"/>
        <v>547253.7634408602</v>
      </c>
      <c r="BB26">
        <f t="shared" si="25"/>
        <v>3864.9921798631481</v>
      </c>
      <c r="BC26">
        <f t="shared" si="25"/>
        <v>3174.1348973607041</v>
      </c>
      <c r="BD26">
        <f t="shared" si="25"/>
        <v>0</v>
      </c>
      <c r="BE26">
        <f t="shared" si="25"/>
        <v>8261.5874877810365</v>
      </c>
      <c r="BF26">
        <f t="shared" si="25"/>
        <v>2307.7771260997069</v>
      </c>
      <c r="BG26">
        <v>136</v>
      </c>
      <c r="BH26">
        <v>80955.03</v>
      </c>
      <c r="BI26">
        <f t="shared" si="14"/>
        <v>79.134926686217014</v>
      </c>
      <c r="BJ26">
        <f t="shared" si="15"/>
        <v>1.7185837618737216</v>
      </c>
      <c r="BK26">
        <v>12</v>
      </c>
    </row>
    <row r="27" spans="1:63" ht="15" x14ac:dyDescent="0.25">
      <c r="B27" s="19">
        <f>SUM(B15:B26)</f>
        <v>130821.82404692084</v>
      </c>
      <c r="C27">
        <f>SUM(C15:C26)</f>
        <v>378619.84359726298</v>
      </c>
      <c r="D27" s="19">
        <f t="shared" ref="D27:BH27" si="26">SUM(D15:D26)</f>
        <v>123638.50244379276</v>
      </c>
      <c r="E27" s="19">
        <f t="shared" si="26"/>
        <v>220845.39491691109</v>
      </c>
      <c r="F27" s="19">
        <f t="shared" si="26"/>
        <v>8844.588465298144</v>
      </c>
      <c r="G27" s="19">
        <f t="shared" si="26"/>
        <v>87379.158357771288</v>
      </c>
      <c r="H27" s="19">
        <f t="shared" si="26"/>
        <v>0</v>
      </c>
      <c r="I27" s="19">
        <f t="shared" si="26"/>
        <v>697723.72434017609</v>
      </c>
      <c r="J27" s="19">
        <f t="shared" si="26"/>
        <v>73386.694037145659</v>
      </c>
      <c r="K27" s="19">
        <f t="shared" si="26"/>
        <v>109450.32355816224</v>
      </c>
      <c r="L27" s="19">
        <f t="shared" si="26"/>
        <v>50314.699804496573</v>
      </c>
      <c r="M27" s="19">
        <f t="shared" si="26"/>
        <v>1111132.0821114371</v>
      </c>
      <c r="N27" s="19">
        <f t="shared" si="26"/>
        <v>338523.66568914952</v>
      </c>
      <c r="O27" s="19">
        <f t="shared" si="26"/>
        <v>13232.418993157382</v>
      </c>
      <c r="P27" s="19">
        <f t="shared" si="26"/>
        <v>14119.89374389052</v>
      </c>
      <c r="Q27" s="19">
        <f t="shared" si="26"/>
        <v>56060.071065493656</v>
      </c>
      <c r="R27" s="19">
        <f t="shared" si="26"/>
        <v>85754.315738025412</v>
      </c>
      <c r="S27" s="19">
        <f t="shared" si="26"/>
        <v>2123.9583059628549</v>
      </c>
      <c r="T27" s="19">
        <f t="shared" si="26"/>
        <v>3188.0819481915933</v>
      </c>
      <c r="U27" s="19">
        <f t="shared" si="26"/>
        <v>132085.7165200391</v>
      </c>
      <c r="V27" s="19">
        <f t="shared" si="26"/>
        <v>171933.45943304012</v>
      </c>
      <c r="W27" s="19">
        <f t="shared" si="26"/>
        <v>88.760628903740525</v>
      </c>
      <c r="X27" s="19">
        <f t="shared" si="26"/>
        <v>13909.806353861193</v>
      </c>
      <c r="Y27" s="19">
        <f t="shared" si="26"/>
        <v>33637.593450635388</v>
      </c>
      <c r="Z27" s="19">
        <f t="shared" si="26"/>
        <v>130673.36950146627</v>
      </c>
      <c r="AA27" s="19">
        <f t="shared" si="26"/>
        <v>28371.386901270776</v>
      </c>
      <c r="AB27" s="19">
        <f t="shared" si="26"/>
        <v>42219.110068426206</v>
      </c>
      <c r="AC27" s="19">
        <f t="shared" si="26"/>
        <v>320354.11534701864</v>
      </c>
      <c r="AD27" s="19">
        <f t="shared" si="26"/>
        <v>1167.8736529814271</v>
      </c>
      <c r="AE27" s="19">
        <f t="shared" si="26"/>
        <v>7137.012707722386</v>
      </c>
      <c r="AF27" s="19">
        <f t="shared" si="26"/>
        <v>182342.8641251222</v>
      </c>
      <c r="AG27" s="19">
        <f t="shared" si="26"/>
        <v>187.40546138807431</v>
      </c>
      <c r="AH27" s="19">
        <f t="shared" si="26"/>
        <v>1321.2001923753667</v>
      </c>
      <c r="AI27" s="19">
        <f t="shared" si="26"/>
        <v>41901.565982404689</v>
      </c>
      <c r="AJ27" s="19">
        <f t="shared" si="26"/>
        <v>175075.25904203323</v>
      </c>
      <c r="AK27" s="19">
        <f t="shared" si="26"/>
        <v>28496.318377321604</v>
      </c>
      <c r="AL27" s="19">
        <f t="shared" si="26"/>
        <v>6097.743695014663</v>
      </c>
      <c r="AM27" s="19">
        <f t="shared" si="26"/>
        <v>219125.5327468231</v>
      </c>
      <c r="AN27" s="19">
        <f t="shared" si="26"/>
        <v>329354.330400782</v>
      </c>
      <c r="AO27" s="19">
        <f t="shared" si="26"/>
        <v>157193.81524926686</v>
      </c>
      <c r="AP27" s="19">
        <f t="shared" si="26"/>
        <v>204534.88172043013</v>
      </c>
      <c r="AQ27" s="19">
        <f t="shared" si="26"/>
        <v>192502.91691104599</v>
      </c>
      <c r="AR27" s="19">
        <f t="shared" si="26"/>
        <v>73488.315738025427</v>
      </c>
      <c r="AS27" s="19">
        <f t="shared" si="26"/>
        <v>350930.05865102645</v>
      </c>
      <c r="AT27" s="19">
        <f t="shared" si="26"/>
        <v>5.9946980476377982</v>
      </c>
      <c r="AU27" s="19">
        <f t="shared" si="26"/>
        <v>43135.617693059634</v>
      </c>
      <c r="AV27" s="19">
        <f t="shared" si="26"/>
        <v>111446.50146627566</v>
      </c>
      <c r="AW27" s="19">
        <f t="shared" si="26"/>
        <v>2886.6634115347019</v>
      </c>
      <c r="AX27" s="19">
        <f t="shared" si="26"/>
        <v>34547.112414467258</v>
      </c>
      <c r="AY27" s="19">
        <f t="shared" si="26"/>
        <v>69060.943304007829</v>
      </c>
      <c r="AZ27" s="19">
        <f t="shared" si="26"/>
        <v>1076096.3440860214</v>
      </c>
      <c r="BA27" s="19">
        <f t="shared" si="26"/>
        <v>7505610.2639296185</v>
      </c>
      <c r="BB27" s="19">
        <f t="shared" si="26"/>
        <v>46432.161290322583</v>
      </c>
      <c r="BC27" s="19">
        <f t="shared" si="26"/>
        <v>141798.0166177908</v>
      </c>
      <c r="BD27" s="19">
        <f t="shared" si="26"/>
        <v>1.4693939393939395</v>
      </c>
      <c r="BE27" s="19">
        <f t="shared" si="26"/>
        <v>104403.88367546434</v>
      </c>
      <c r="BF27" s="19">
        <f t="shared" si="26"/>
        <v>56464.173020527858</v>
      </c>
      <c r="BG27" s="19">
        <f t="shared" si="26"/>
        <v>2828</v>
      </c>
      <c r="BH27" s="19">
        <f t="shared" si="26"/>
        <v>2775564.75</v>
      </c>
      <c r="BI27">
        <f t="shared" si="14"/>
        <v>2713.1620234604106</v>
      </c>
      <c r="BJ27">
        <f t="shared" si="15"/>
        <v>1.0423262509008302</v>
      </c>
      <c r="BK27">
        <v>13</v>
      </c>
    </row>
    <row r="28" spans="1:63" ht="15" x14ac:dyDescent="0.25">
      <c r="A28" t="s">
        <v>214</v>
      </c>
      <c r="B28" t="s">
        <v>203</v>
      </c>
      <c r="C28" t="s">
        <v>153</v>
      </c>
      <c r="D28" t="s">
        <v>156</v>
      </c>
      <c r="E28" t="s">
        <v>155</v>
      </c>
      <c r="F28" t="s">
        <v>204</v>
      </c>
      <c r="G28" t="s">
        <v>205</v>
      </c>
      <c r="H28" t="s">
        <v>206</v>
      </c>
      <c r="I28" t="s">
        <v>157</v>
      </c>
      <c r="J28" t="s">
        <v>158</v>
      </c>
      <c r="K28" t="s">
        <v>159</v>
      </c>
      <c r="L28" t="s">
        <v>160</v>
      </c>
      <c r="M28" t="s">
        <v>162</v>
      </c>
      <c r="N28" t="s">
        <v>163</v>
      </c>
      <c r="O28" t="s">
        <v>167</v>
      </c>
      <c r="P28" t="s">
        <v>0</v>
      </c>
      <c r="Q28" t="s">
        <v>165</v>
      </c>
      <c r="R28" t="s">
        <v>166</v>
      </c>
      <c r="S28" t="s">
        <v>168</v>
      </c>
      <c r="T28" t="s">
        <v>169</v>
      </c>
      <c r="U28" t="s">
        <v>170</v>
      </c>
      <c r="V28" t="s">
        <v>173</v>
      </c>
      <c r="W28" t="s">
        <v>207</v>
      </c>
      <c r="X28" t="s">
        <v>172</v>
      </c>
      <c r="Y28" t="s">
        <v>171</v>
      </c>
      <c r="Z28" t="s">
        <v>174</v>
      </c>
      <c r="AA28" t="s">
        <v>175</v>
      </c>
      <c r="AB28" t="s">
        <v>177</v>
      </c>
      <c r="AC28" t="s">
        <v>176</v>
      </c>
      <c r="AD28" t="s">
        <v>178</v>
      </c>
      <c r="AE28" t="s">
        <v>208</v>
      </c>
      <c r="AF28" t="s">
        <v>185</v>
      </c>
      <c r="AG28" t="s">
        <v>186</v>
      </c>
      <c r="AH28" t="s">
        <v>179</v>
      </c>
      <c r="AI28" t="s">
        <v>181</v>
      </c>
      <c r="AJ28" t="s">
        <v>182</v>
      </c>
      <c r="AK28" t="s">
        <v>183</v>
      </c>
      <c r="AL28" t="s">
        <v>209</v>
      </c>
      <c r="AM28" t="s">
        <v>180</v>
      </c>
      <c r="AN28" t="s">
        <v>184</v>
      </c>
      <c r="AO28" t="s">
        <v>187</v>
      </c>
      <c r="AP28" t="s">
        <v>188</v>
      </c>
      <c r="AQ28" t="s">
        <v>210</v>
      </c>
      <c r="AR28" t="s">
        <v>189</v>
      </c>
      <c r="AS28" t="s">
        <v>190</v>
      </c>
      <c r="AT28" t="s">
        <v>211</v>
      </c>
      <c r="AU28" t="s">
        <v>191</v>
      </c>
      <c r="AV28" t="s">
        <v>192</v>
      </c>
      <c r="AW28" t="s">
        <v>193</v>
      </c>
      <c r="AX28" t="s">
        <v>212</v>
      </c>
      <c r="AY28" t="s">
        <v>194</v>
      </c>
      <c r="AZ28" t="s">
        <v>195</v>
      </c>
      <c r="BA28" t="s">
        <v>213</v>
      </c>
      <c r="BB28" t="s">
        <v>196</v>
      </c>
      <c r="BC28" t="s">
        <v>198</v>
      </c>
      <c r="BD28" t="s">
        <v>197</v>
      </c>
      <c r="BE28" t="s">
        <v>199</v>
      </c>
      <c r="BF28" t="s">
        <v>201</v>
      </c>
      <c r="BG28" t="s">
        <v>200</v>
      </c>
      <c r="BH28" t="s">
        <v>202</v>
      </c>
      <c r="BI28" t="s">
        <v>151</v>
      </c>
      <c r="BJ28" t="s">
        <v>61</v>
      </c>
    </row>
    <row r="29" spans="1:63" ht="15" x14ac:dyDescent="0.25">
      <c r="A29">
        <v>1</v>
      </c>
      <c r="B29">
        <v>12432.5244140625</v>
      </c>
      <c r="C29">
        <f>HLOOKUP(C$28,$BM$1:$DL$13,$A2+1,FALSE)</f>
        <v>26684</v>
      </c>
      <c r="D29">
        <f t="shared" ref="D29:BJ29" si="27">HLOOKUP(D$28,$BM$1:$DL$13,$A2+1,FALSE)</f>
        <v>9361</v>
      </c>
      <c r="E29">
        <f t="shared" si="27"/>
        <v>10698</v>
      </c>
      <c r="F29">
        <v>1027.3468017578125</v>
      </c>
      <c r="G29">
        <v>7409.685546875</v>
      </c>
      <c r="H29" t="e">
        <f t="shared" si="27"/>
        <v>#N/A</v>
      </c>
      <c r="I29">
        <f t="shared" si="27"/>
        <v>65515</v>
      </c>
      <c r="J29">
        <f t="shared" si="27"/>
        <v>6889</v>
      </c>
      <c r="K29">
        <f t="shared" si="27"/>
        <v>8796</v>
      </c>
      <c r="L29">
        <f t="shared" si="27"/>
        <v>2236</v>
      </c>
      <c r="M29">
        <f t="shared" si="27"/>
        <v>75422</v>
      </c>
      <c r="N29">
        <f t="shared" si="27"/>
        <v>22844</v>
      </c>
      <c r="O29">
        <f t="shared" si="27"/>
        <v>722</v>
      </c>
      <c r="P29">
        <f t="shared" si="27"/>
        <v>2413</v>
      </c>
      <c r="Q29">
        <f t="shared" si="27"/>
        <v>2930</v>
      </c>
      <c r="R29">
        <f t="shared" si="27"/>
        <v>7582</v>
      </c>
      <c r="S29">
        <f t="shared" si="27"/>
        <v>1005</v>
      </c>
      <c r="T29">
        <f t="shared" si="27"/>
        <v>1144</v>
      </c>
      <c r="U29">
        <f t="shared" si="27"/>
        <v>20943</v>
      </c>
      <c r="V29">
        <f t="shared" si="27"/>
        <v>10286</v>
      </c>
      <c r="W29">
        <v>45.959331512451172</v>
      </c>
      <c r="X29">
        <f t="shared" si="27"/>
        <v>480</v>
      </c>
      <c r="Y29">
        <f t="shared" si="27"/>
        <v>2281</v>
      </c>
      <c r="Z29">
        <f t="shared" si="27"/>
        <v>7215</v>
      </c>
      <c r="AA29">
        <f t="shared" si="27"/>
        <v>4053</v>
      </c>
      <c r="AB29">
        <f t="shared" si="27"/>
        <v>2968</v>
      </c>
      <c r="AC29">
        <f t="shared" si="27"/>
        <v>22891</v>
      </c>
      <c r="AD29">
        <f t="shared" si="27"/>
        <v>0</v>
      </c>
      <c r="AE29">
        <v>1784.0999755859375</v>
      </c>
      <c r="AF29">
        <f t="shared" si="27"/>
        <v>15951</v>
      </c>
      <c r="AG29">
        <f t="shared" si="27"/>
        <v>0</v>
      </c>
      <c r="AH29">
        <f t="shared" si="27"/>
        <v>45</v>
      </c>
      <c r="AI29">
        <f t="shared" si="27"/>
        <v>2883</v>
      </c>
      <c r="AJ29">
        <f t="shared" si="27"/>
        <v>14782</v>
      </c>
      <c r="AK29">
        <f t="shared" si="27"/>
        <v>5256</v>
      </c>
      <c r="AL29">
        <v>1353.300048828125</v>
      </c>
      <c r="AM29">
        <f t="shared" si="27"/>
        <v>15840</v>
      </c>
      <c r="AN29">
        <f t="shared" si="27"/>
        <v>33283</v>
      </c>
      <c r="AO29">
        <f t="shared" si="27"/>
        <v>13617</v>
      </c>
      <c r="AP29">
        <f t="shared" si="27"/>
        <v>18143</v>
      </c>
      <c r="AQ29">
        <v>10528.875</v>
      </c>
      <c r="AR29">
        <f t="shared" si="27"/>
        <v>10204</v>
      </c>
      <c r="AS29">
        <f t="shared" si="27"/>
        <v>31239</v>
      </c>
      <c r="AT29">
        <v>1.2226028442382812</v>
      </c>
      <c r="AU29">
        <f t="shared" si="27"/>
        <v>2751</v>
      </c>
      <c r="AV29">
        <f t="shared" si="27"/>
        <v>6938</v>
      </c>
      <c r="AW29">
        <f t="shared" si="27"/>
        <v>244</v>
      </c>
      <c r="AX29">
        <v>3767.381591796875</v>
      </c>
      <c r="AY29">
        <f t="shared" si="27"/>
        <v>4735</v>
      </c>
      <c r="AZ29">
        <f t="shared" si="27"/>
        <v>105856</v>
      </c>
      <c r="BA29">
        <f t="shared" si="27"/>
        <v>628762</v>
      </c>
      <c r="BB29">
        <f t="shared" si="27"/>
        <v>4056</v>
      </c>
      <c r="BC29">
        <f t="shared" si="27"/>
        <v>13894</v>
      </c>
      <c r="BD29">
        <f t="shared" si="27"/>
        <v>5</v>
      </c>
      <c r="BE29">
        <f t="shared" si="27"/>
        <v>4248</v>
      </c>
      <c r="BF29">
        <f t="shared" si="27"/>
        <v>5322</v>
      </c>
      <c r="BG29">
        <f t="shared" si="27"/>
        <v>227</v>
      </c>
      <c r="BH29">
        <f t="shared" si="27"/>
        <v>0</v>
      </c>
      <c r="BI29" t="e">
        <f t="shared" si="27"/>
        <v>#N/A</v>
      </c>
      <c r="BJ29" t="e">
        <f t="shared" si="27"/>
        <v>#N/A</v>
      </c>
    </row>
    <row r="30" spans="1:63" ht="15" x14ac:dyDescent="0.25">
      <c r="A30">
        <v>2</v>
      </c>
      <c r="B30">
        <v>11349.966796875</v>
      </c>
      <c r="C30">
        <f t="shared" ref="C30:BJ30" si="28">HLOOKUP(C$28,$BM$1:$DL$13,$A3+1,FALSE)</f>
        <v>30617</v>
      </c>
      <c r="D30">
        <f t="shared" si="28"/>
        <v>8795</v>
      </c>
      <c r="E30">
        <f t="shared" si="28"/>
        <v>8256</v>
      </c>
      <c r="F30">
        <v>844.28863525390625</v>
      </c>
      <c r="G30">
        <v>5636.54736328125</v>
      </c>
      <c r="H30" t="e">
        <f t="shared" si="28"/>
        <v>#N/A</v>
      </c>
      <c r="I30">
        <f t="shared" si="28"/>
        <v>60070</v>
      </c>
      <c r="J30">
        <f t="shared" si="28"/>
        <v>4936</v>
      </c>
      <c r="K30">
        <f t="shared" si="28"/>
        <v>8247</v>
      </c>
      <c r="L30">
        <f t="shared" si="28"/>
        <v>2066</v>
      </c>
      <c r="M30">
        <f t="shared" si="28"/>
        <v>75948</v>
      </c>
      <c r="N30">
        <f t="shared" si="28"/>
        <v>23977</v>
      </c>
      <c r="O30">
        <f t="shared" si="28"/>
        <v>778</v>
      </c>
      <c r="P30">
        <f t="shared" si="28"/>
        <v>1223</v>
      </c>
      <c r="Q30">
        <f t="shared" si="28"/>
        <v>2841</v>
      </c>
      <c r="R30">
        <f t="shared" si="28"/>
        <v>6771</v>
      </c>
      <c r="S30">
        <f t="shared" si="28"/>
        <v>1731</v>
      </c>
      <c r="T30">
        <f t="shared" si="28"/>
        <v>816</v>
      </c>
      <c r="U30">
        <f t="shared" si="28"/>
        <v>14427</v>
      </c>
      <c r="V30">
        <f t="shared" si="28"/>
        <v>6679</v>
      </c>
      <c r="W30">
        <v>2.9145970344543457</v>
      </c>
      <c r="X30">
        <f t="shared" si="28"/>
        <v>900</v>
      </c>
      <c r="Y30">
        <f t="shared" si="28"/>
        <v>1270</v>
      </c>
      <c r="Z30">
        <f t="shared" si="28"/>
        <v>5908</v>
      </c>
      <c r="AA30">
        <f t="shared" si="28"/>
        <v>2817</v>
      </c>
      <c r="AB30">
        <f t="shared" si="28"/>
        <v>2560</v>
      </c>
      <c r="AC30">
        <f t="shared" si="28"/>
        <v>17398</v>
      </c>
      <c r="AD30">
        <f t="shared" si="28"/>
        <v>0</v>
      </c>
      <c r="AE30">
        <v>1507.5</v>
      </c>
      <c r="AF30">
        <f t="shared" si="28"/>
        <v>14442</v>
      </c>
      <c r="AG30">
        <f t="shared" si="28"/>
        <v>0</v>
      </c>
      <c r="AH30">
        <f t="shared" si="28"/>
        <v>63</v>
      </c>
      <c r="AI30">
        <f t="shared" si="28"/>
        <v>2281</v>
      </c>
      <c r="AJ30">
        <f t="shared" si="28"/>
        <v>14675</v>
      </c>
      <c r="AK30">
        <f t="shared" si="28"/>
        <v>4717</v>
      </c>
      <c r="AL30">
        <v>1202.0999755859375</v>
      </c>
      <c r="AM30">
        <f t="shared" si="28"/>
        <v>13664</v>
      </c>
      <c r="AN30">
        <f t="shared" si="28"/>
        <v>34621</v>
      </c>
      <c r="AO30">
        <f t="shared" si="28"/>
        <v>14224</v>
      </c>
      <c r="AP30">
        <f t="shared" si="28"/>
        <v>14453</v>
      </c>
      <c r="AQ30">
        <v>9272.8984375</v>
      </c>
      <c r="AR30">
        <f t="shared" si="28"/>
        <v>9134</v>
      </c>
      <c r="AS30">
        <f t="shared" si="28"/>
        <v>29132</v>
      </c>
      <c r="AT30">
        <v>0</v>
      </c>
      <c r="AU30">
        <f t="shared" si="28"/>
        <v>1542</v>
      </c>
      <c r="AV30">
        <f t="shared" si="28"/>
        <v>6853</v>
      </c>
      <c r="AW30">
        <f t="shared" si="28"/>
        <v>0</v>
      </c>
      <c r="AX30">
        <v>3268.070556640625</v>
      </c>
      <c r="AY30">
        <f t="shared" si="28"/>
        <v>3598</v>
      </c>
      <c r="AZ30">
        <f t="shared" si="28"/>
        <v>82525</v>
      </c>
      <c r="BA30">
        <f t="shared" si="28"/>
        <v>564804</v>
      </c>
      <c r="BB30">
        <f t="shared" si="28"/>
        <v>3161</v>
      </c>
      <c r="BC30">
        <f t="shared" si="28"/>
        <v>13917</v>
      </c>
      <c r="BD30">
        <f t="shared" si="28"/>
        <v>4</v>
      </c>
      <c r="BE30">
        <f t="shared" si="28"/>
        <v>4956</v>
      </c>
      <c r="BF30">
        <f t="shared" si="28"/>
        <v>4442</v>
      </c>
      <c r="BG30">
        <f t="shared" si="28"/>
        <v>165</v>
      </c>
      <c r="BH30">
        <f t="shared" si="28"/>
        <v>0</v>
      </c>
      <c r="BI30" t="e">
        <f t="shared" si="28"/>
        <v>#N/A</v>
      </c>
      <c r="BJ30" t="e">
        <f t="shared" si="28"/>
        <v>#N/A</v>
      </c>
    </row>
    <row r="31" spans="1:63" ht="15" x14ac:dyDescent="0.25">
      <c r="A31">
        <v>3</v>
      </c>
      <c r="B31">
        <v>12397.65234375</v>
      </c>
      <c r="C31">
        <f t="shared" ref="C31:BJ31" si="29">HLOOKUP(C$28,$BM$1:$DL$13,$A4+1,FALSE)</f>
        <v>31108</v>
      </c>
      <c r="D31">
        <f t="shared" si="29"/>
        <v>9045</v>
      </c>
      <c r="E31">
        <f t="shared" si="29"/>
        <v>8753</v>
      </c>
      <c r="F31">
        <v>1177.031494140625</v>
      </c>
      <c r="G31">
        <v>8124.05712890625</v>
      </c>
      <c r="H31" t="e">
        <f t="shared" si="29"/>
        <v>#N/A</v>
      </c>
      <c r="I31">
        <f t="shared" si="29"/>
        <v>58616</v>
      </c>
      <c r="J31">
        <f t="shared" si="29"/>
        <v>6887</v>
      </c>
      <c r="K31">
        <f t="shared" si="29"/>
        <v>8910</v>
      </c>
      <c r="L31">
        <f t="shared" si="29"/>
        <v>4578</v>
      </c>
      <c r="M31">
        <f t="shared" si="29"/>
        <v>77893</v>
      </c>
      <c r="N31">
        <f t="shared" si="29"/>
        <v>24076</v>
      </c>
      <c r="O31">
        <f t="shared" si="29"/>
        <v>802</v>
      </c>
      <c r="P31">
        <f t="shared" si="29"/>
        <v>1614</v>
      </c>
      <c r="Q31">
        <f t="shared" si="29"/>
        <v>5517</v>
      </c>
      <c r="R31">
        <f t="shared" si="29"/>
        <v>6095</v>
      </c>
      <c r="S31">
        <f t="shared" si="29"/>
        <v>1993</v>
      </c>
      <c r="T31">
        <f t="shared" si="29"/>
        <v>2033</v>
      </c>
      <c r="U31">
        <f t="shared" si="29"/>
        <v>16498</v>
      </c>
      <c r="V31">
        <f t="shared" si="29"/>
        <v>9177</v>
      </c>
      <c r="W31">
        <v>3.1594002246856689</v>
      </c>
      <c r="X31">
        <f t="shared" si="29"/>
        <v>873</v>
      </c>
      <c r="Y31">
        <f t="shared" si="29"/>
        <v>1779</v>
      </c>
      <c r="Z31">
        <f t="shared" si="29"/>
        <v>9418</v>
      </c>
      <c r="AA31">
        <f t="shared" si="29"/>
        <v>4233</v>
      </c>
      <c r="AB31">
        <f t="shared" si="29"/>
        <v>3751</v>
      </c>
      <c r="AC31">
        <f t="shared" si="29"/>
        <v>15591</v>
      </c>
      <c r="AD31">
        <f t="shared" si="29"/>
        <v>0</v>
      </c>
      <c r="AE31">
        <v>1692.0999755859375</v>
      </c>
      <c r="AF31">
        <f t="shared" si="29"/>
        <v>15968</v>
      </c>
      <c r="AG31">
        <f t="shared" si="29"/>
        <v>0</v>
      </c>
      <c r="AH31">
        <f t="shared" si="29"/>
        <v>102</v>
      </c>
      <c r="AI31">
        <f t="shared" si="29"/>
        <v>2285</v>
      </c>
      <c r="AJ31">
        <f t="shared" si="29"/>
        <v>16825</v>
      </c>
      <c r="AK31">
        <f t="shared" si="29"/>
        <v>4625</v>
      </c>
      <c r="AL31">
        <v>1049.699951171875</v>
      </c>
      <c r="AM31">
        <f t="shared" si="29"/>
        <v>12637</v>
      </c>
      <c r="AN31">
        <f t="shared" si="29"/>
        <v>34587</v>
      </c>
      <c r="AO31">
        <f t="shared" si="29"/>
        <v>13426</v>
      </c>
      <c r="AP31">
        <f t="shared" si="29"/>
        <v>18759</v>
      </c>
      <c r="AQ31">
        <v>9752.880859375</v>
      </c>
      <c r="AR31">
        <f t="shared" si="29"/>
        <v>10181</v>
      </c>
      <c r="AS31">
        <f t="shared" si="29"/>
        <v>27466</v>
      </c>
      <c r="AT31">
        <v>0</v>
      </c>
      <c r="AU31">
        <f t="shared" si="29"/>
        <v>2371</v>
      </c>
      <c r="AV31">
        <f t="shared" si="29"/>
        <v>7990</v>
      </c>
      <c r="AW31">
        <f t="shared" si="29"/>
        <v>0</v>
      </c>
      <c r="AX31">
        <v>4538.1044921875</v>
      </c>
      <c r="AY31">
        <f t="shared" si="29"/>
        <v>4495</v>
      </c>
      <c r="AZ31">
        <f t="shared" si="29"/>
        <v>90272</v>
      </c>
      <c r="BA31">
        <f t="shared" si="29"/>
        <v>601263</v>
      </c>
      <c r="BB31">
        <f t="shared" si="29"/>
        <v>3773</v>
      </c>
      <c r="BC31">
        <f t="shared" si="29"/>
        <v>9701</v>
      </c>
      <c r="BD31">
        <f t="shared" si="29"/>
        <v>4</v>
      </c>
      <c r="BE31">
        <f t="shared" si="29"/>
        <v>7020</v>
      </c>
      <c r="BF31">
        <f t="shared" si="29"/>
        <v>5753</v>
      </c>
      <c r="BG31">
        <f t="shared" si="29"/>
        <v>158</v>
      </c>
      <c r="BH31">
        <f t="shared" si="29"/>
        <v>0</v>
      </c>
      <c r="BI31" t="e">
        <f t="shared" si="29"/>
        <v>#N/A</v>
      </c>
      <c r="BJ31" t="e">
        <f t="shared" si="29"/>
        <v>#N/A</v>
      </c>
    </row>
    <row r="32" spans="1:63" ht="15" x14ac:dyDescent="0.25">
      <c r="A32">
        <v>4</v>
      </c>
      <c r="B32">
        <v>11551.7529296875</v>
      </c>
      <c r="C32">
        <f t="shared" ref="C32:BJ32" si="30">HLOOKUP(C$28,$BM$1:$DL$13,$A5+1,FALSE)</f>
        <v>22309</v>
      </c>
      <c r="D32">
        <f t="shared" si="30"/>
        <v>5097</v>
      </c>
      <c r="E32">
        <f t="shared" si="30"/>
        <v>11176</v>
      </c>
      <c r="F32">
        <v>984.77374267578125</v>
      </c>
      <c r="G32">
        <v>6630.97900390625</v>
      </c>
      <c r="H32" t="e">
        <f t="shared" si="30"/>
        <v>#N/A</v>
      </c>
      <c r="I32">
        <f t="shared" si="30"/>
        <v>51153</v>
      </c>
      <c r="J32">
        <f t="shared" si="30"/>
        <v>6200</v>
      </c>
      <c r="K32">
        <f t="shared" si="30"/>
        <v>8265</v>
      </c>
      <c r="L32">
        <f t="shared" si="30"/>
        <v>2596</v>
      </c>
      <c r="M32">
        <f t="shared" si="30"/>
        <v>79779</v>
      </c>
      <c r="N32">
        <f t="shared" si="30"/>
        <v>20429</v>
      </c>
      <c r="O32">
        <f t="shared" si="30"/>
        <v>554</v>
      </c>
      <c r="P32">
        <f t="shared" si="30"/>
        <v>765</v>
      </c>
      <c r="Q32">
        <f t="shared" si="30"/>
        <v>4761</v>
      </c>
      <c r="R32">
        <f t="shared" si="30"/>
        <v>4538</v>
      </c>
      <c r="S32">
        <f t="shared" si="30"/>
        <v>1405</v>
      </c>
      <c r="T32">
        <f t="shared" si="30"/>
        <v>1470</v>
      </c>
      <c r="U32">
        <f t="shared" si="30"/>
        <v>20184</v>
      </c>
      <c r="V32">
        <f t="shared" si="30"/>
        <v>13971</v>
      </c>
      <c r="W32">
        <v>21.305610656738281</v>
      </c>
      <c r="X32">
        <f t="shared" si="30"/>
        <v>2125</v>
      </c>
      <c r="Y32">
        <f t="shared" si="30"/>
        <v>1657</v>
      </c>
      <c r="Z32">
        <f t="shared" si="30"/>
        <v>9593</v>
      </c>
      <c r="AA32">
        <f t="shared" si="30"/>
        <v>4717</v>
      </c>
      <c r="AB32">
        <f t="shared" si="30"/>
        <v>2008</v>
      </c>
      <c r="AC32">
        <f t="shared" si="30"/>
        <v>13141</v>
      </c>
      <c r="AD32">
        <f t="shared" si="30"/>
        <v>0</v>
      </c>
      <c r="AE32">
        <v>1383.199951171875</v>
      </c>
      <c r="AF32">
        <f t="shared" si="30"/>
        <v>14409</v>
      </c>
      <c r="AG32">
        <f t="shared" si="30"/>
        <v>0</v>
      </c>
      <c r="AH32">
        <f t="shared" si="30"/>
        <v>120</v>
      </c>
      <c r="AI32">
        <f t="shared" si="30"/>
        <v>125</v>
      </c>
      <c r="AJ32">
        <f t="shared" si="30"/>
        <v>16922</v>
      </c>
      <c r="AK32">
        <f t="shared" si="30"/>
        <v>5918</v>
      </c>
      <c r="AL32">
        <v>768</v>
      </c>
      <c r="AM32">
        <f t="shared" si="30"/>
        <v>10199</v>
      </c>
      <c r="AN32">
        <f t="shared" si="30"/>
        <v>30646</v>
      </c>
      <c r="AO32">
        <f t="shared" si="30"/>
        <v>9609</v>
      </c>
      <c r="AP32">
        <f t="shared" si="30"/>
        <v>16604</v>
      </c>
      <c r="AQ32">
        <v>7966.7275390625</v>
      </c>
      <c r="AR32">
        <f t="shared" si="30"/>
        <v>4939</v>
      </c>
      <c r="AS32">
        <f t="shared" si="30"/>
        <v>25676</v>
      </c>
      <c r="AT32">
        <v>0</v>
      </c>
      <c r="AU32">
        <f t="shared" si="30"/>
        <v>4016</v>
      </c>
      <c r="AV32">
        <f t="shared" si="30"/>
        <v>7157</v>
      </c>
      <c r="AW32">
        <f t="shared" si="30"/>
        <v>173</v>
      </c>
      <c r="AX32">
        <v>3820.449462890625</v>
      </c>
      <c r="AY32">
        <f t="shared" si="30"/>
        <v>692</v>
      </c>
      <c r="AZ32">
        <f t="shared" si="30"/>
        <v>98380</v>
      </c>
      <c r="BA32">
        <f t="shared" si="30"/>
        <v>561478</v>
      </c>
      <c r="BB32">
        <f t="shared" si="30"/>
        <v>3380</v>
      </c>
      <c r="BC32">
        <f t="shared" si="30"/>
        <v>13472</v>
      </c>
      <c r="BD32">
        <f t="shared" si="30"/>
        <v>1</v>
      </c>
      <c r="BE32">
        <f t="shared" si="30"/>
        <v>2374</v>
      </c>
      <c r="BF32">
        <f t="shared" si="30"/>
        <v>5318</v>
      </c>
      <c r="BG32">
        <f t="shared" si="30"/>
        <v>182</v>
      </c>
      <c r="BH32">
        <f t="shared" si="30"/>
        <v>0</v>
      </c>
      <c r="BI32" t="e">
        <f t="shared" si="30"/>
        <v>#N/A</v>
      </c>
      <c r="BJ32" t="e">
        <f t="shared" si="30"/>
        <v>#N/A</v>
      </c>
    </row>
    <row r="33" spans="1:62" ht="15" x14ac:dyDescent="0.25">
      <c r="A33">
        <v>5</v>
      </c>
      <c r="B33">
        <v>10933.849609375</v>
      </c>
      <c r="C33">
        <f t="shared" ref="C33:BJ33" si="31">HLOOKUP(C$28,$BM$1:$DL$13,$A6+1,FALSE)</f>
        <v>21814</v>
      </c>
      <c r="D33">
        <f t="shared" si="31"/>
        <v>5777</v>
      </c>
      <c r="E33">
        <f t="shared" si="31"/>
        <v>9608</v>
      </c>
      <c r="F33">
        <v>927.2564697265625</v>
      </c>
      <c r="G33">
        <v>8755.7177734375</v>
      </c>
      <c r="H33" t="e">
        <f t="shared" si="31"/>
        <v>#N/A</v>
      </c>
      <c r="I33">
        <f t="shared" si="31"/>
        <v>56457</v>
      </c>
      <c r="J33">
        <f t="shared" si="31"/>
        <v>6136</v>
      </c>
      <c r="K33">
        <f t="shared" si="31"/>
        <v>9363</v>
      </c>
      <c r="L33">
        <f t="shared" si="31"/>
        <v>3353</v>
      </c>
      <c r="M33">
        <f t="shared" si="31"/>
        <v>86344</v>
      </c>
      <c r="N33">
        <f t="shared" si="31"/>
        <v>21096</v>
      </c>
      <c r="O33">
        <f t="shared" si="31"/>
        <v>865</v>
      </c>
      <c r="P33">
        <f t="shared" si="31"/>
        <v>1125</v>
      </c>
      <c r="Q33">
        <f t="shared" si="31"/>
        <v>4305</v>
      </c>
      <c r="R33">
        <f t="shared" si="31"/>
        <v>6145</v>
      </c>
      <c r="S33">
        <f t="shared" si="31"/>
        <v>2094</v>
      </c>
      <c r="T33">
        <f t="shared" si="31"/>
        <v>1690</v>
      </c>
      <c r="U33">
        <f t="shared" si="31"/>
        <v>19404</v>
      </c>
      <c r="V33">
        <f t="shared" si="31"/>
        <v>15442</v>
      </c>
      <c r="W33">
        <v>30.027374267578125</v>
      </c>
      <c r="X33">
        <f t="shared" si="31"/>
        <v>3196</v>
      </c>
      <c r="Y33">
        <f t="shared" si="31"/>
        <v>1383</v>
      </c>
      <c r="Z33">
        <f t="shared" si="31"/>
        <v>11856</v>
      </c>
      <c r="AA33">
        <f t="shared" si="31"/>
        <v>3596</v>
      </c>
      <c r="AB33">
        <f t="shared" si="31"/>
        <v>3359</v>
      </c>
      <c r="AC33">
        <f t="shared" si="31"/>
        <v>17586</v>
      </c>
      <c r="AD33">
        <f t="shared" si="31"/>
        <v>0</v>
      </c>
      <c r="AE33">
        <v>926.29998779296875</v>
      </c>
      <c r="AF33">
        <f t="shared" si="31"/>
        <v>15758</v>
      </c>
      <c r="AG33">
        <f t="shared" si="31"/>
        <v>0</v>
      </c>
      <c r="AH33">
        <f t="shared" si="31"/>
        <v>263</v>
      </c>
      <c r="AI33">
        <f t="shared" si="31"/>
        <v>1281</v>
      </c>
      <c r="AJ33">
        <f t="shared" si="31"/>
        <v>17695</v>
      </c>
      <c r="AK33">
        <f t="shared" si="31"/>
        <v>6193</v>
      </c>
      <c r="AL33">
        <v>675.4000244140625</v>
      </c>
      <c r="AM33">
        <f t="shared" si="31"/>
        <v>13524</v>
      </c>
      <c r="AN33">
        <f t="shared" si="31"/>
        <v>35596</v>
      </c>
      <c r="AO33">
        <f t="shared" si="31"/>
        <v>13781</v>
      </c>
      <c r="AP33">
        <f t="shared" si="31"/>
        <v>19948</v>
      </c>
      <c r="AQ33">
        <v>7038.29248046875</v>
      </c>
      <c r="AR33">
        <f t="shared" si="31"/>
        <v>2888</v>
      </c>
      <c r="AS33">
        <f t="shared" si="31"/>
        <v>27558</v>
      </c>
      <c r="AT33">
        <v>0</v>
      </c>
      <c r="AU33">
        <f t="shared" si="31"/>
        <v>5297</v>
      </c>
      <c r="AV33">
        <f t="shared" si="31"/>
        <v>7032</v>
      </c>
      <c r="AW33">
        <f t="shared" si="31"/>
        <v>0</v>
      </c>
      <c r="AX33">
        <v>2899.806884765625</v>
      </c>
      <c r="AY33">
        <f t="shared" si="31"/>
        <v>1426</v>
      </c>
      <c r="AZ33">
        <f t="shared" si="31"/>
        <v>108498</v>
      </c>
      <c r="BA33">
        <f t="shared" si="31"/>
        <v>613004</v>
      </c>
      <c r="BB33">
        <f t="shared" si="31"/>
        <v>2673</v>
      </c>
      <c r="BC33">
        <f t="shared" si="31"/>
        <v>12592</v>
      </c>
      <c r="BD33">
        <f t="shared" si="31"/>
        <v>4</v>
      </c>
      <c r="BE33">
        <f t="shared" si="31"/>
        <v>2203</v>
      </c>
      <c r="BF33">
        <f t="shared" si="31"/>
        <v>3412</v>
      </c>
      <c r="BG33">
        <f t="shared" si="31"/>
        <v>352</v>
      </c>
      <c r="BH33">
        <f t="shared" si="31"/>
        <v>0</v>
      </c>
      <c r="BI33" t="e">
        <f t="shared" si="31"/>
        <v>#N/A</v>
      </c>
      <c r="BJ33" t="e">
        <f t="shared" si="31"/>
        <v>#N/A</v>
      </c>
    </row>
    <row r="34" spans="1:62" ht="15" x14ac:dyDescent="0.25">
      <c r="A34">
        <v>6</v>
      </c>
      <c r="B34">
        <v>10875.138671875</v>
      </c>
      <c r="C34">
        <f t="shared" ref="C34:BJ34" si="32">HLOOKUP(C$28,$BM$1:$DL$13,$A7+1,FALSE)</f>
        <v>29325</v>
      </c>
      <c r="D34">
        <f t="shared" si="32"/>
        <v>10363</v>
      </c>
      <c r="E34">
        <f t="shared" si="32"/>
        <v>23656</v>
      </c>
      <c r="F34">
        <v>901.13714599609375</v>
      </c>
      <c r="G34">
        <v>9654.77734375</v>
      </c>
      <c r="H34" t="e">
        <f t="shared" si="32"/>
        <v>#N/A</v>
      </c>
      <c r="I34">
        <f t="shared" si="32"/>
        <v>66002</v>
      </c>
      <c r="J34">
        <f t="shared" si="32"/>
        <v>8848</v>
      </c>
      <c r="K34">
        <f t="shared" si="32"/>
        <v>8491</v>
      </c>
      <c r="L34">
        <f t="shared" si="32"/>
        <v>3645</v>
      </c>
      <c r="M34">
        <f t="shared" si="32"/>
        <v>96637</v>
      </c>
      <c r="N34">
        <f t="shared" si="32"/>
        <v>26054</v>
      </c>
      <c r="O34">
        <f t="shared" si="32"/>
        <v>793</v>
      </c>
      <c r="P34">
        <f t="shared" si="32"/>
        <v>1605</v>
      </c>
      <c r="Q34">
        <f t="shared" si="32"/>
        <v>3551</v>
      </c>
      <c r="R34">
        <f t="shared" si="32"/>
        <v>5609</v>
      </c>
      <c r="S34">
        <f t="shared" si="32"/>
        <v>3117</v>
      </c>
      <c r="T34">
        <f t="shared" si="32"/>
        <v>924</v>
      </c>
      <c r="U34">
        <f t="shared" si="32"/>
        <v>26728</v>
      </c>
      <c r="V34">
        <f t="shared" si="32"/>
        <v>13808</v>
      </c>
      <c r="W34">
        <v>0</v>
      </c>
      <c r="X34">
        <f t="shared" si="32"/>
        <v>2385</v>
      </c>
      <c r="Y34">
        <f t="shared" si="32"/>
        <v>1775</v>
      </c>
      <c r="Z34">
        <f t="shared" si="32"/>
        <v>8325</v>
      </c>
      <c r="AA34">
        <f t="shared" si="32"/>
        <v>2928</v>
      </c>
      <c r="AB34">
        <f t="shared" si="32"/>
        <v>3499</v>
      </c>
      <c r="AC34">
        <f t="shared" si="32"/>
        <v>25043</v>
      </c>
      <c r="AD34">
        <f t="shared" si="32"/>
        <v>301</v>
      </c>
      <c r="AE34">
        <v>1052.199951171875</v>
      </c>
      <c r="AF34">
        <f t="shared" si="32"/>
        <v>17311</v>
      </c>
      <c r="AG34">
        <f t="shared" si="32"/>
        <v>0</v>
      </c>
      <c r="AH34">
        <f t="shared" si="32"/>
        <v>427</v>
      </c>
      <c r="AI34">
        <f t="shared" si="32"/>
        <v>2935</v>
      </c>
      <c r="AJ34">
        <f t="shared" si="32"/>
        <v>19924</v>
      </c>
      <c r="AK34">
        <f t="shared" si="32"/>
        <v>7248</v>
      </c>
      <c r="AL34">
        <v>646.4000244140625</v>
      </c>
      <c r="AM34">
        <f t="shared" si="32"/>
        <v>17631</v>
      </c>
      <c r="AN34">
        <f t="shared" si="32"/>
        <v>41574</v>
      </c>
      <c r="AO34">
        <f t="shared" si="32"/>
        <v>13245</v>
      </c>
      <c r="AP34">
        <f t="shared" si="32"/>
        <v>26007</v>
      </c>
      <c r="AQ34">
        <v>7287.6484375</v>
      </c>
      <c r="AR34">
        <f t="shared" si="32"/>
        <v>3653</v>
      </c>
      <c r="AS34">
        <f t="shared" si="32"/>
        <v>28450</v>
      </c>
      <c r="AT34">
        <v>0</v>
      </c>
      <c r="AU34">
        <f t="shared" si="32"/>
        <v>4521</v>
      </c>
      <c r="AV34">
        <f t="shared" si="32"/>
        <v>9799</v>
      </c>
      <c r="AW34">
        <f t="shared" si="32"/>
        <v>0</v>
      </c>
      <c r="AX34">
        <v>2552.865234375</v>
      </c>
      <c r="AY34">
        <f t="shared" si="32"/>
        <v>3014</v>
      </c>
      <c r="AZ34">
        <f t="shared" si="32"/>
        <v>137055</v>
      </c>
      <c r="BA34">
        <f t="shared" si="32"/>
        <v>733992</v>
      </c>
      <c r="BB34">
        <f t="shared" si="32"/>
        <v>3324</v>
      </c>
      <c r="BC34">
        <f t="shared" si="32"/>
        <v>12395</v>
      </c>
      <c r="BD34">
        <f t="shared" si="32"/>
        <v>4</v>
      </c>
      <c r="BE34">
        <f t="shared" si="32"/>
        <v>4368</v>
      </c>
      <c r="BF34">
        <f t="shared" si="32"/>
        <v>4705</v>
      </c>
      <c r="BG34">
        <f t="shared" si="32"/>
        <v>224</v>
      </c>
      <c r="BH34">
        <f t="shared" si="32"/>
        <v>0</v>
      </c>
      <c r="BI34" t="e">
        <f t="shared" si="32"/>
        <v>#N/A</v>
      </c>
      <c r="BJ34" t="e">
        <f t="shared" si="32"/>
        <v>#N/A</v>
      </c>
    </row>
    <row r="35" spans="1:62" ht="15" x14ac:dyDescent="0.25">
      <c r="A35">
        <v>7</v>
      </c>
      <c r="B35">
        <v>11749.9853515625</v>
      </c>
      <c r="C35">
        <f t="shared" ref="C35:BJ35" si="33">HLOOKUP(C$28,$BM$1:$DL$13,$A8+1,FALSE)</f>
        <v>30779</v>
      </c>
      <c r="D35">
        <f t="shared" si="33"/>
        <v>10497</v>
      </c>
      <c r="E35">
        <f t="shared" si="33"/>
        <v>32223</v>
      </c>
      <c r="F35">
        <v>989.19110107421875</v>
      </c>
      <c r="G35">
        <v>10966.2431640625</v>
      </c>
      <c r="H35" t="e">
        <f t="shared" si="33"/>
        <v>#N/A</v>
      </c>
      <c r="I35">
        <f t="shared" si="33"/>
        <v>82047</v>
      </c>
      <c r="J35">
        <f t="shared" si="33"/>
        <v>10258</v>
      </c>
      <c r="K35">
        <f t="shared" si="33"/>
        <v>11393</v>
      </c>
      <c r="L35">
        <f t="shared" si="33"/>
        <v>5026</v>
      </c>
      <c r="M35">
        <f t="shared" si="33"/>
        <v>96912</v>
      </c>
      <c r="N35">
        <f t="shared" si="33"/>
        <v>24911</v>
      </c>
      <c r="O35">
        <f t="shared" si="33"/>
        <v>2378</v>
      </c>
      <c r="P35">
        <f t="shared" si="33"/>
        <v>2918</v>
      </c>
      <c r="Q35">
        <f t="shared" si="33"/>
        <v>10638</v>
      </c>
      <c r="R35">
        <f t="shared" si="33"/>
        <v>9287</v>
      </c>
      <c r="S35">
        <f t="shared" si="33"/>
        <v>3146</v>
      </c>
      <c r="T35">
        <f t="shared" si="33"/>
        <v>2790</v>
      </c>
      <c r="U35">
        <f t="shared" si="33"/>
        <v>30271</v>
      </c>
      <c r="V35">
        <f t="shared" si="33"/>
        <v>22504</v>
      </c>
      <c r="W35">
        <v>22.253990173339844</v>
      </c>
      <c r="X35">
        <f t="shared" si="33"/>
        <v>4887</v>
      </c>
      <c r="Y35">
        <f t="shared" si="33"/>
        <v>2180</v>
      </c>
      <c r="Z35">
        <f t="shared" si="33"/>
        <v>13313</v>
      </c>
      <c r="AA35">
        <f t="shared" si="33"/>
        <v>6429</v>
      </c>
      <c r="AB35">
        <f t="shared" si="33"/>
        <v>4823</v>
      </c>
      <c r="AC35">
        <f t="shared" si="33"/>
        <v>25297</v>
      </c>
      <c r="AD35">
        <f t="shared" si="33"/>
        <v>0</v>
      </c>
      <c r="AE35">
        <v>1350.4000244140625</v>
      </c>
      <c r="AF35">
        <f t="shared" si="33"/>
        <v>19612</v>
      </c>
      <c r="AG35">
        <f t="shared" si="33"/>
        <v>0</v>
      </c>
      <c r="AH35">
        <f t="shared" si="33"/>
        <v>1233</v>
      </c>
      <c r="AI35">
        <f t="shared" si="33"/>
        <v>4140</v>
      </c>
      <c r="AJ35">
        <f t="shared" si="33"/>
        <v>29174</v>
      </c>
      <c r="AK35">
        <f t="shared" si="33"/>
        <v>8071</v>
      </c>
      <c r="AL35">
        <v>1045.4000244140625</v>
      </c>
      <c r="AM35">
        <f t="shared" si="33"/>
        <v>21176</v>
      </c>
      <c r="AN35">
        <f t="shared" si="33"/>
        <v>62457</v>
      </c>
      <c r="AO35">
        <f t="shared" si="33"/>
        <v>17455</v>
      </c>
      <c r="AP35">
        <f t="shared" si="33"/>
        <v>29436</v>
      </c>
      <c r="AQ35">
        <v>9624.51171875</v>
      </c>
      <c r="AR35">
        <f t="shared" si="33"/>
        <v>8628</v>
      </c>
      <c r="AS35">
        <f t="shared" si="33"/>
        <v>37990</v>
      </c>
      <c r="AT35">
        <v>0</v>
      </c>
      <c r="AU35">
        <f t="shared" si="33"/>
        <v>6014</v>
      </c>
      <c r="AV35">
        <f t="shared" si="33"/>
        <v>11958</v>
      </c>
      <c r="AW35">
        <f t="shared" si="33"/>
        <v>951</v>
      </c>
      <c r="AX35">
        <v>2687.66943359375</v>
      </c>
      <c r="AY35">
        <f t="shared" si="33"/>
        <v>3935</v>
      </c>
      <c r="AZ35">
        <f t="shared" si="33"/>
        <v>151346</v>
      </c>
      <c r="BA35">
        <f t="shared" si="33"/>
        <v>905868</v>
      </c>
      <c r="BB35">
        <f t="shared" si="33"/>
        <v>4863</v>
      </c>
      <c r="BC35">
        <f t="shared" si="33"/>
        <v>21601</v>
      </c>
      <c r="BD35">
        <f t="shared" si="33"/>
        <v>3</v>
      </c>
      <c r="BE35">
        <f t="shared" si="33"/>
        <v>9252</v>
      </c>
      <c r="BF35">
        <f t="shared" si="33"/>
        <v>7584</v>
      </c>
      <c r="BG35">
        <f t="shared" si="33"/>
        <v>845</v>
      </c>
      <c r="BH35">
        <f t="shared" si="33"/>
        <v>0</v>
      </c>
      <c r="BI35" t="e">
        <f t="shared" si="33"/>
        <v>#N/A</v>
      </c>
      <c r="BJ35" t="e">
        <f t="shared" si="33"/>
        <v>#N/A</v>
      </c>
    </row>
    <row r="36" spans="1:62" ht="15" x14ac:dyDescent="0.25">
      <c r="A36">
        <v>8</v>
      </c>
      <c r="B36">
        <v>11981.2626953125</v>
      </c>
      <c r="C36">
        <f t="shared" ref="C36:BJ36" si="34">HLOOKUP(C$28,$BM$1:$DL$13,$A9+1,FALSE)</f>
        <v>33496</v>
      </c>
      <c r="D36">
        <f t="shared" si="34"/>
        <v>10091</v>
      </c>
      <c r="E36">
        <f t="shared" si="34"/>
        <v>32612</v>
      </c>
      <c r="F36">
        <v>933.9940185546875</v>
      </c>
      <c r="G36">
        <v>10613.6787109375</v>
      </c>
      <c r="H36" t="e">
        <f t="shared" si="34"/>
        <v>#N/A</v>
      </c>
      <c r="I36">
        <f t="shared" si="34"/>
        <v>82511</v>
      </c>
      <c r="J36">
        <f t="shared" si="34"/>
        <v>9801</v>
      </c>
      <c r="K36">
        <f t="shared" si="34"/>
        <v>9827</v>
      </c>
      <c r="L36">
        <f t="shared" si="34"/>
        <v>4157</v>
      </c>
      <c r="M36">
        <f t="shared" si="34"/>
        <v>107377</v>
      </c>
      <c r="N36">
        <f t="shared" si="34"/>
        <v>28011</v>
      </c>
      <c r="O36">
        <f t="shared" si="34"/>
        <v>2207</v>
      </c>
      <c r="P36">
        <f t="shared" si="34"/>
        <v>3225</v>
      </c>
      <c r="Q36">
        <f t="shared" si="34"/>
        <v>6925</v>
      </c>
      <c r="R36">
        <f t="shared" si="34"/>
        <v>8716</v>
      </c>
      <c r="S36">
        <f t="shared" si="34"/>
        <v>2951</v>
      </c>
      <c r="T36">
        <f t="shared" si="34"/>
        <v>1184</v>
      </c>
      <c r="U36">
        <f t="shared" si="34"/>
        <v>31530</v>
      </c>
      <c r="V36">
        <f t="shared" si="34"/>
        <v>19294</v>
      </c>
      <c r="W36">
        <v>21.318958282470703</v>
      </c>
      <c r="X36">
        <f t="shared" si="34"/>
        <v>1743</v>
      </c>
      <c r="Y36">
        <f t="shared" si="34"/>
        <v>1627</v>
      </c>
      <c r="Z36">
        <f t="shared" si="34"/>
        <v>11306</v>
      </c>
      <c r="AA36">
        <f t="shared" si="34"/>
        <v>6016</v>
      </c>
      <c r="AB36">
        <f t="shared" si="34"/>
        <v>3684</v>
      </c>
      <c r="AC36">
        <f t="shared" si="34"/>
        <v>26815</v>
      </c>
      <c r="AD36">
        <f t="shared" si="34"/>
        <v>0</v>
      </c>
      <c r="AE36">
        <v>1573.5</v>
      </c>
      <c r="AF36">
        <f t="shared" si="34"/>
        <v>19504</v>
      </c>
      <c r="AG36">
        <f t="shared" si="34"/>
        <v>0</v>
      </c>
      <c r="AH36">
        <f t="shared" si="34"/>
        <v>1399</v>
      </c>
      <c r="AI36">
        <f t="shared" si="34"/>
        <v>3638</v>
      </c>
      <c r="AJ36">
        <f t="shared" si="34"/>
        <v>22216</v>
      </c>
      <c r="AK36">
        <f t="shared" si="34"/>
        <v>8762</v>
      </c>
      <c r="AL36">
        <v>1316.4000244140625</v>
      </c>
      <c r="AM36">
        <f t="shared" si="34"/>
        <v>19233</v>
      </c>
      <c r="AN36">
        <f t="shared" si="34"/>
        <v>44729</v>
      </c>
      <c r="AO36">
        <f t="shared" si="34"/>
        <v>15104</v>
      </c>
      <c r="AP36">
        <f t="shared" si="34"/>
        <v>30981</v>
      </c>
      <c r="AQ36">
        <v>7154.37841796875</v>
      </c>
      <c r="AR36">
        <f t="shared" si="34"/>
        <v>11110</v>
      </c>
      <c r="AS36">
        <f t="shared" si="34"/>
        <v>35567</v>
      </c>
      <c r="AT36">
        <v>0</v>
      </c>
      <c r="AU36">
        <f t="shared" si="34"/>
        <v>5309</v>
      </c>
      <c r="AV36">
        <f t="shared" si="34"/>
        <v>10753</v>
      </c>
      <c r="AW36">
        <f t="shared" si="34"/>
        <v>1013</v>
      </c>
      <c r="AX36">
        <v>2973.060791015625</v>
      </c>
      <c r="AY36">
        <f t="shared" si="34"/>
        <v>3718</v>
      </c>
      <c r="AZ36">
        <f t="shared" si="34"/>
        <v>172002</v>
      </c>
      <c r="BA36">
        <f t="shared" si="34"/>
        <v>898441</v>
      </c>
      <c r="BB36">
        <f t="shared" si="34"/>
        <v>4927</v>
      </c>
      <c r="BC36">
        <f t="shared" si="34"/>
        <v>20057</v>
      </c>
      <c r="BD36">
        <f t="shared" si="34"/>
        <v>3</v>
      </c>
      <c r="BE36">
        <f t="shared" si="34"/>
        <v>11984</v>
      </c>
      <c r="BF36">
        <f t="shared" si="34"/>
        <v>7828</v>
      </c>
      <c r="BG36">
        <f t="shared" si="34"/>
        <v>239</v>
      </c>
      <c r="BH36">
        <f t="shared" si="34"/>
        <v>0</v>
      </c>
      <c r="BI36" t="e">
        <f t="shared" si="34"/>
        <v>#N/A</v>
      </c>
      <c r="BJ36" t="e">
        <f t="shared" si="34"/>
        <v>#N/A</v>
      </c>
    </row>
    <row r="37" spans="1:62" ht="15" x14ac:dyDescent="0.25">
      <c r="A37">
        <v>9</v>
      </c>
      <c r="B37">
        <v>10583.7978515625</v>
      </c>
      <c r="C37">
        <f t="shared" ref="C37:BJ37" si="35">HLOOKUP(C$28,$BM$1:$DL$13,$A10+1,FALSE)</f>
        <v>26773</v>
      </c>
      <c r="D37">
        <f t="shared" si="35"/>
        <v>7482</v>
      </c>
      <c r="E37">
        <f t="shared" si="35"/>
        <v>25355</v>
      </c>
      <c r="F37">
        <v>612.2034912109375</v>
      </c>
      <c r="G37">
        <v>8925.4560546875</v>
      </c>
      <c r="H37" t="e">
        <f t="shared" si="35"/>
        <v>#N/A</v>
      </c>
      <c r="I37">
        <f t="shared" si="35"/>
        <v>82139</v>
      </c>
      <c r="J37">
        <f t="shared" si="35"/>
        <v>8839</v>
      </c>
      <c r="K37">
        <f t="shared" si="35"/>
        <v>9182</v>
      </c>
      <c r="L37">
        <f t="shared" si="35"/>
        <v>3895</v>
      </c>
      <c r="M37">
        <f t="shared" si="35"/>
        <v>95708</v>
      </c>
      <c r="N37">
        <f t="shared" si="35"/>
        <v>26038</v>
      </c>
      <c r="O37">
        <f t="shared" si="35"/>
        <v>1645</v>
      </c>
      <c r="P37">
        <f t="shared" si="35"/>
        <v>2800</v>
      </c>
      <c r="Q37">
        <f t="shared" si="35"/>
        <v>4513</v>
      </c>
      <c r="R37">
        <f t="shared" si="35"/>
        <v>5692</v>
      </c>
      <c r="S37">
        <f t="shared" si="35"/>
        <v>2648</v>
      </c>
      <c r="T37">
        <f t="shared" si="35"/>
        <v>706</v>
      </c>
      <c r="U37">
        <f t="shared" si="35"/>
        <v>25259</v>
      </c>
      <c r="V37">
        <f t="shared" si="35"/>
        <v>14444</v>
      </c>
      <c r="W37">
        <v>6.9391918182373047</v>
      </c>
      <c r="X37">
        <f t="shared" si="35"/>
        <v>2796</v>
      </c>
      <c r="Y37">
        <f t="shared" si="35"/>
        <v>1484</v>
      </c>
      <c r="Z37">
        <f t="shared" si="35"/>
        <v>7677</v>
      </c>
      <c r="AA37">
        <f t="shared" si="35"/>
        <v>4911</v>
      </c>
      <c r="AB37">
        <f t="shared" si="35"/>
        <v>3635</v>
      </c>
      <c r="AC37">
        <f t="shared" si="35"/>
        <v>18443</v>
      </c>
      <c r="AD37">
        <f t="shared" si="35"/>
        <v>0</v>
      </c>
      <c r="AE37">
        <v>1566.4000244140625</v>
      </c>
      <c r="AF37">
        <f t="shared" si="35"/>
        <v>18336</v>
      </c>
      <c r="AG37">
        <f t="shared" si="35"/>
        <v>0</v>
      </c>
      <c r="AH37">
        <f t="shared" si="35"/>
        <v>617</v>
      </c>
      <c r="AI37">
        <f t="shared" si="35"/>
        <v>3169</v>
      </c>
      <c r="AJ37">
        <f t="shared" si="35"/>
        <v>18934</v>
      </c>
      <c r="AK37">
        <f t="shared" si="35"/>
        <v>7000</v>
      </c>
      <c r="AL37">
        <v>1153</v>
      </c>
      <c r="AM37">
        <f t="shared" si="35"/>
        <v>15385</v>
      </c>
      <c r="AN37">
        <f t="shared" si="35"/>
        <v>34409</v>
      </c>
      <c r="AO37">
        <f t="shared" si="35"/>
        <v>8592</v>
      </c>
      <c r="AP37">
        <f t="shared" si="35"/>
        <v>23685</v>
      </c>
      <c r="AQ37">
        <v>7357.296875</v>
      </c>
      <c r="AR37">
        <f t="shared" si="35"/>
        <v>9036</v>
      </c>
      <c r="AS37">
        <f t="shared" si="35"/>
        <v>29781</v>
      </c>
      <c r="AT37">
        <v>0</v>
      </c>
      <c r="AU37">
        <f t="shared" si="35"/>
        <v>5223</v>
      </c>
      <c r="AV37">
        <f t="shared" si="35"/>
        <v>9001</v>
      </c>
      <c r="AW37">
        <f t="shared" si="35"/>
        <v>528</v>
      </c>
      <c r="AX37">
        <v>2964.517578125</v>
      </c>
      <c r="AY37">
        <f t="shared" si="35"/>
        <v>2855</v>
      </c>
      <c r="AZ37">
        <f t="shared" si="35"/>
        <v>142792</v>
      </c>
      <c r="BA37">
        <f t="shared" si="35"/>
        <v>749379</v>
      </c>
      <c r="BB37">
        <f t="shared" si="35"/>
        <v>4676</v>
      </c>
      <c r="BC37">
        <f t="shared" si="35"/>
        <v>15834</v>
      </c>
      <c r="BD37">
        <f t="shared" si="35"/>
        <v>3</v>
      </c>
      <c r="BE37">
        <f t="shared" si="35"/>
        <v>9448</v>
      </c>
      <c r="BF37">
        <f t="shared" si="35"/>
        <v>4946</v>
      </c>
      <c r="BG37">
        <f t="shared" si="35"/>
        <v>221</v>
      </c>
      <c r="BH37">
        <f t="shared" si="35"/>
        <v>0</v>
      </c>
      <c r="BI37" t="e">
        <f t="shared" si="35"/>
        <v>#N/A</v>
      </c>
      <c r="BJ37" t="e">
        <f t="shared" si="35"/>
        <v>#N/A</v>
      </c>
    </row>
    <row r="38" spans="1:62" ht="15" x14ac:dyDescent="0.25">
      <c r="A38">
        <v>10</v>
      </c>
      <c r="B38">
        <v>10984.662109375</v>
      </c>
      <c r="C38">
        <f t="shared" ref="C38:BJ38" si="36">HLOOKUP(C$28,$BM$1:$DL$13,$A11+1,FALSE)</f>
        <v>26791</v>
      </c>
      <c r="D38">
        <f t="shared" si="36"/>
        <v>6116</v>
      </c>
      <c r="E38">
        <f t="shared" si="36"/>
        <v>15157</v>
      </c>
      <c r="F38">
        <v>1354.9427490234375</v>
      </c>
      <c r="G38">
        <v>8665.1103515625</v>
      </c>
      <c r="H38" t="e">
        <f t="shared" si="36"/>
        <v>#N/A</v>
      </c>
      <c r="I38">
        <f t="shared" si="36"/>
        <v>69457</v>
      </c>
      <c r="J38">
        <f t="shared" si="36"/>
        <v>5479</v>
      </c>
      <c r="K38">
        <f t="shared" si="36"/>
        <v>8042</v>
      </c>
      <c r="L38">
        <f t="shared" si="36"/>
        <v>3483</v>
      </c>
      <c r="M38">
        <f t="shared" si="36"/>
        <v>93341</v>
      </c>
      <c r="N38">
        <f t="shared" si="36"/>
        <v>24806</v>
      </c>
      <c r="O38">
        <f t="shared" si="36"/>
        <v>0</v>
      </c>
      <c r="P38">
        <f t="shared" si="36"/>
        <v>1573</v>
      </c>
      <c r="Q38">
        <f t="shared" si="36"/>
        <v>1804</v>
      </c>
      <c r="R38">
        <f t="shared" si="36"/>
        <v>6364</v>
      </c>
      <c r="S38">
        <f t="shared" si="36"/>
        <v>1604</v>
      </c>
      <c r="T38">
        <f t="shared" si="36"/>
        <v>717</v>
      </c>
      <c r="U38">
        <f t="shared" si="36"/>
        <v>20509</v>
      </c>
      <c r="V38">
        <f t="shared" si="36"/>
        <v>14110</v>
      </c>
      <c r="W38">
        <v>47.522762298583984</v>
      </c>
      <c r="X38">
        <f t="shared" si="36"/>
        <v>2126</v>
      </c>
      <c r="Y38">
        <f t="shared" si="36"/>
        <v>1384</v>
      </c>
      <c r="Z38">
        <f t="shared" si="36"/>
        <v>8025</v>
      </c>
      <c r="AA38">
        <f t="shared" si="36"/>
        <v>2805</v>
      </c>
      <c r="AB38">
        <f t="shared" si="36"/>
        <v>1884</v>
      </c>
      <c r="AC38">
        <f t="shared" si="36"/>
        <v>17349</v>
      </c>
      <c r="AD38">
        <f t="shared" si="36"/>
        <v>0</v>
      </c>
      <c r="AE38">
        <v>1417</v>
      </c>
      <c r="AF38">
        <f t="shared" si="36"/>
        <v>15088</v>
      </c>
      <c r="AG38">
        <f t="shared" si="36"/>
        <v>0</v>
      </c>
      <c r="AH38">
        <f t="shared" si="36"/>
        <v>0</v>
      </c>
      <c r="AI38">
        <f t="shared" si="36"/>
        <v>2096</v>
      </c>
      <c r="AJ38">
        <f t="shared" si="36"/>
        <v>16392</v>
      </c>
      <c r="AK38">
        <f t="shared" si="36"/>
        <v>5144</v>
      </c>
      <c r="AL38">
        <v>1254.4000244140625</v>
      </c>
      <c r="AM38">
        <f t="shared" si="36"/>
        <v>14136</v>
      </c>
      <c r="AN38">
        <f t="shared" si="36"/>
        <v>28990</v>
      </c>
      <c r="AO38">
        <f t="shared" si="36"/>
        <v>14095</v>
      </c>
      <c r="AP38">
        <f t="shared" si="36"/>
        <v>14245</v>
      </c>
      <c r="AQ38">
        <v>6460.955078125</v>
      </c>
      <c r="AR38">
        <f t="shared" si="36"/>
        <v>9151</v>
      </c>
      <c r="AS38">
        <f t="shared" si="36"/>
        <v>28201</v>
      </c>
      <c r="AT38">
        <v>0</v>
      </c>
      <c r="AU38">
        <f t="shared" si="36"/>
        <v>4423</v>
      </c>
      <c r="AV38">
        <f t="shared" si="36"/>
        <v>6423</v>
      </c>
      <c r="AW38">
        <f t="shared" si="36"/>
        <v>0</v>
      </c>
      <c r="AX38">
        <v>3478.68798828125</v>
      </c>
      <c r="AY38">
        <f t="shared" si="36"/>
        <v>2718</v>
      </c>
      <c r="AZ38">
        <f t="shared" si="36"/>
        <v>107900</v>
      </c>
      <c r="BA38">
        <f t="shared" si="36"/>
        <v>636285</v>
      </c>
      <c r="BB38">
        <f t="shared" si="36"/>
        <v>4355</v>
      </c>
      <c r="BC38">
        <f t="shared" si="36"/>
        <v>11788</v>
      </c>
      <c r="BD38">
        <f t="shared" si="36"/>
        <v>4</v>
      </c>
      <c r="BE38">
        <f t="shared" si="36"/>
        <v>9436</v>
      </c>
      <c r="BF38">
        <f t="shared" si="36"/>
        <v>4753</v>
      </c>
      <c r="BG38">
        <f t="shared" si="36"/>
        <v>43</v>
      </c>
      <c r="BH38">
        <f t="shared" si="36"/>
        <v>0</v>
      </c>
      <c r="BI38" t="e">
        <f t="shared" si="36"/>
        <v>#N/A</v>
      </c>
      <c r="BJ38" t="e">
        <f t="shared" si="36"/>
        <v>#N/A</v>
      </c>
    </row>
    <row r="39" spans="1:62" ht="15" x14ac:dyDescent="0.25">
      <c r="A39">
        <v>11</v>
      </c>
      <c r="B39">
        <v>12310.1435546875</v>
      </c>
      <c r="C39">
        <f t="shared" ref="C39:BJ40" si="37">HLOOKUP(C$28,$BM$1:$DL$13,$A12+1,FALSE)</f>
        <v>26837</v>
      </c>
      <c r="D39">
        <f t="shared" si="37"/>
        <v>4707</v>
      </c>
      <c r="E39">
        <f t="shared" si="37"/>
        <v>11608</v>
      </c>
      <c r="F39">
        <v>986.2225341796875</v>
      </c>
      <c r="G39">
        <v>8030.75146484375</v>
      </c>
      <c r="H39" t="e">
        <f t="shared" si="37"/>
        <v>#N/A</v>
      </c>
      <c r="I39">
        <f t="shared" si="37"/>
        <v>69557</v>
      </c>
      <c r="J39">
        <f t="shared" si="37"/>
        <v>5706</v>
      </c>
      <c r="K39">
        <f t="shared" si="37"/>
        <v>8323</v>
      </c>
      <c r="L39">
        <f t="shared" si="37"/>
        <v>2355</v>
      </c>
      <c r="M39">
        <f t="shared" si="37"/>
        <v>76228</v>
      </c>
      <c r="N39">
        <f t="shared" si="37"/>
        <v>19498</v>
      </c>
      <c r="O39">
        <f t="shared" si="37"/>
        <v>951</v>
      </c>
      <c r="P39">
        <f t="shared" si="37"/>
        <v>2137</v>
      </c>
      <c r="Q39">
        <f t="shared" si="37"/>
        <v>2447</v>
      </c>
      <c r="R39">
        <f t="shared" si="37"/>
        <v>5997</v>
      </c>
      <c r="S39">
        <f t="shared" si="37"/>
        <v>1310</v>
      </c>
      <c r="T39">
        <f t="shared" si="37"/>
        <v>582</v>
      </c>
      <c r="U39">
        <f t="shared" si="37"/>
        <v>18697</v>
      </c>
      <c r="V39">
        <f t="shared" si="37"/>
        <v>9542</v>
      </c>
      <c r="W39">
        <v>1.8181635141372681</v>
      </c>
      <c r="X39">
        <f t="shared" si="37"/>
        <v>600</v>
      </c>
      <c r="Y39">
        <f t="shared" si="37"/>
        <v>1678</v>
      </c>
      <c r="Z39">
        <f t="shared" si="37"/>
        <v>7314</v>
      </c>
      <c r="AA39">
        <f t="shared" si="37"/>
        <v>3672</v>
      </c>
      <c r="AB39">
        <f t="shared" si="37"/>
        <v>1662</v>
      </c>
      <c r="AC39">
        <f t="shared" si="37"/>
        <v>16772</v>
      </c>
      <c r="AD39">
        <f t="shared" si="37"/>
        <v>0</v>
      </c>
      <c r="AE39">
        <v>1712.5999755859375</v>
      </c>
      <c r="AF39">
        <f t="shared" si="37"/>
        <v>15652</v>
      </c>
      <c r="AG39">
        <f t="shared" si="37"/>
        <v>0</v>
      </c>
      <c r="AH39">
        <f t="shared" si="37"/>
        <v>327</v>
      </c>
      <c r="AI39">
        <f t="shared" si="37"/>
        <v>2396</v>
      </c>
      <c r="AJ39">
        <f t="shared" si="37"/>
        <v>16085</v>
      </c>
      <c r="AK39">
        <f t="shared" si="37"/>
        <v>5563</v>
      </c>
      <c r="AL39">
        <v>1409.9000244140625</v>
      </c>
      <c r="AM39">
        <f t="shared" si="37"/>
        <v>12992</v>
      </c>
      <c r="AN39">
        <f t="shared" si="37"/>
        <v>31434</v>
      </c>
      <c r="AO39">
        <f t="shared" si="37"/>
        <v>13669</v>
      </c>
      <c r="AP39">
        <f t="shared" si="37"/>
        <v>14352</v>
      </c>
      <c r="AQ39">
        <v>6184.43994140625</v>
      </c>
      <c r="AR39">
        <f t="shared" si="37"/>
        <v>10248</v>
      </c>
      <c r="AS39">
        <f t="shared" si="37"/>
        <v>28271</v>
      </c>
      <c r="AT39">
        <v>0</v>
      </c>
      <c r="AU39">
        <f t="shared" si="37"/>
        <v>2864</v>
      </c>
      <c r="AV39">
        <f t="shared" si="37"/>
        <v>5535</v>
      </c>
      <c r="AW39">
        <f t="shared" si="37"/>
        <v>494</v>
      </c>
      <c r="AX39">
        <v>3771.114990234375</v>
      </c>
      <c r="AY39">
        <f t="shared" si="37"/>
        <v>2098</v>
      </c>
      <c r="AZ39">
        <f t="shared" si="37"/>
        <v>104887</v>
      </c>
      <c r="BA39">
        <f t="shared" si="37"/>
        <v>598192</v>
      </c>
      <c r="BB39">
        <f t="shared" si="37"/>
        <v>4437</v>
      </c>
      <c r="BC39">
        <f t="shared" si="37"/>
        <v>13595</v>
      </c>
      <c r="BD39">
        <f t="shared" si="37"/>
        <v>4</v>
      </c>
      <c r="BE39">
        <f t="shared" si="37"/>
        <v>7589</v>
      </c>
      <c r="BF39">
        <f t="shared" si="37"/>
        <v>4195</v>
      </c>
      <c r="BG39">
        <f t="shared" si="37"/>
        <v>36</v>
      </c>
      <c r="BH39">
        <f t="shared" si="37"/>
        <v>0</v>
      </c>
      <c r="BI39" t="e">
        <f t="shared" si="37"/>
        <v>#N/A</v>
      </c>
      <c r="BJ39" t="e">
        <f t="shared" si="37"/>
        <v>#N/A</v>
      </c>
    </row>
    <row r="40" spans="1:62" ht="15" x14ac:dyDescent="0.25">
      <c r="A40">
        <v>12</v>
      </c>
      <c r="B40">
        <v>13378.154296875</v>
      </c>
      <c r="C40">
        <f t="shared" si="37"/>
        <v>27112</v>
      </c>
      <c r="D40">
        <f t="shared" si="37"/>
        <v>6804</v>
      </c>
      <c r="E40">
        <f t="shared" si="37"/>
        <v>17322</v>
      </c>
      <c r="F40">
        <v>2073.113037109375</v>
      </c>
      <c r="G40">
        <v>7328.947265625</v>
      </c>
      <c r="H40" t="e">
        <f t="shared" si="37"/>
        <v>#N/A</v>
      </c>
      <c r="I40">
        <f t="shared" si="37"/>
        <v>78541</v>
      </c>
      <c r="J40">
        <f t="shared" si="37"/>
        <v>8893</v>
      </c>
      <c r="K40">
        <f t="shared" si="37"/>
        <v>7856</v>
      </c>
      <c r="L40">
        <f t="shared" si="37"/>
        <v>2539</v>
      </c>
      <c r="M40">
        <f t="shared" si="37"/>
        <v>71967</v>
      </c>
      <c r="N40">
        <f t="shared" si="37"/>
        <v>18372</v>
      </c>
      <c r="O40">
        <f t="shared" si="37"/>
        <v>1378</v>
      </c>
      <c r="P40">
        <f t="shared" si="37"/>
        <v>3197</v>
      </c>
      <c r="Q40">
        <f t="shared" si="37"/>
        <v>2408</v>
      </c>
      <c r="R40">
        <f t="shared" si="37"/>
        <v>6665</v>
      </c>
      <c r="S40">
        <f t="shared" si="37"/>
        <v>1482</v>
      </c>
      <c r="T40">
        <f t="shared" si="37"/>
        <v>551</v>
      </c>
      <c r="U40">
        <f t="shared" si="37"/>
        <v>23021</v>
      </c>
      <c r="V40">
        <f t="shared" si="37"/>
        <v>6799</v>
      </c>
      <c r="W40">
        <v>11.903223037719727</v>
      </c>
      <c r="X40">
        <f t="shared" si="37"/>
        <v>2335</v>
      </c>
      <c r="Y40">
        <f t="shared" si="37"/>
        <v>2382</v>
      </c>
      <c r="Z40">
        <f t="shared" si="37"/>
        <v>9057</v>
      </c>
      <c r="AA40">
        <f t="shared" si="37"/>
        <v>5001</v>
      </c>
      <c r="AB40">
        <f t="shared" si="37"/>
        <v>3171</v>
      </c>
      <c r="AC40">
        <f t="shared" si="37"/>
        <v>17886</v>
      </c>
      <c r="AD40">
        <f t="shared" si="37"/>
        <v>0</v>
      </c>
      <c r="AE40">
        <v>1717</v>
      </c>
      <c r="AF40">
        <f t="shared" si="37"/>
        <v>18969</v>
      </c>
      <c r="AG40">
        <f t="shared" si="37"/>
        <v>0</v>
      </c>
      <c r="AH40">
        <f t="shared" si="37"/>
        <v>0</v>
      </c>
      <c r="AI40">
        <f t="shared" si="37"/>
        <v>2412</v>
      </c>
      <c r="AJ40">
        <f t="shared" si="37"/>
        <v>18177</v>
      </c>
      <c r="AK40">
        <f t="shared" si="37"/>
        <v>6369</v>
      </c>
      <c r="AL40">
        <v>1536.800048828125</v>
      </c>
      <c r="AM40">
        <f t="shared" si="37"/>
        <v>14945</v>
      </c>
      <c r="AN40">
        <f t="shared" si="37"/>
        <v>35966</v>
      </c>
      <c r="AO40">
        <f t="shared" si="37"/>
        <v>13424</v>
      </c>
      <c r="AP40">
        <f t="shared" si="37"/>
        <v>21757</v>
      </c>
      <c r="AQ40">
        <v>7333.064453125</v>
      </c>
      <c r="AR40">
        <f t="shared" si="37"/>
        <v>12552</v>
      </c>
      <c r="AS40">
        <f t="shared" si="37"/>
        <v>29838</v>
      </c>
      <c r="AT40">
        <v>4.7720952033996582</v>
      </c>
      <c r="AU40">
        <f t="shared" si="37"/>
        <v>2210</v>
      </c>
      <c r="AV40">
        <f t="shared" si="37"/>
        <v>5557</v>
      </c>
      <c r="AW40">
        <f t="shared" si="37"/>
        <v>1027</v>
      </c>
      <c r="AX40">
        <v>4589.40966796875</v>
      </c>
      <c r="AY40">
        <f t="shared" si="37"/>
        <v>2256</v>
      </c>
      <c r="AZ40">
        <f t="shared" si="37"/>
        <v>114735</v>
      </c>
      <c r="BA40">
        <f t="shared" si="37"/>
        <v>661816</v>
      </c>
      <c r="BB40">
        <f t="shared" si="37"/>
        <v>5186</v>
      </c>
      <c r="BC40">
        <f t="shared" si="37"/>
        <v>12834</v>
      </c>
      <c r="BD40">
        <f t="shared" si="37"/>
        <v>4</v>
      </c>
      <c r="BE40">
        <f t="shared" si="37"/>
        <v>10457</v>
      </c>
      <c r="BF40">
        <f t="shared" si="37"/>
        <v>4404</v>
      </c>
      <c r="BG40">
        <f t="shared" si="37"/>
        <v>136</v>
      </c>
      <c r="BH40">
        <f t="shared" si="37"/>
        <v>0</v>
      </c>
      <c r="BI40" t="e">
        <f t="shared" si="37"/>
        <v>#N/A</v>
      </c>
      <c r="BJ40" t="e">
        <f t="shared" si="37"/>
        <v>#N/A</v>
      </c>
    </row>
    <row r="41" spans="1:62" ht="15" x14ac:dyDescent="0.25">
      <c r="A41" t="s">
        <v>216</v>
      </c>
      <c r="B41" s="19">
        <f>SUM(B29:B40)</f>
        <v>140528.890625</v>
      </c>
      <c r="C41">
        <f>SUM(C29:C40)</f>
        <v>333645</v>
      </c>
      <c r="D41" s="19">
        <f t="shared" ref="D41:BJ41" si="38">SUM(D29:D40)</f>
        <v>94135</v>
      </c>
      <c r="E41" s="19">
        <f t="shared" si="38"/>
        <v>206424</v>
      </c>
      <c r="F41" s="19">
        <f t="shared" si="38"/>
        <v>12811.501220703125</v>
      </c>
      <c r="G41" s="19">
        <f t="shared" si="38"/>
        <v>100741.951171875</v>
      </c>
      <c r="H41" s="19" t="e">
        <f t="shared" si="38"/>
        <v>#N/A</v>
      </c>
      <c r="I41" s="19">
        <f t="shared" si="38"/>
        <v>822065</v>
      </c>
      <c r="J41" s="19">
        <f t="shared" si="38"/>
        <v>88872</v>
      </c>
      <c r="K41" s="19">
        <f t="shared" si="38"/>
        <v>106695</v>
      </c>
      <c r="L41" s="19">
        <f t="shared" si="38"/>
        <v>39929</v>
      </c>
      <c r="M41" s="19">
        <f t="shared" si="38"/>
        <v>1033556</v>
      </c>
      <c r="N41" s="19">
        <f t="shared" si="38"/>
        <v>280112</v>
      </c>
      <c r="O41" s="19">
        <f t="shared" si="38"/>
        <v>13073</v>
      </c>
      <c r="P41" s="19">
        <f t="shared" si="38"/>
        <v>24595</v>
      </c>
      <c r="Q41" s="19">
        <f t="shared" si="38"/>
        <v>52640</v>
      </c>
      <c r="R41" s="19">
        <f t="shared" si="38"/>
        <v>79461</v>
      </c>
      <c r="S41" s="19">
        <f t="shared" si="38"/>
        <v>24486</v>
      </c>
      <c r="T41" s="19">
        <f t="shared" si="38"/>
        <v>14607</v>
      </c>
      <c r="U41" s="19">
        <f t="shared" si="38"/>
        <v>267471</v>
      </c>
      <c r="V41" s="19">
        <f t="shared" si="38"/>
        <v>156056</v>
      </c>
      <c r="W41" s="19">
        <f t="shared" si="38"/>
        <v>215.12260282039642</v>
      </c>
      <c r="X41" s="19">
        <f t="shared" si="38"/>
        <v>24446</v>
      </c>
      <c r="Y41" s="19">
        <f t="shared" si="38"/>
        <v>20880</v>
      </c>
      <c r="Z41" s="19">
        <f t="shared" si="38"/>
        <v>109007</v>
      </c>
      <c r="AA41" s="19">
        <f t="shared" si="38"/>
        <v>51178</v>
      </c>
      <c r="AB41" s="19">
        <f t="shared" si="38"/>
        <v>37004</v>
      </c>
      <c r="AC41" s="19">
        <f t="shared" si="38"/>
        <v>234212</v>
      </c>
      <c r="AD41" s="19">
        <f t="shared" si="38"/>
        <v>301</v>
      </c>
      <c r="AE41" s="19">
        <f t="shared" si="38"/>
        <v>17682.299865722656</v>
      </c>
      <c r="AF41" s="19">
        <f t="shared" si="38"/>
        <v>201000</v>
      </c>
      <c r="AG41" s="19">
        <f t="shared" si="38"/>
        <v>0</v>
      </c>
      <c r="AH41" s="19">
        <f t="shared" si="38"/>
        <v>4596</v>
      </c>
      <c r="AI41" s="19">
        <f t="shared" si="38"/>
        <v>29641</v>
      </c>
      <c r="AJ41" s="19">
        <f t="shared" si="38"/>
        <v>221801</v>
      </c>
      <c r="AK41" s="19">
        <f t="shared" si="38"/>
        <v>74866</v>
      </c>
      <c r="AL41" s="19">
        <f t="shared" si="38"/>
        <v>13410.800170898438</v>
      </c>
      <c r="AM41" s="19">
        <f t="shared" si="38"/>
        <v>181362</v>
      </c>
      <c r="AN41" s="19">
        <f t="shared" si="38"/>
        <v>448292</v>
      </c>
      <c r="AO41" s="19">
        <f t="shared" si="38"/>
        <v>160241</v>
      </c>
      <c r="AP41" s="19">
        <f t="shared" si="38"/>
        <v>248370</v>
      </c>
      <c r="AQ41" s="19">
        <f t="shared" si="38"/>
        <v>95961.96923828125</v>
      </c>
      <c r="AR41" s="19">
        <f t="shared" si="38"/>
        <v>101724</v>
      </c>
      <c r="AS41" s="19">
        <f t="shared" si="38"/>
        <v>359169</v>
      </c>
      <c r="AT41" s="19">
        <f t="shared" si="38"/>
        <v>5.9946980476379395</v>
      </c>
      <c r="AU41" s="19">
        <f t="shared" si="38"/>
        <v>46541</v>
      </c>
      <c r="AV41" s="19">
        <f t="shared" si="38"/>
        <v>94996</v>
      </c>
      <c r="AW41" s="19">
        <f t="shared" si="38"/>
        <v>4430</v>
      </c>
      <c r="AX41" s="19">
        <f t="shared" si="38"/>
        <v>41311.138671875</v>
      </c>
      <c r="AY41" s="19">
        <f t="shared" si="38"/>
        <v>35540</v>
      </c>
      <c r="AZ41" s="19">
        <f t="shared" si="38"/>
        <v>1416248</v>
      </c>
      <c r="BA41" s="19">
        <f t="shared" si="38"/>
        <v>8153284</v>
      </c>
      <c r="BB41" s="19">
        <f t="shared" si="38"/>
        <v>48811</v>
      </c>
      <c r="BC41" s="19">
        <f t="shared" si="38"/>
        <v>171680</v>
      </c>
      <c r="BD41" s="19">
        <f t="shared" si="38"/>
        <v>43</v>
      </c>
      <c r="BE41" s="19">
        <f t="shared" si="38"/>
        <v>83335</v>
      </c>
      <c r="BF41" s="19">
        <f t="shared" si="38"/>
        <v>62662</v>
      </c>
      <c r="BG41" s="19">
        <f t="shared" si="38"/>
        <v>2828</v>
      </c>
      <c r="BH41" s="19">
        <f t="shared" si="38"/>
        <v>0</v>
      </c>
      <c r="BI41" s="19" t="e">
        <f t="shared" si="38"/>
        <v>#N/A</v>
      </c>
      <c r="BJ41" s="19" t="e">
        <f t="shared" si="38"/>
        <v>#N/A</v>
      </c>
    </row>
    <row r="42" spans="1:62" ht="15" x14ac:dyDescent="0.25">
      <c r="A42" s="19">
        <v>1</v>
      </c>
      <c r="B42" s="18">
        <f>+B29/B15</f>
        <v>0.94420380589425701</v>
      </c>
      <c r="C42" s="18">
        <f>+C29/C15</f>
        <v>0.74807367356614152</v>
      </c>
      <c r="D42" s="18">
        <f t="shared" ref="D42:BJ42" si="39">+D29/D15</f>
        <v>0.92340431891925767</v>
      </c>
      <c r="E42" s="18">
        <f t="shared" si="39"/>
        <v>0.61347554266027549</v>
      </c>
      <c r="F42" s="18">
        <f t="shared" si="39"/>
        <v>0.78028482774926222</v>
      </c>
      <c r="G42" s="18">
        <f t="shared" si="39"/>
        <v>1.1484168685260439</v>
      </c>
      <c r="H42" s="18" t="e">
        <f t="shared" si="39"/>
        <v>#N/A</v>
      </c>
      <c r="I42" s="18">
        <f t="shared" si="39"/>
        <v>1.0207559417189074</v>
      </c>
      <c r="J42" s="18">
        <f t="shared" si="39"/>
        <v>0.86740232619422097</v>
      </c>
      <c r="K42" s="18">
        <f t="shared" si="39"/>
        <v>1.2381964616699255</v>
      </c>
      <c r="L42" s="18">
        <f t="shared" si="39"/>
        <v>0.72854104387053942</v>
      </c>
      <c r="M42" s="18">
        <f t="shared" si="39"/>
        <v>0.85905770618014632</v>
      </c>
      <c r="N42" s="18">
        <f t="shared" si="39"/>
        <v>0.75527581673322208</v>
      </c>
      <c r="O42" s="18">
        <f t="shared" si="39"/>
        <v>0.33329076607970481</v>
      </c>
      <c r="P42" s="18">
        <f t="shared" si="39"/>
        <v>1.5289973836388231</v>
      </c>
      <c r="Q42" s="18">
        <f t="shared" si="39"/>
        <v>0.53045667492068072</v>
      </c>
      <c r="R42" s="18">
        <f t="shared" si="39"/>
        <v>0.91878263805188909</v>
      </c>
      <c r="S42" s="18">
        <f t="shared" si="39"/>
        <v>98.204904346895802</v>
      </c>
      <c r="T42" s="18">
        <f t="shared" si="39"/>
        <v>21.260139472932703</v>
      </c>
      <c r="U42" s="18">
        <f t="shared" si="39"/>
        <v>1.86808788729054</v>
      </c>
      <c r="V42" s="18">
        <f t="shared" si="39"/>
        <v>1.1130444992368203</v>
      </c>
      <c r="W42" s="18">
        <f t="shared" si="39"/>
        <v>10</v>
      </c>
      <c r="X42" s="18">
        <f t="shared" si="39"/>
        <v>0.56894455362809904</v>
      </c>
      <c r="Y42" s="18">
        <f t="shared" si="39"/>
        <v>1.4044509794598417</v>
      </c>
      <c r="Z42" s="18">
        <f t="shared" si="39"/>
        <v>0.55337968231975843</v>
      </c>
      <c r="AA42" s="18">
        <f t="shared" si="39"/>
        <v>0.82996803010306797</v>
      </c>
      <c r="AB42" s="18">
        <f t="shared" si="39"/>
        <v>0.83472230851579143</v>
      </c>
      <c r="AC42" s="18">
        <f t="shared" si="39"/>
        <v>0.74045605846118523</v>
      </c>
      <c r="AD42" s="18">
        <f t="shared" si="39"/>
        <v>0</v>
      </c>
      <c r="AE42" s="18">
        <f t="shared" si="39"/>
        <v>1.8945749955928826</v>
      </c>
      <c r="AF42" s="18">
        <f t="shared" si="39"/>
        <v>0.87246516367804827</v>
      </c>
      <c r="AG42" s="18" t="e">
        <f t="shared" si="39"/>
        <v>#DIV/0!</v>
      </c>
      <c r="AH42" s="18">
        <f t="shared" si="39"/>
        <v>4.2551991814044969</v>
      </c>
      <c r="AI42" s="18">
        <f t="shared" si="39"/>
        <v>1.0726831253598421</v>
      </c>
      <c r="AJ42" s="18">
        <f t="shared" si="39"/>
        <v>1.1519564690772304</v>
      </c>
      <c r="AK42" s="18">
        <f t="shared" si="39"/>
        <v>2.2316507545311501</v>
      </c>
      <c r="AL42" s="18">
        <f t="shared" si="39"/>
        <v>1.2951814707117768</v>
      </c>
      <c r="AM42" s="18">
        <f t="shared" si="39"/>
        <v>0.76499196972572425</v>
      </c>
      <c r="AN42" s="18">
        <f t="shared" si="39"/>
        <v>1.6716495460327638</v>
      </c>
      <c r="AO42" s="18">
        <f t="shared" si="39"/>
        <v>0.92611898969980988</v>
      </c>
      <c r="AP42" s="18">
        <f t="shared" si="39"/>
        <v>1.226666697509099</v>
      </c>
      <c r="AQ42" s="18">
        <f t="shared" si="39"/>
        <v>0.65379590697691359</v>
      </c>
      <c r="AR42" s="18">
        <f t="shared" si="39"/>
        <v>1.146118940550366</v>
      </c>
      <c r="AS42" s="18">
        <f t="shared" si="39"/>
        <v>1.0438097008088199</v>
      </c>
      <c r="AT42" s="18">
        <f t="shared" si="39"/>
        <v>1.0000000000000233</v>
      </c>
      <c r="AU42" s="18">
        <f t="shared" si="39"/>
        <v>1.6336445896432104</v>
      </c>
      <c r="AV42" s="18">
        <f t="shared" si="39"/>
        <v>0.67866114627756202</v>
      </c>
      <c r="AW42" s="18">
        <f t="shared" si="39"/>
        <v>0.8263823112365043</v>
      </c>
      <c r="AX42" s="18">
        <f t="shared" si="39"/>
        <v>1.3925495837590447</v>
      </c>
      <c r="AY42" s="18">
        <f t="shared" si="39"/>
        <v>0.68532177223950963</v>
      </c>
      <c r="AZ42" s="18">
        <f t="shared" si="39"/>
        <v>1.3229028964413903</v>
      </c>
      <c r="BA42" s="18">
        <f t="shared" si="39"/>
        <v>0.99982097455041952</v>
      </c>
      <c r="BB42" s="18">
        <f t="shared" si="39"/>
        <v>0.89361025790786952</v>
      </c>
      <c r="BC42" s="18">
        <f t="shared" si="39"/>
        <v>1.6368571144615724</v>
      </c>
      <c r="BD42" s="18" t="e">
        <f t="shared" si="39"/>
        <v>#DIV/0!</v>
      </c>
      <c r="BE42" s="18">
        <f t="shared" si="39"/>
        <v>0.327183776722895</v>
      </c>
      <c r="BF42" s="18">
        <f t="shared" si="39"/>
        <v>1.0512153143158127</v>
      </c>
      <c r="BG42" s="18">
        <f t="shared" si="39"/>
        <v>1</v>
      </c>
      <c r="BH42" s="18">
        <f t="shared" si="39"/>
        <v>0</v>
      </c>
      <c r="BI42" s="18" t="e">
        <f t="shared" si="39"/>
        <v>#N/A</v>
      </c>
      <c r="BJ42" s="18" t="e">
        <f t="shared" si="39"/>
        <v>#N/A</v>
      </c>
    </row>
    <row r="43" spans="1:62" ht="15" x14ac:dyDescent="0.25">
      <c r="A43" s="19">
        <v>2</v>
      </c>
      <c r="B43" s="18">
        <f t="shared" ref="B43:B54" si="40">+B30/B16</f>
        <v>1.0100277175025814</v>
      </c>
      <c r="C43" s="18">
        <f t="shared" ref="C43:BJ43" si="41">+C30/C16</f>
        <v>1.002484062325764</v>
      </c>
      <c r="D43" s="18">
        <f t="shared" si="41"/>
        <v>1.2029652414625196</v>
      </c>
      <c r="E43" s="18">
        <f t="shared" si="41"/>
        <v>0.55563444216088476</v>
      </c>
      <c r="F43" s="18">
        <f t="shared" si="41"/>
        <v>0.73077802105654022</v>
      </c>
      <c r="G43" s="18">
        <f t="shared" si="41"/>
        <v>0.95006989403700104</v>
      </c>
      <c r="H43" s="18" t="e">
        <f t="shared" si="41"/>
        <v>#N/A</v>
      </c>
      <c r="I43" s="18">
        <f t="shared" si="41"/>
        <v>1.1580617738629382</v>
      </c>
      <c r="J43" s="18">
        <f t="shared" si="41"/>
        <v>0.77736280342305586</v>
      </c>
      <c r="K43" s="18">
        <f t="shared" si="41"/>
        <v>0.96342170723593934</v>
      </c>
      <c r="L43" s="18">
        <f t="shared" si="41"/>
        <v>0.4973256180868269</v>
      </c>
      <c r="M43" s="18">
        <f t="shared" si="41"/>
        <v>0.91288126356856114</v>
      </c>
      <c r="N43" s="18">
        <f t="shared" si="41"/>
        <v>0.89812184534717887</v>
      </c>
      <c r="O43" s="18">
        <f t="shared" si="41"/>
        <v>1.2784410707952318</v>
      </c>
      <c r="P43" s="18">
        <f t="shared" si="41"/>
        <v>0.9766395666072103</v>
      </c>
      <c r="Q43" s="18">
        <f t="shared" si="41"/>
        <v>1.0550649118692774</v>
      </c>
      <c r="R43" s="18">
        <f t="shared" si="41"/>
        <v>0.90137506963576253</v>
      </c>
      <c r="S43" s="18">
        <f t="shared" si="41"/>
        <v>1607.2642218422225</v>
      </c>
      <c r="T43" s="18">
        <f t="shared" si="41"/>
        <v>110.31015282136165</v>
      </c>
      <c r="U43" s="18">
        <f t="shared" si="41"/>
        <v>1.730167803342515</v>
      </c>
      <c r="V43" s="18">
        <f t="shared" si="41"/>
        <v>0.5251439942079511</v>
      </c>
      <c r="W43" s="18">
        <f t="shared" si="41"/>
        <v>10</v>
      </c>
      <c r="X43" s="18">
        <f t="shared" si="41"/>
        <v>2.0405815757225976</v>
      </c>
      <c r="Y43" s="18">
        <f t="shared" si="41"/>
        <v>0.57027591362177277</v>
      </c>
      <c r="Z43" s="18">
        <f t="shared" si="41"/>
        <v>0.50938503471537444</v>
      </c>
      <c r="AA43" s="18">
        <f t="shared" si="41"/>
        <v>1.5433863881871499</v>
      </c>
      <c r="AB43" s="18">
        <f t="shared" si="41"/>
        <v>1.0356441634091218</v>
      </c>
      <c r="AC43" s="18">
        <f t="shared" si="41"/>
        <v>0.62481166819901812</v>
      </c>
      <c r="AD43" s="18">
        <f t="shared" si="41"/>
        <v>0</v>
      </c>
      <c r="AE43" s="18">
        <f t="shared" si="41"/>
        <v>3.1777465991405798</v>
      </c>
      <c r="AF43" s="18">
        <f t="shared" si="41"/>
        <v>0.85447565199738795</v>
      </c>
      <c r="AG43" s="18" t="e">
        <f t="shared" si="41"/>
        <v>#DIV/0!</v>
      </c>
      <c r="AH43" s="18">
        <f t="shared" si="41"/>
        <v>322.02312606614038</v>
      </c>
      <c r="AI43" s="18">
        <f t="shared" si="41"/>
        <v>0.76192520835319666</v>
      </c>
      <c r="AJ43" s="18">
        <f t="shared" si="41"/>
        <v>1.188449124962496</v>
      </c>
      <c r="AK43" s="18">
        <f t="shared" si="41"/>
        <v>2.150661578696845</v>
      </c>
      <c r="AL43" s="18">
        <f t="shared" si="41"/>
        <v>4.0295015797713463</v>
      </c>
      <c r="AM43" s="18">
        <f t="shared" si="41"/>
        <v>0.73792394959535856</v>
      </c>
      <c r="AN43" s="18">
        <f t="shared" si="41"/>
        <v>1.5656096001952078</v>
      </c>
      <c r="AO43" s="18">
        <f t="shared" si="41"/>
        <v>1.1083611036422203</v>
      </c>
      <c r="AP43" s="18">
        <f t="shared" si="41"/>
        <v>1.5768568763249193</v>
      </c>
      <c r="AQ43" s="18">
        <f t="shared" si="41"/>
        <v>0.64795879680811386</v>
      </c>
      <c r="AR43" s="18">
        <f t="shared" si="41"/>
        <v>1.2442998278183262</v>
      </c>
      <c r="AS43" s="18">
        <f t="shared" si="41"/>
        <v>0.96264345799252793</v>
      </c>
      <c r="AT43" s="18" t="e">
        <f t="shared" si="41"/>
        <v>#DIV/0!</v>
      </c>
      <c r="AU43" s="18">
        <f t="shared" si="41"/>
        <v>0.5780679763959955</v>
      </c>
      <c r="AV43" s="18">
        <f t="shared" si="41"/>
        <v>0.73147166407944009</v>
      </c>
      <c r="AW43" s="18">
        <f t="shared" si="41"/>
        <v>0</v>
      </c>
      <c r="AX43" s="18">
        <f t="shared" si="41"/>
        <v>1.3429153783851122</v>
      </c>
      <c r="AY43" s="18">
        <f t="shared" si="41"/>
        <v>0.61093289430420117</v>
      </c>
      <c r="AZ43" s="18">
        <f t="shared" si="41"/>
        <v>1.3333046161582358</v>
      </c>
      <c r="BA43" s="18">
        <f t="shared" si="41"/>
        <v>1.0142811586789362</v>
      </c>
      <c r="BB43" s="18">
        <f t="shared" si="41"/>
        <v>0.81572485601159161</v>
      </c>
      <c r="BC43" s="18">
        <f t="shared" si="41"/>
        <v>1.0851019510674507</v>
      </c>
      <c r="BD43" s="18" t="e">
        <f t="shared" si="41"/>
        <v>#DIV/0!</v>
      </c>
      <c r="BE43" s="18">
        <f t="shared" si="41"/>
        <v>0.4487449715218863</v>
      </c>
      <c r="BF43" s="18">
        <f t="shared" si="41"/>
        <v>1.0535713581879604</v>
      </c>
      <c r="BG43" s="18">
        <f t="shared" si="41"/>
        <v>1</v>
      </c>
      <c r="BH43" s="18">
        <f t="shared" si="41"/>
        <v>0</v>
      </c>
      <c r="BI43" s="18" t="e">
        <f t="shared" si="41"/>
        <v>#N/A</v>
      </c>
      <c r="BJ43" s="18" t="e">
        <f t="shared" si="41"/>
        <v>#N/A</v>
      </c>
    </row>
    <row r="44" spans="1:62" ht="15" x14ac:dyDescent="0.25">
      <c r="A44" s="19">
        <v>3</v>
      </c>
      <c r="B44" s="18">
        <f t="shared" si="40"/>
        <v>1.1065324533911705</v>
      </c>
      <c r="C44" s="18">
        <f t="shared" ref="C44:BJ44" si="42">+C31/C17</f>
        <v>0.87576659715239136</v>
      </c>
      <c r="D44" s="18">
        <f t="shared" si="42"/>
        <v>0.73156295188843412</v>
      </c>
      <c r="E44" s="18">
        <f t="shared" si="42"/>
        <v>0.63459811399113542</v>
      </c>
      <c r="F44" s="18">
        <f t="shared" si="42"/>
        <v>1.7016572473585723</v>
      </c>
      <c r="G44" s="18">
        <f t="shared" si="42"/>
        <v>1.2618196000410984</v>
      </c>
      <c r="H44" s="18" t="e">
        <f t="shared" si="42"/>
        <v>#N/A</v>
      </c>
      <c r="I44" s="18">
        <f t="shared" si="42"/>
        <v>1.2513095580175175</v>
      </c>
      <c r="J44" s="18">
        <f t="shared" si="42"/>
        <v>1.1108950766103434</v>
      </c>
      <c r="K44" s="18">
        <f t="shared" si="42"/>
        <v>0.93222541352926691</v>
      </c>
      <c r="L44" s="18">
        <f t="shared" si="42"/>
        <v>1.1904335112305</v>
      </c>
      <c r="M44" s="18">
        <f t="shared" si="42"/>
        <v>0.88701844309969446</v>
      </c>
      <c r="N44" s="18">
        <f t="shared" si="42"/>
        <v>0.77104751147582762</v>
      </c>
      <c r="O44" s="18">
        <f t="shared" si="42"/>
        <v>1.0041288874768013</v>
      </c>
      <c r="P44" s="18">
        <f t="shared" si="42"/>
        <v>1.3076526478603518</v>
      </c>
      <c r="Q44" s="18">
        <f t="shared" si="42"/>
        <v>1.2975556788354328</v>
      </c>
      <c r="R44" s="18">
        <f t="shared" si="42"/>
        <v>0.84750684747544902</v>
      </c>
      <c r="S44" s="18">
        <f t="shared" si="42"/>
        <v>60.598609361634317</v>
      </c>
      <c r="T44" s="18">
        <f t="shared" si="42"/>
        <v>104.60049047220522</v>
      </c>
      <c r="U44" s="18">
        <f t="shared" si="42"/>
        <v>1.3009596795826435</v>
      </c>
      <c r="V44" s="18">
        <f t="shared" si="42"/>
        <v>0.69595190050957989</v>
      </c>
      <c r="W44" s="18">
        <f t="shared" si="42"/>
        <v>10.000000000000002</v>
      </c>
      <c r="X44" s="18">
        <f t="shared" si="42"/>
        <v>4.1483895871161387</v>
      </c>
      <c r="Y44" s="18">
        <f t="shared" si="42"/>
        <v>0.69706773892320328</v>
      </c>
      <c r="Z44" s="18">
        <f t="shared" si="42"/>
        <v>0.95744386530654824</v>
      </c>
      <c r="AA44" s="18">
        <f t="shared" si="42"/>
        <v>1.881678317910354</v>
      </c>
      <c r="AB44" s="18">
        <f t="shared" si="42"/>
        <v>0.84362165612013085</v>
      </c>
      <c r="AC44" s="18">
        <f t="shared" si="42"/>
        <v>0.51033112536164038</v>
      </c>
      <c r="AD44" s="18">
        <f t="shared" si="42"/>
        <v>0</v>
      </c>
      <c r="AE44" s="18">
        <f t="shared" si="42"/>
        <v>3.3351764436612834</v>
      </c>
      <c r="AF44" s="18">
        <f t="shared" si="42"/>
        <v>0.95588622709289461</v>
      </c>
      <c r="AG44" s="18" t="e">
        <f t="shared" si="42"/>
        <v>#DIV/0!</v>
      </c>
      <c r="AH44" s="18">
        <f t="shared" si="42"/>
        <v>38.190027098207942</v>
      </c>
      <c r="AI44" s="18">
        <f t="shared" si="42"/>
        <v>0.68920269600905748</v>
      </c>
      <c r="AJ44" s="18">
        <f t="shared" si="42"/>
        <v>1.2657641624669345</v>
      </c>
      <c r="AK44" s="18">
        <f t="shared" si="42"/>
        <v>1.5760506588009171</v>
      </c>
      <c r="AL44" s="18">
        <f t="shared" si="42"/>
        <v>3.4501413834545338</v>
      </c>
      <c r="AM44" s="18">
        <f t="shared" si="42"/>
        <v>0.72171437471877065</v>
      </c>
      <c r="AN44" s="18">
        <f t="shared" si="42"/>
        <v>1.6463355802503945</v>
      </c>
      <c r="AO44" s="18">
        <f t="shared" si="42"/>
        <v>1.1259129374094685</v>
      </c>
      <c r="AP44" s="18">
        <f t="shared" si="42"/>
        <v>1.1217458017368818</v>
      </c>
      <c r="AQ44" s="18">
        <f t="shared" si="42"/>
        <v>0.90808367994988881</v>
      </c>
      <c r="AR44" s="18">
        <f t="shared" si="42"/>
        <v>1.6057077198258862</v>
      </c>
      <c r="AS44" s="18">
        <f t="shared" si="42"/>
        <v>0.89263629614168705</v>
      </c>
      <c r="AT44" s="18" t="e">
        <f t="shared" si="42"/>
        <v>#DIV/0!</v>
      </c>
      <c r="AU44" s="18">
        <f t="shared" si="42"/>
        <v>0.89134486694502346</v>
      </c>
      <c r="AV44" s="18">
        <f t="shared" si="42"/>
        <v>0.7942801281534263</v>
      </c>
      <c r="AW44" s="18">
        <f t="shared" si="42"/>
        <v>0</v>
      </c>
      <c r="AX44" s="18">
        <f t="shared" si="42"/>
        <v>1.9206710546162953</v>
      </c>
      <c r="AY44" s="18">
        <f t="shared" si="42"/>
        <v>0.70057102880099176</v>
      </c>
      <c r="AZ44" s="18">
        <f t="shared" si="42"/>
        <v>1.0931682971182188</v>
      </c>
      <c r="BA44" s="18">
        <f t="shared" si="42"/>
        <v>0.98742458007826284</v>
      </c>
      <c r="BB44" s="18">
        <f t="shared" si="42"/>
        <v>0.92637000808580106</v>
      </c>
      <c r="BC44" s="18">
        <f t="shared" si="42"/>
        <v>0.71375001798017856</v>
      </c>
      <c r="BD44" s="18" t="e">
        <f t="shared" si="42"/>
        <v>#DIV/0!</v>
      </c>
      <c r="BE44" s="18">
        <f t="shared" si="42"/>
        <v>0.69252933972362307</v>
      </c>
      <c r="BF44" s="18">
        <f t="shared" si="42"/>
        <v>1.1476356671682058</v>
      </c>
      <c r="BG44" s="18">
        <f t="shared" si="42"/>
        <v>1</v>
      </c>
      <c r="BH44" s="18">
        <f t="shared" si="42"/>
        <v>0</v>
      </c>
      <c r="BI44" s="18" t="e">
        <f t="shared" si="42"/>
        <v>#N/A</v>
      </c>
      <c r="BJ44" s="18" t="e">
        <f t="shared" si="42"/>
        <v>#N/A</v>
      </c>
    </row>
    <row r="45" spans="1:62" ht="15" x14ac:dyDescent="0.25">
      <c r="A45" s="19">
        <v>4</v>
      </c>
      <c r="B45" s="18">
        <f t="shared" si="40"/>
        <v>0.98048099156789026</v>
      </c>
      <c r="C45" s="18">
        <f t="shared" ref="C45:BJ45" si="43">+C32/C18</f>
        <v>0.8495708611440973</v>
      </c>
      <c r="D45" s="18">
        <f t="shared" si="43"/>
        <v>0.83367071465630183</v>
      </c>
      <c r="E45" s="18">
        <f t="shared" si="43"/>
        <v>1.2741939528366324</v>
      </c>
      <c r="F45" s="18">
        <f t="shared" si="43"/>
        <v>1.6472936855500762</v>
      </c>
      <c r="G45" s="18">
        <f t="shared" si="43"/>
        <v>1.0277850830291226</v>
      </c>
      <c r="H45" s="18" t="e">
        <f t="shared" si="43"/>
        <v>#N/A</v>
      </c>
      <c r="I45" s="18">
        <f t="shared" si="43"/>
        <v>1.3087097648702355</v>
      </c>
      <c r="J45" s="18">
        <f t="shared" si="43"/>
        <v>2.2496762539020669</v>
      </c>
      <c r="K45" s="18">
        <f t="shared" si="43"/>
        <v>0.95162683591290131</v>
      </c>
      <c r="L45" s="18">
        <f t="shared" si="43"/>
        <v>0.803540080060272</v>
      </c>
      <c r="M45" s="18">
        <f t="shared" si="43"/>
        <v>1.0217431044726939</v>
      </c>
      <c r="N45" s="18">
        <f t="shared" si="43"/>
        <v>0.89673848400929923</v>
      </c>
      <c r="O45" s="18">
        <f t="shared" si="43"/>
        <v>2.784328541158287</v>
      </c>
      <c r="P45" s="18">
        <f t="shared" si="43"/>
        <v>0.87469935510349428</v>
      </c>
      <c r="Q45" s="18">
        <f t="shared" si="43"/>
        <v>1.6671708738701547</v>
      </c>
      <c r="R45" s="18">
        <f t="shared" si="43"/>
        <v>1.1794430641911366</v>
      </c>
      <c r="S45" s="18">
        <f t="shared" si="43"/>
        <v>145.5844847636229</v>
      </c>
      <c r="T45" s="18">
        <f t="shared" si="43"/>
        <v>144.32497953378291</v>
      </c>
      <c r="U45" s="18">
        <f t="shared" si="43"/>
        <v>3.3686138704478421</v>
      </c>
      <c r="V45" s="18">
        <f t="shared" si="43"/>
        <v>0.91934871334703439</v>
      </c>
      <c r="W45" s="18">
        <f t="shared" si="43"/>
        <v>10</v>
      </c>
      <c r="X45" s="18">
        <f t="shared" si="43"/>
        <v>3.8338709703020162</v>
      </c>
      <c r="Y45" s="18">
        <f t="shared" si="43"/>
        <v>0.63327324791864747</v>
      </c>
      <c r="Z45" s="18">
        <f t="shared" si="43"/>
        <v>1.0189734985500327</v>
      </c>
      <c r="AA45" s="18">
        <f t="shared" si="43"/>
        <v>2.32573621942691</v>
      </c>
      <c r="AB45" s="18">
        <f t="shared" si="43"/>
        <v>6.9617237771729457</v>
      </c>
      <c r="AC45" s="18">
        <f t="shared" si="43"/>
        <v>0.64247590818634182</v>
      </c>
      <c r="AD45" s="18">
        <f t="shared" si="43"/>
        <v>0</v>
      </c>
      <c r="AE45" s="18">
        <f t="shared" si="43"/>
        <v>2.8722917238981274</v>
      </c>
      <c r="AF45" s="18">
        <f t="shared" si="43"/>
        <v>1.3000074082501449</v>
      </c>
      <c r="AG45" s="18" t="e">
        <f t="shared" si="43"/>
        <v>#DIV/0!</v>
      </c>
      <c r="AH45" s="18">
        <f t="shared" si="43"/>
        <v>54.595523487282378</v>
      </c>
      <c r="AI45" s="18">
        <f t="shared" si="43"/>
        <v>3.6134895698372027E-2</v>
      </c>
      <c r="AJ45" s="18">
        <f t="shared" si="43"/>
        <v>1.3908470801477038</v>
      </c>
      <c r="AK45" s="18">
        <f t="shared" si="43"/>
        <v>20.198713699134242</v>
      </c>
      <c r="AL45" s="18">
        <f t="shared" si="43"/>
        <v>1.707748036391024</v>
      </c>
      <c r="AM45" s="18">
        <f t="shared" si="43"/>
        <v>0.75107417896071982</v>
      </c>
      <c r="AN45" s="18">
        <f t="shared" si="43"/>
        <v>1.1471153673760535</v>
      </c>
      <c r="AO45" s="18">
        <f t="shared" si="43"/>
        <v>1.1090334830847128</v>
      </c>
      <c r="AP45" s="18">
        <f t="shared" si="43"/>
        <v>2.1012051018563978</v>
      </c>
      <c r="AQ45" s="18">
        <f t="shared" si="43"/>
        <v>0.43340765675129606</v>
      </c>
      <c r="AR45" s="18">
        <f t="shared" si="43"/>
        <v>1.1290595924201052</v>
      </c>
      <c r="AS45" s="18">
        <f t="shared" si="43"/>
        <v>1.0876345332701729</v>
      </c>
      <c r="AT45" s="18" t="e">
        <f t="shared" si="43"/>
        <v>#DIV/0!</v>
      </c>
      <c r="AU45" s="18">
        <f t="shared" si="43"/>
        <v>1.0435434626892965</v>
      </c>
      <c r="AV45" s="18">
        <f t="shared" si="43"/>
        <v>0.97720725168481104</v>
      </c>
      <c r="AW45" s="18">
        <f t="shared" si="43"/>
        <v>1.640334779223668</v>
      </c>
      <c r="AX45" s="18">
        <f t="shared" si="43"/>
        <v>1.6431481119372884</v>
      </c>
      <c r="AY45" s="18">
        <f t="shared" si="43"/>
        <v>0.1478451518370269</v>
      </c>
      <c r="AZ45" s="18">
        <f t="shared" si="43"/>
        <v>1.9894917998954673</v>
      </c>
      <c r="BA45" s="18">
        <f t="shared" si="43"/>
        <v>1.2303650662272934</v>
      </c>
      <c r="BB45" s="18">
        <f t="shared" si="43"/>
        <v>1.1770420730569855</v>
      </c>
      <c r="BC45" s="18">
        <f t="shared" si="43"/>
        <v>1.324578580277586</v>
      </c>
      <c r="BD45" s="18" t="e">
        <f t="shared" si="43"/>
        <v>#DIV/0!</v>
      </c>
      <c r="BE45" s="18">
        <f t="shared" si="43"/>
        <v>0.43910413861547604</v>
      </c>
      <c r="BF45" s="18">
        <f t="shared" si="43"/>
        <v>1.4827711393075749</v>
      </c>
      <c r="BG45" s="18">
        <f t="shared" si="43"/>
        <v>1</v>
      </c>
      <c r="BH45" s="18">
        <f t="shared" si="43"/>
        <v>0</v>
      </c>
      <c r="BI45" s="18" t="e">
        <f t="shared" si="43"/>
        <v>#N/A</v>
      </c>
      <c r="BJ45" s="18" t="e">
        <f t="shared" si="43"/>
        <v>#N/A</v>
      </c>
    </row>
    <row r="46" spans="1:62" ht="15" x14ac:dyDescent="0.25">
      <c r="A46" s="19">
        <v>5</v>
      </c>
      <c r="B46" s="18">
        <f t="shared" si="40"/>
        <v>0.95358786181699196</v>
      </c>
      <c r="C46" s="18">
        <f t="shared" ref="C46:BJ46" si="44">+C33/C19</f>
        <v>0.76015124186947203</v>
      </c>
      <c r="D46" s="18">
        <f t="shared" si="44"/>
        <v>1.0783963840999664</v>
      </c>
      <c r="E46" s="18">
        <f t="shared" si="44"/>
        <v>0.62669898888912978</v>
      </c>
      <c r="F46" s="18">
        <f t="shared" si="44"/>
        <v>1.5309396424295487</v>
      </c>
      <c r="G46" s="18">
        <f t="shared" si="44"/>
        <v>1.2337911614625272</v>
      </c>
      <c r="H46" s="18" t="e">
        <f t="shared" si="44"/>
        <v>#N/A</v>
      </c>
      <c r="I46" s="18">
        <f t="shared" si="44"/>
        <v>1.3055704221913587</v>
      </c>
      <c r="J46" s="18">
        <f t="shared" si="44"/>
        <v>2.7575698735594107</v>
      </c>
      <c r="K46" s="18">
        <f t="shared" si="44"/>
        <v>0.94620602791690123</v>
      </c>
      <c r="L46" s="18">
        <f t="shared" si="44"/>
        <v>1.0212806361279814</v>
      </c>
      <c r="M46" s="18">
        <f t="shared" si="44"/>
        <v>0.90475057518758251</v>
      </c>
      <c r="N46" s="18">
        <f t="shared" si="44"/>
        <v>0.81200221087021218</v>
      </c>
      <c r="O46" s="18">
        <f t="shared" si="44"/>
        <v>17.731224062503067</v>
      </c>
      <c r="P46" s="18">
        <f t="shared" si="44"/>
        <v>1.3776263780303739</v>
      </c>
      <c r="Q46" s="18">
        <f t="shared" si="44"/>
        <v>25.590351238576915</v>
      </c>
      <c r="R46" s="18">
        <f t="shared" si="44"/>
        <v>1.2354586833219998</v>
      </c>
      <c r="S46" s="18">
        <f t="shared" si="44"/>
        <v>97.482839403024187</v>
      </c>
      <c r="T46" s="18">
        <f t="shared" si="44"/>
        <v>88.301180229671814</v>
      </c>
      <c r="U46" s="18">
        <f t="shared" si="44"/>
        <v>3.0726184500206872</v>
      </c>
      <c r="V46" s="18">
        <f t="shared" si="44"/>
        <v>1.1429630047665766</v>
      </c>
      <c r="W46" s="18">
        <f t="shared" si="44"/>
        <v>10</v>
      </c>
      <c r="X46" s="18">
        <f t="shared" si="44"/>
        <v>10.361447081324245</v>
      </c>
      <c r="Y46" s="18">
        <f t="shared" si="44"/>
        <v>0.48424253729427602</v>
      </c>
      <c r="Z46" s="18">
        <f t="shared" si="44"/>
        <v>1.59620764262138</v>
      </c>
      <c r="AA46" s="18">
        <f t="shared" si="44"/>
        <v>8.2158306319143009</v>
      </c>
      <c r="AB46" s="18">
        <f t="shared" si="44"/>
        <v>9.3916748865006969</v>
      </c>
      <c r="AC46" s="18">
        <f t="shared" si="44"/>
        <v>0.863168121874757</v>
      </c>
      <c r="AD46" s="18">
        <f t="shared" si="44"/>
        <v>0</v>
      </c>
      <c r="AE46" s="18">
        <f t="shared" si="44"/>
        <v>3.2437181098634635</v>
      </c>
      <c r="AF46" s="18">
        <f t="shared" si="44"/>
        <v>1.3690261916873812</v>
      </c>
      <c r="AG46" s="18" t="e">
        <f t="shared" si="44"/>
        <v>#DIV/0!</v>
      </c>
      <c r="AH46" s="18">
        <f t="shared" si="44"/>
        <v>203.58794343253348</v>
      </c>
      <c r="AI46" s="18">
        <f t="shared" si="44"/>
        <v>0.34499495721862766</v>
      </c>
      <c r="AJ46" s="18">
        <f t="shared" si="44"/>
        <v>1.7339547746058079</v>
      </c>
      <c r="AK46" s="18">
        <f t="shared" si="44"/>
        <v>5.9263656824062263</v>
      </c>
      <c r="AL46" s="18">
        <f t="shared" si="44"/>
        <v>5.7834541052670927</v>
      </c>
      <c r="AM46" s="18">
        <f t="shared" si="44"/>
        <v>0.81636837518225869</v>
      </c>
      <c r="AN46" s="18">
        <f t="shared" si="44"/>
        <v>1.9518750532662745</v>
      </c>
      <c r="AO46" s="18">
        <f t="shared" si="44"/>
        <v>1.7737050616904493</v>
      </c>
      <c r="AP46" s="18">
        <f t="shared" si="44"/>
        <v>1.8874374647957668</v>
      </c>
      <c r="AQ46" s="18">
        <f t="shared" si="44"/>
        <v>0.77512698939302249</v>
      </c>
      <c r="AR46" s="18">
        <f t="shared" si="44"/>
        <v>0.74212180203715095</v>
      </c>
      <c r="AS46" s="18">
        <f t="shared" si="44"/>
        <v>1.305006519979095</v>
      </c>
      <c r="AT46" s="18" t="e">
        <f t="shared" si="44"/>
        <v>#DIV/0!</v>
      </c>
      <c r="AU46" s="18">
        <f t="shared" si="44"/>
        <v>1.6916058582147211</v>
      </c>
      <c r="AV46" s="18">
        <f t="shared" si="44"/>
        <v>0.79048482431011347</v>
      </c>
      <c r="AW46" s="18">
        <f t="shared" si="44"/>
        <v>0</v>
      </c>
      <c r="AX46" s="18">
        <f t="shared" si="44"/>
        <v>1.0885540436878902</v>
      </c>
      <c r="AY46" s="18">
        <f t="shared" si="44"/>
        <v>0.28925901367855167</v>
      </c>
      <c r="AZ46" s="18">
        <f t="shared" si="44"/>
        <v>1.6234903063136434</v>
      </c>
      <c r="BA46" s="18">
        <f t="shared" si="44"/>
        <v>1.251225764229605</v>
      </c>
      <c r="BB46" s="18">
        <f t="shared" si="44"/>
        <v>0.87288751300004275</v>
      </c>
      <c r="BC46" s="18">
        <f t="shared" si="44"/>
        <v>1.45922774396122</v>
      </c>
      <c r="BD46" s="18" t="e">
        <f t="shared" si="44"/>
        <v>#DIV/0!</v>
      </c>
      <c r="BE46" s="18">
        <f t="shared" si="44"/>
        <v>0.37223778487640347</v>
      </c>
      <c r="BF46" s="18">
        <f t="shared" si="44"/>
        <v>1.313166251639823</v>
      </c>
      <c r="BG46" s="18">
        <f t="shared" si="44"/>
        <v>1</v>
      </c>
      <c r="BH46" s="18">
        <f t="shared" si="44"/>
        <v>0</v>
      </c>
      <c r="BI46" s="18" t="e">
        <f t="shared" si="44"/>
        <v>#N/A</v>
      </c>
      <c r="BJ46" s="18" t="e">
        <f t="shared" si="44"/>
        <v>#N/A</v>
      </c>
    </row>
    <row r="47" spans="1:62" ht="15" x14ac:dyDescent="0.25">
      <c r="A47" s="19">
        <v>6</v>
      </c>
      <c r="B47" s="18">
        <f t="shared" si="40"/>
        <v>1.3193324422562054</v>
      </c>
      <c r="C47" s="18">
        <f t="shared" ref="C47:BJ47" si="45">+C34/C20</f>
        <v>0.97744330892506059</v>
      </c>
      <c r="D47" s="18">
        <f t="shared" si="45"/>
        <v>0.81438332908269084</v>
      </c>
      <c r="E47" s="18">
        <f t="shared" si="45"/>
        <v>1.1283944031841122</v>
      </c>
      <c r="F47" s="18">
        <f t="shared" si="45"/>
        <v>2.5928722015371197</v>
      </c>
      <c r="G47" s="18">
        <f t="shared" si="45"/>
        <v>1.2152519179452428</v>
      </c>
      <c r="H47" s="18" t="e">
        <f t="shared" si="45"/>
        <v>#N/A</v>
      </c>
      <c r="I47" s="18">
        <f t="shared" si="45"/>
        <v>1.4058027634249179</v>
      </c>
      <c r="J47" s="18">
        <f t="shared" si="45"/>
        <v>1.8853093403534338</v>
      </c>
      <c r="K47" s="18">
        <f t="shared" si="45"/>
        <v>1.1379080777875283</v>
      </c>
      <c r="L47" s="18">
        <f t="shared" si="45"/>
        <v>0.97291477447808195</v>
      </c>
      <c r="M47" s="18">
        <f t="shared" si="45"/>
        <v>0.98866769407397315</v>
      </c>
      <c r="N47" s="18">
        <f t="shared" si="45"/>
        <v>0.91691970342889684</v>
      </c>
      <c r="O47" s="18">
        <f t="shared" si="45"/>
        <v>0.66496635163159734</v>
      </c>
      <c r="P47" s="18">
        <f t="shared" si="45"/>
        <v>2.0481379753045639</v>
      </c>
      <c r="Q47" s="18">
        <f t="shared" si="45"/>
        <v>0.86066227443785381</v>
      </c>
      <c r="R47" s="18">
        <f t="shared" si="45"/>
        <v>0.9307151689031864</v>
      </c>
      <c r="S47" s="18">
        <f t="shared" si="45"/>
        <v>10.683205071077504</v>
      </c>
      <c r="T47" s="18">
        <f t="shared" si="45"/>
        <v>9.4911032328622316</v>
      </c>
      <c r="U47" s="18">
        <f t="shared" si="45"/>
        <v>2.1062205070136111</v>
      </c>
      <c r="V47" s="18">
        <f t="shared" si="45"/>
        <v>1.1074121025534887</v>
      </c>
      <c r="W47" s="18">
        <f t="shared" si="45"/>
        <v>0</v>
      </c>
      <c r="X47" s="18">
        <f t="shared" si="45"/>
        <v>1.5979998925870667</v>
      </c>
      <c r="Y47" s="18">
        <f t="shared" si="45"/>
        <v>0.78808428453626134</v>
      </c>
      <c r="Z47" s="18">
        <f t="shared" si="45"/>
        <v>0.93929385497189721</v>
      </c>
      <c r="AA47" s="18">
        <f t="shared" si="45"/>
        <v>1.6301883835068915</v>
      </c>
      <c r="AB47" s="18">
        <f t="shared" si="45"/>
        <v>0.68846211251037648</v>
      </c>
      <c r="AC47" s="18">
        <f t="shared" si="45"/>
        <v>0.97750501267716061</v>
      </c>
      <c r="AD47" s="18">
        <f t="shared" si="45"/>
        <v>2.3645459781148013</v>
      </c>
      <c r="AE47" s="18">
        <f t="shared" si="45"/>
        <v>1.7211798071506126</v>
      </c>
      <c r="AF47" s="18">
        <f t="shared" si="45"/>
        <v>1.3218419640331318</v>
      </c>
      <c r="AG47" s="18" t="e">
        <f t="shared" si="45"/>
        <v>#DIV/0!</v>
      </c>
      <c r="AH47" s="18">
        <f t="shared" si="45"/>
        <v>4.4035751117222413</v>
      </c>
      <c r="AI47" s="18">
        <f t="shared" si="45"/>
        <v>1.0231879040137184</v>
      </c>
      <c r="AJ47" s="18">
        <f t="shared" si="45"/>
        <v>1.3373917836263065</v>
      </c>
      <c r="AK47" s="18">
        <f t="shared" si="45"/>
        <v>2.8607424492096669</v>
      </c>
      <c r="AL47" s="18">
        <f t="shared" si="45"/>
        <v>1.1661012655207972</v>
      </c>
      <c r="AM47" s="18">
        <f t="shared" si="45"/>
        <v>1.0377400165817348</v>
      </c>
      <c r="AN47" s="18">
        <f t="shared" si="45"/>
        <v>1.1912327589973637</v>
      </c>
      <c r="AO47" s="18">
        <f t="shared" si="45"/>
        <v>1.3442538297384734</v>
      </c>
      <c r="AP47" s="18">
        <f t="shared" si="45"/>
        <v>1.2035375783730964</v>
      </c>
      <c r="AQ47" s="18">
        <f t="shared" si="45"/>
        <v>0.48092801634145771</v>
      </c>
      <c r="AR47" s="18">
        <f t="shared" si="45"/>
        <v>1.4299299617207741</v>
      </c>
      <c r="AS47" s="18">
        <f t="shared" si="45"/>
        <v>1.1152378109506114</v>
      </c>
      <c r="AT47" s="18" t="e">
        <f t="shared" si="45"/>
        <v>#DIV/0!</v>
      </c>
      <c r="AU47" s="18">
        <f t="shared" si="45"/>
        <v>1.2715684228672008</v>
      </c>
      <c r="AV47" s="18">
        <f t="shared" si="45"/>
        <v>1.121030383209332</v>
      </c>
      <c r="AW47" s="18">
        <f t="shared" si="45"/>
        <v>0</v>
      </c>
      <c r="AX47" s="18">
        <f t="shared" si="45"/>
        <v>0.95851276574023403</v>
      </c>
      <c r="AY47" s="18">
        <f t="shared" si="45"/>
        <v>0.56636412914398671</v>
      </c>
      <c r="AZ47" s="18">
        <f t="shared" si="45"/>
        <v>1.1727231780656924</v>
      </c>
      <c r="BA47" s="18">
        <f t="shared" si="45"/>
        <v>1.1608504356935383</v>
      </c>
      <c r="BB47" s="18">
        <f t="shared" si="45"/>
        <v>1.0884957451875674</v>
      </c>
      <c r="BC47" s="18">
        <f t="shared" si="45"/>
        <v>0.99423574520135483</v>
      </c>
      <c r="BD47" s="18" t="e">
        <f t="shared" si="45"/>
        <v>#DIV/0!</v>
      </c>
      <c r="BE47" s="18">
        <f t="shared" si="45"/>
        <v>1.6205629094279912</v>
      </c>
      <c r="BF47" s="18">
        <f t="shared" si="45"/>
        <v>1.0363476288228279</v>
      </c>
      <c r="BG47" s="18">
        <f t="shared" si="45"/>
        <v>1</v>
      </c>
      <c r="BH47" s="18">
        <f t="shared" si="45"/>
        <v>0</v>
      </c>
      <c r="BI47" s="18" t="e">
        <f t="shared" si="45"/>
        <v>#N/A</v>
      </c>
      <c r="BJ47" s="18" t="e">
        <f t="shared" si="45"/>
        <v>#N/A</v>
      </c>
    </row>
    <row r="48" spans="1:62" ht="15" x14ac:dyDescent="0.25">
      <c r="A48" s="19">
        <v>7</v>
      </c>
      <c r="B48" s="18">
        <f t="shared" si="40"/>
        <v>1.267891879274206</v>
      </c>
      <c r="C48" s="18">
        <f t="shared" ref="C48:BJ48" si="46">+C35/C21</f>
        <v>0.91601741563537942</v>
      </c>
      <c r="D48" s="18">
        <f t="shared" si="46"/>
        <v>0.64710549722318633</v>
      </c>
      <c r="E48" s="18">
        <f t="shared" si="46"/>
        <v>1.0602360916925018</v>
      </c>
      <c r="F48" s="18">
        <f t="shared" si="46"/>
        <v>1.7084128860800767</v>
      </c>
      <c r="G48" s="18">
        <f t="shared" si="46"/>
        <v>1.1708463617537141</v>
      </c>
      <c r="H48" s="18" t="e">
        <f t="shared" si="46"/>
        <v>#N/A</v>
      </c>
      <c r="I48" s="18">
        <f t="shared" si="46"/>
        <v>1.1130226065342772</v>
      </c>
      <c r="J48" s="18">
        <f t="shared" si="46"/>
        <v>1.0249583919362402</v>
      </c>
      <c r="K48" s="18">
        <f t="shared" si="46"/>
        <v>0.9408139971343813</v>
      </c>
      <c r="L48" s="18">
        <f t="shared" si="46"/>
        <v>0.69813517344760723</v>
      </c>
      <c r="M48" s="18">
        <f t="shared" si="46"/>
        <v>0.88631020909527325</v>
      </c>
      <c r="N48" s="18">
        <f t="shared" si="46"/>
        <v>0.76471527476867041</v>
      </c>
      <c r="O48" s="18">
        <f t="shared" si="46"/>
        <v>0.69489699205723954</v>
      </c>
      <c r="P48" s="18">
        <f t="shared" si="46"/>
        <v>2.4695406002615878</v>
      </c>
      <c r="Q48" s="18">
        <f t="shared" si="46"/>
        <v>0.86523148795970029</v>
      </c>
      <c r="R48" s="18">
        <f t="shared" si="46"/>
        <v>0.9841112344107219</v>
      </c>
      <c r="S48" s="18">
        <f t="shared" si="46"/>
        <v>3.1906219236179885</v>
      </c>
      <c r="T48" s="18">
        <f t="shared" si="46"/>
        <v>2.0645498695808793</v>
      </c>
      <c r="U48" s="18">
        <f t="shared" si="46"/>
        <v>1.6724354553432794</v>
      </c>
      <c r="V48" s="18">
        <f t="shared" si="46"/>
        <v>1.1031821873794527</v>
      </c>
      <c r="W48" s="18">
        <f t="shared" si="46"/>
        <v>0.40214716071630685</v>
      </c>
      <c r="X48" s="18">
        <f t="shared" si="46"/>
        <v>0.93207596136044957</v>
      </c>
      <c r="Y48" s="18">
        <f t="shared" si="46"/>
        <v>0.52233473183776968</v>
      </c>
      <c r="Z48" s="18">
        <f t="shared" si="46"/>
        <v>0.83900655042682803</v>
      </c>
      <c r="AA48" s="18">
        <f t="shared" si="46"/>
        <v>1.1642522886773863</v>
      </c>
      <c r="AB48" s="18">
        <f t="shared" si="46"/>
        <v>0.63568575233022628</v>
      </c>
      <c r="AC48" s="18">
        <f t="shared" si="46"/>
        <v>0.85217267747758663</v>
      </c>
      <c r="AD48" s="18">
        <f t="shared" si="46"/>
        <v>0</v>
      </c>
      <c r="AE48" s="18">
        <f t="shared" si="46"/>
        <v>2.1724715356557458</v>
      </c>
      <c r="AF48" s="18">
        <f t="shared" si="46"/>
        <v>1.1315425817211135</v>
      </c>
      <c r="AG48" s="18" t="e">
        <f t="shared" si="46"/>
        <v>#DIV/0!</v>
      </c>
      <c r="AH48" s="18">
        <f t="shared" si="46"/>
        <v>1.6312390228232163</v>
      </c>
      <c r="AI48" s="18">
        <f t="shared" si="46"/>
        <v>0.8990462750212701</v>
      </c>
      <c r="AJ48" s="18">
        <f t="shared" si="46"/>
        <v>1.1936024194393406</v>
      </c>
      <c r="AK48" s="18">
        <f t="shared" si="46"/>
        <v>1.6136132315521627</v>
      </c>
      <c r="AL48" s="18">
        <f t="shared" si="46"/>
        <v>2.1899349578445446</v>
      </c>
      <c r="AM48" s="18">
        <f t="shared" si="46"/>
        <v>1.0118248210639198</v>
      </c>
      <c r="AN48" s="18">
        <f t="shared" si="46"/>
        <v>1.1984584458448095</v>
      </c>
      <c r="AO48" s="18">
        <f t="shared" si="46"/>
        <v>0.92972544760355658</v>
      </c>
      <c r="AP48" s="18">
        <f t="shared" si="46"/>
        <v>1.0419941991915407</v>
      </c>
      <c r="AQ48" s="18">
        <f t="shared" si="46"/>
        <v>0.40863394295575856</v>
      </c>
      <c r="AR48" s="18">
        <f t="shared" si="46"/>
        <v>1.40986494824925</v>
      </c>
      <c r="AS48" s="18">
        <f t="shared" si="46"/>
        <v>1.0419618404419462</v>
      </c>
      <c r="AT48" s="18" t="e">
        <f t="shared" si="46"/>
        <v>#DIV/0!</v>
      </c>
      <c r="AU48" s="18">
        <f t="shared" si="46"/>
        <v>0.94537647970489547</v>
      </c>
      <c r="AV48" s="18">
        <f t="shared" si="46"/>
        <v>1.2112970238991119</v>
      </c>
      <c r="AW48" s="18">
        <f t="shared" si="46"/>
        <v>1.0816576939249596</v>
      </c>
      <c r="AX48" s="18">
        <f t="shared" si="46"/>
        <v>0.7633834569041944</v>
      </c>
      <c r="AY48" s="18">
        <f t="shared" si="46"/>
        <v>0.6417924249296707</v>
      </c>
      <c r="AZ48" s="18">
        <f t="shared" si="46"/>
        <v>1.1384971366046925</v>
      </c>
      <c r="BA48" s="18">
        <f t="shared" si="46"/>
        <v>1.0535923598597032</v>
      </c>
      <c r="BB48" s="18">
        <f t="shared" si="46"/>
        <v>1.1201763965477254</v>
      </c>
      <c r="BC48" s="18">
        <f t="shared" si="46"/>
        <v>1.1192896926056795</v>
      </c>
      <c r="BD48" s="18" t="e">
        <f t="shared" si="46"/>
        <v>#DIV/0!</v>
      </c>
      <c r="BE48" s="18">
        <f t="shared" si="46"/>
        <v>1.2771749280232656</v>
      </c>
      <c r="BF48" s="18">
        <f t="shared" si="46"/>
        <v>0.91374150422590739</v>
      </c>
      <c r="BG48" s="18">
        <f t="shared" si="46"/>
        <v>1</v>
      </c>
      <c r="BH48" s="18">
        <f t="shared" si="46"/>
        <v>0</v>
      </c>
      <c r="BI48" s="18" t="e">
        <f t="shared" si="46"/>
        <v>#N/A</v>
      </c>
      <c r="BJ48" s="18" t="e">
        <f t="shared" si="46"/>
        <v>#N/A</v>
      </c>
    </row>
    <row r="49" spans="1:62" ht="15" x14ac:dyDescent="0.25">
      <c r="A49" s="19">
        <v>8</v>
      </c>
      <c r="B49" s="18">
        <f t="shared" si="40"/>
        <v>1.2032143489776599</v>
      </c>
      <c r="C49" s="18">
        <f t="shared" ref="C49:BJ49" si="47">+C36/C22</f>
        <v>0.91708264886156876</v>
      </c>
      <c r="D49" s="18">
        <f t="shared" si="47"/>
        <v>0.61279084745782841</v>
      </c>
      <c r="E49" s="18">
        <f t="shared" si="47"/>
        <v>1.0245673882927118</v>
      </c>
      <c r="F49" s="18">
        <f t="shared" si="47"/>
        <v>1.0372578541360931</v>
      </c>
      <c r="G49" s="18">
        <f t="shared" si="47"/>
        <v>1.0908982631388591</v>
      </c>
      <c r="H49" s="18" t="e">
        <f t="shared" si="47"/>
        <v>#N/A</v>
      </c>
      <c r="I49" s="18">
        <f t="shared" si="47"/>
        <v>1.075898323365948</v>
      </c>
      <c r="J49" s="18">
        <f t="shared" si="47"/>
        <v>0.89704165887551546</v>
      </c>
      <c r="K49" s="18">
        <f t="shared" si="47"/>
        <v>0.87217504541755519</v>
      </c>
      <c r="L49" s="18">
        <f t="shared" si="47"/>
        <v>0.68277206733169038</v>
      </c>
      <c r="M49" s="18">
        <f t="shared" si="47"/>
        <v>0.98725269401878391</v>
      </c>
      <c r="N49" s="18">
        <f t="shared" si="47"/>
        <v>0.82781303001738227</v>
      </c>
      <c r="O49" s="18">
        <f t="shared" si="47"/>
        <v>0.92536497995786626</v>
      </c>
      <c r="P49" s="18">
        <f t="shared" si="47"/>
        <v>2.1444463799843221</v>
      </c>
      <c r="Q49" s="18">
        <f t="shared" si="47"/>
        <v>0.72386752185440217</v>
      </c>
      <c r="R49" s="18">
        <f t="shared" si="47"/>
        <v>0.93576984544445874</v>
      </c>
      <c r="S49" s="18">
        <f t="shared" si="47"/>
        <v>5.3223563709910735</v>
      </c>
      <c r="T49" s="18">
        <f t="shared" si="47"/>
        <v>2.7651501661511824</v>
      </c>
      <c r="U49" s="18">
        <f t="shared" si="47"/>
        <v>1.7686976090507653</v>
      </c>
      <c r="V49" s="18">
        <f t="shared" si="47"/>
        <v>1.0583023420409212</v>
      </c>
      <c r="W49" s="18">
        <f t="shared" si="47"/>
        <v>3.6077542803351492</v>
      </c>
      <c r="X49" s="18">
        <f t="shared" si="47"/>
        <v>0.90959402911677867</v>
      </c>
      <c r="Y49" s="18">
        <f t="shared" si="47"/>
        <v>0.40110270524022357</v>
      </c>
      <c r="Z49" s="18">
        <f t="shared" si="47"/>
        <v>0.87005082175375659</v>
      </c>
      <c r="AA49" s="18">
        <f t="shared" si="47"/>
        <v>1.4671337820132622</v>
      </c>
      <c r="AB49" s="18">
        <f t="shared" si="47"/>
        <v>0.49581683179063119</v>
      </c>
      <c r="AC49" s="18">
        <f t="shared" si="47"/>
        <v>0.87493345921197208</v>
      </c>
      <c r="AD49" s="18">
        <f t="shared" si="47"/>
        <v>0</v>
      </c>
      <c r="AE49" s="18">
        <f t="shared" si="47"/>
        <v>2.9622718037060536</v>
      </c>
      <c r="AF49" s="18">
        <f t="shared" si="47"/>
        <v>1.1716652397109444</v>
      </c>
      <c r="AG49" s="18" t="e">
        <f t="shared" si="47"/>
        <v>#DIV/0!</v>
      </c>
      <c r="AH49" s="18">
        <f t="shared" si="47"/>
        <v>4.3816405331530683</v>
      </c>
      <c r="AI49" s="18">
        <f t="shared" si="47"/>
        <v>0.80449319190421331</v>
      </c>
      <c r="AJ49" s="18">
        <f t="shared" si="47"/>
        <v>1.1663546221877121</v>
      </c>
      <c r="AK49" s="18">
        <f t="shared" si="47"/>
        <v>1.8785453287994929</v>
      </c>
      <c r="AL49" s="18">
        <f t="shared" si="47"/>
        <v>4.3447619841111553</v>
      </c>
      <c r="AM49" s="18">
        <f t="shared" si="47"/>
        <v>0.85298711286797002</v>
      </c>
      <c r="AN49" s="18">
        <f t="shared" si="47"/>
        <v>1.3006282602565908</v>
      </c>
      <c r="AO49" s="18">
        <f t="shared" si="47"/>
        <v>0.86936661797901993</v>
      </c>
      <c r="AP49" s="18">
        <f t="shared" si="47"/>
        <v>1.08217023639125</v>
      </c>
      <c r="AQ49" s="18">
        <f t="shared" si="47"/>
        <v>0.36856139920647146</v>
      </c>
      <c r="AR49" s="18">
        <f t="shared" si="47"/>
        <v>1.2318695200485135</v>
      </c>
      <c r="AS49" s="18">
        <f t="shared" si="47"/>
        <v>1.0131459894806689</v>
      </c>
      <c r="AT49" s="18" t="e">
        <f t="shared" si="47"/>
        <v>#DIV/0!</v>
      </c>
      <c r="AU49" s="18">
        <f t="shared" si="47"/>
        <v>1.0471790062387962</v>
      </c>
      <c r="AV49" s="18">
        <f t="shared" si="47"/>
        <v>1.1038891093258061</v>
      </c>
      <c r="AW49" s="18">
        <f t="shared" si="47"/>
        <v>1.8502035350830206</v>
      </c>
      <c r="AX49" s="18">
        <f t="shared" si="47"/>
        <v>0.75359956718513632</v>
      </c>
      <c r="AY49" s="18">
        <f t="shared" si="47"/>
        <v>0.57367906488620424</v>
      </c>
      <c r="AZ49" s="18">
        <f t="shared" si="47"/>
        <v>1.1708165997500772</v>
      </c>
      <c r="BA49" s="18">
        <f t="shared" si="47"/>
        <v>1.0607270550245473</v>
      </c>
      <c r="BB49" s="18">
        <f t="shared" si="47"/>
        <v>1.0356389146126945</v>
      </c>
      <c r="BC49" s="18">
        <f t="shared" si="47"/>
        <v>1.2543257627441917</v>
      </c>
      <c r="BD49" s="18" t="e">
        <f t="shared" si="47"/>
        <v>#DIV/0!</v>
      </c>
      <c r="BE49" s="18">
        <f t="shared" si="47"/>
        <v>1.0305589226721361</v>
      </c>
      <c r="BF49" s="18">
        <f t="shared" si="47"/>
        <v>1.0021323978814176</v>
      </c>
      <c r="BG49" s="18">
        <f t="shared" si="47"/>
        <v>1</v>
      </c>
      <c r="BH49" s="18">
        <f t="shared" si="47"/>
        <v>0</v>
      </c>
      <c r="BI49" s="18" t="e">
        <f t="shared" si="47"/>
        <v>#N/A</v>
      </c>
      <c r="BJ49" s="18" t="e">
        <f t="shared" si="47"/>
        <v>#N/A</v>
      </c>
    </row>
    <row r="50" spans="1:62" ht="15" x14ac:dyDescent="0.25">
      <c r="A50" s="19">
        <v>9</v>
      </c>
      <c r="B50" s="18">
        <f t="shared" si="40"/>
        <v>0.89112597908226188</v>
      </c>
      <c r="C50" s="18">
        <f t="shared" ref="C50:BJ50" si="48">+C37/C23</f>
        <v>0.86364652295040345</v>
      </c>
      <c r="D50" s="18">
        <f t="shared" si="48"/>
        <v>0.6643854677077049</v>
      </c>
      <c r="E50" s="18">
        <f t="shared" si="48"/>
        <v>1.0329193664578515</v>
      </c>
      <c r="F50" s="18">
        <f t="shared" si="48"/>
        <v>0.56201545604788872</v>
      </c>
      <c r="G50" s="18">
        <f t="shared" si="48"/>
        <v>1.1172515377412908</v>
      </c>
      <c r="H50" s="18" t="e">
        <f t="shared" si="48"/>
        <v>#N/A</v>
      </c>
      <c r="I50" s="18">
        <f t="shared" si="48"/>
        <v>1.1403766458663003</v>
      </c>
      <c r="J50" s="18">
        <f t="shared" si="48"/>
        <v>1.2553792316115264</v>
      </c>
      <c r="K50" s="18">
        <f t="shared" si="48"/>
        <v>0.91512275437434232</v>
      </c>
      <c r="L50" s="18">
        <f t="shared" si="48"/>
        <v>0.86584068958084159</v>
      </c>
      <c r="M50" s="18">
        <f t="shared" si="48"/>
        <v>1.0032467067373976</v>
      </c>
      <c r="N50" s="18">
        <f t="shared" si="48"/>
        <v>0.90458140710838542</v>
      </c>
      <c r="O50" s="18">
        <f t="shared" si="48"/>
        <v>3.0102465746367493</v>
      </c>
      <c r="P50" s="18">
        <f t="shared" si="48"/>
        <v>1.9223219265096405</v>
      </c>
      <c r="Q50" s="18">
        <f t="shared" si="48"/>
        <v>1.1259167219447479</v>
      </c>
      <c r="R50" s="18">
        <f t="shared" si="48"/>
        <v>0.84730618082615783</v>
      </c>
      <c r="S50" s="18">
        <f t="shared" si="48"/>
        <v>21.10091643071075</v>
      </c>
      <c r="T50" s="18">
        <f t="shared" si="48"/>
        <v>7.8082029169703686</v>
      </c>
      <c r="U50" s="18">
        <f t="shared" si="48"/>
        <v>2.2765799967225648</v>
      </c>
      <c r="V50" s="18">
        <f t="shared" si="48"/>
        <v>0.82088926542686902</v>
      </c>
      <c r="W50" s="18">
        <f t="shared" si="48"/>
        <v>10.000000000000002</v>
      </c>
      <c r="X50" s="18">
        <f t="shared" si="48"/>
        <v>3.7748484647325244</v>
      </c>
      <c r="Y50" s="18">
        <f t="shared" si="48"/>
        <v>0.38373780702042631</v>
      </c>
      <c r="Z50" s="18">
        <f t="shared" si="48"/>
        <v>0.79870806439195652</v>
      </c>
      <c r="AA50" s="18">
        <f t="shared" si="48"/>
        <v>3.233703564959816</v>
      </c>
      <c r="AB50" s="18">
        <f t="shared" si="48"/>
        <v>1.0187554193052604</v>
      </c>
      <c r="AC50" s="18">
        <f t="shared" si="48"/>
        <v>0.73045034114054719</v>
      </c>
      <c r="AD50" s="18">
        <f t="shared" si="48"/>
        <v>0</v>
      </c>
      <c r="AE50" s="18">
        <f t="shared" si="48"/>
        <v>3.1392928306179795</v>
      </c>
      <c r="AF50" s="18">
        <f t="shared" si="48"/>
        <v>1.2786323248228544</v>
      </c>
      <c r="AG50" s="18">
        <f t="shared" si="48"/>
        <v>0</v>
      </c>
      <c r="AH50" s="18">
        <f t="shared" si="48"/>
        <v>30.397440645405808</v>
      </c>
      <c r="AI50" s="18">
        <f t="shared" si="48"/>
        <v>0.76155551609047656</v>
      </c>
      <c r="AJ50" s="18">
        <f t="shared" si="48"/>
        <v>1.306694271911663</v>
      </c>
      <c r="AK50" s="18">
        <f t="shared" si="48"/>
        <v>2.0790648534101046</v>
      </c>
      <c r="AL50" s="18">
        <f t="shared" si="48"/>
        <v>3.6343560822796328</v>
      </c>
      <c r="AM50" s="18">
        <f t="shared" si="48"/>
        <v>0.80553695963935523</v>
      </c>
      <c r="AN50" s="18">
        <f t="shared" si="48"/>
        <v>1.2691920532189149</v>
      </c>
      <c r="AO50" s="18">
        <f t="shared" si="48"/>
        <v>0.68359122725151655</v>
      </c>
      <c r="AP50" s="18">
        <f t="shared" si="48"/>
        <v>1.2010059703933915</v>
      </c>
      <c r="AQ50" s="18">
        <f t="shared" si="48"/>
        <v>0.42349122315240245</v>
      </c>
      <c r="AR50" s="18">
        <f t="shared" si="48"/>
        <v>1.0472270341862999</v>
      </c>
      <c r="AS50" s="18">
        <f t="shared" si="48"/>
        <v>1.0213812097277073</v>
      </c>
      <c r="AT50" s="18" t="e">
        <f t="shared" si="48"/>
        <v>#DIV/0!</v>
      </c>
      <c r="AU50" s="18">
        <f t="shared" si="48"/>
        <v>1.0887961848426846</v>
      </c>
      <c r="AV50" s="18">
        <f t="shared" si="48"/>
        <v>1.0751276243825445</v>
      </c>
      <c r="AW50" s="18">
        <f t="shared" si="48"/>
        <v>3.1482977495672242</v>
      </c>
      <c r="AX50" s="18">
        <f t="shared" si="48"/>
        <v>0.85496969602930661</v>
      </c>
      <c r="AY50" s="18">
        <f t="shared" si="48"/>
        <v>0.52133785532598509</v>
      </c>
      <c r="AZ50" s="18">
        <f t="shared" si="48"/>
        <v>1.2993168447699541</v>
      </c>
      <c r="BA50" s="18">
        <f t="shared" si="48"/>
        <v>1.1047193885050288</v>
      </c>
      <c r="BB50" s="18">
        <f t="shared" si="48"/>
        <v>1.1269312064109218</v>
      </c>
      <c r="BC50" s="18">
        <f t="shared" si="48"/>
        <v>1.2787560570105012</v>
      </c>
      <c r="BD50" s="18" t="e">
        <f t="shared" si="48"/>
        <v>#DIV/0!</v>
      </c>
      <c r="BE50" s="18">
        <f t="shared" si="48"/>
        <v>0.83641659765256859</v>
      </c>
      <c r="BF50" s="18">
        <f t="shared" si="48"/>
        <v>0.9912015877223036</v>
      </c>
      <c r="BG50" s="18">
        <f t="shared" si="48"/>
        <v>1</v>
      </c>
      <c r="BH50" s="18">
        <f t="shared" si="48"/>
        <v>0</v>
      </c>
      <c r="BI50" s="18" t="e">
        <f t="shared" si="48"/>
        <v>#N/A</v>
      </c>
      <c r="BJ50" s="18" t="e">
        <f t="shared" si="48"/>
        <v>#N/A</v>
      </c>
    </row>
    <row r="51" spans="1:62" ht="15" x14ac:dyDescent="0.25">
      <c r="A51" s="19">
        <v>10</v>
      </c>
      <c r="B51" s="18">
        <f t="shared" si="40"/>
        <v>1.0442053021803122</v>
      </c>
      <c r="C51" s="18">
        <f t="shared" ref="C51:BJ51" si="49">+C38/C24</f>
        <v>0.85442735968934425</v>
      </c>
      <c r="D51" s="18">
        <f t="shared" si="49"/>
        <v>0.63475129708880529</v>
      </c>
      <c r="E51" s="18">
        <f t="shared" si="49"/>
        <v>1.2391393575269656</v>
      </c>
      <c r="F51" s="18">
        <f t="shared" si="49"/>
        <v>2.3065211666156804</v>
      </c>
      <c r="G51" s="18">
        <f t="shared" si="49"/>
        <v>1.2550043032106666</v>
      </c>
      <c r="H51" s="18" t="e">
        <f t="shared" si="49"/>
        <v>#N/A</v>
      </c>
      <c r="I51" s="18">
        <f t="shared" si="49"/>
        <v>1.2812689292986412</v>
      </c>
      <c r="J51" s="18">
        <f t="shared" si="49"/>
        <v>1.2006720744230204</v>
      </c>
      <c r="K51" s="18">
        <f t="shared" si="49"/>
        <v>0.7968214180903519</v>
      </c>
      <c r="L51" s="18">
        <f t="shared" si="49"/>
        <v>0.81638255299737028</v>
      </c>
      <c r="M51" s="18">
        <f t="shared" si="49"/>
        <v>1.0122858703051121</v>
      </c>
      <c r="N51" s="18">
        <f t="shared" si="49"/>
        <v>0.95876151010803967</v>
      </c>
      <c r="O51" s="18">
        <f t="shared" si="49"/>
        <v>0</v>
      </c>
      <c r="P51" s="18">
        <f t="shared" si="49"/>
        <v>1.2686493973994395</v>
      </c>
      <c r="Q51" s="18">
        <f t="shared" si="49"/>
        <v>0.27763921248510809</v>
      </c>
      <c r="R51" s="18">
        <f t="shared" si="49"/>
        <v>0.90000593057576772</v>
      </c>
      <c r="S51" s="18">
        <f t="shared" si="49"/>
        <v>28.232508027266032</v>
      </c>
      <c r="T51" s="18">
        <f t="shared" si="49"/>
        <v>0.67507724138057967</v>
      </c>
      <c r="U51" s="18">
        <f t="shared" si="49"/>
        <v>2.3543213975804269</v>
      </c>
      <c r="V51" s="18">
        <f t="shared" si="49"/>
        <v>0.74978183676819221</v>
      </c>
      <c r="W51" s="18">
        <f t="shared" si="49"/>
        <v>4.2853857243332909</v>
      </c>
      <c r="X51" s="18">
        <f t="shared" si="49"/>
        <v>1.6433362423637949</v>
      </c>
      <c r="Y51" s="18">
        <f t="shared" si="49"/>
        <v>0.37144273829855889</v>
      </c>
      <c r="Z51" s="18">
        <f t="shared" si="49"/>
        <v>0.71359189122940603</v>
      </c>
      <c r="AA51" s="18">
        <f t="shared" si="49"/>
        <v>1.4536285052552231</v>
      </c>
      <c r="AB51" s="18">
        <f t="shared" si="49"/>
        <v>0.78552214570780166</v>
      </c>
      <c r="AC51" s="18">
        <f t="shared" si="49"/>
        <v>0.69595602637476384</v>
      </c>
      <c r="AD51" s="18">
        <f t="shared" si="49"/>
        <v>0</v>
      </c>
      <c r="AE51" s="18">
        <f t="shared" si="49"/>
        <v>2.8194683005265331</v>
      </c>
      <c r="AF51" s="18">
        <f t="shared" si="49"/>
        <v>0.96227909229822561</v>
      </c>
      <c r="AG51" s="18">
        <f t="shared" si="49"/>
        <v>0</v>
      </c>
      <c r="AH51" s="18">
        <f t="shared" si="49"/>
        <v>0</v>
      </c>
      <c r="AI51" s="18">
        <f t="shared" si="49"/>
        <v>0.47193325961558774</v>
      </c>
      <c r="AJ51" s="18">
        <f t="shared" si="49"/>
        <v>1.0934291938600054</v>
      </c>
      <c r="AK51" s="18">
        <f t="shared" si="49"/>
        <v>3.5652737719945442</v>
      </c>
      <c r="AL51" s="18">
        <f t="shared" si="49"/>
        <v>2.736620057215907</v>
      </c>
      <c r="AM51" s="18">
        <f t="shared" si="49"/>
        <v>0.80527049075347612</v>
      </c>
      <c r="AN51" s="18">
        <f t="shared" si="49"/>
        <v>1.0080619750309232</v>
      </c>
      <c r="AO51" s="18">
        <f t="shared" si="49"/>
        <v>0.95128040871744046</v>
      </c>
      <c r="AP51" s="18">
        <f t="shared" si="49"/>
        <v>0.88492337718488567</v>
      </c>
      <c r="AQ51" s="18">
        <f t="shared" si="49"/>
        <v>0.38573518963113274</v>
      </c>
      <c r="AR51" s="18">
        <f t="shared" si="49"/>
        <v>1.1644639867809352</v>
      </c>
      <c r="AS51" s="18">
        <f t="shared" si="49"/>
        <v>1.0035503187053092</v>
      </c>
      <c r="AT51" s="18" t="e">
        <f t="shared" si="49"/>
        <v>#DIV/0!</v>
      </c>
      <c r="AU51" s="18">
        <f t="shared" si="49"/>
        <v>0.85429628203094909</v>
      </c>
      <c r="AV51" s="18">
        <f t="shared" si="49"/>
        <v>0.70599268642639501</v>
      </c>
      <c r="AW51" s="18">
        <f t="shared" si="49"/>
        <v>0</v>
      </c>
      <c r="AX51" s="18">
        <f t="shared" si="49"/>
        <v>1.0103232093734722</v>
      </c>
      <c r="AY51" s="18">
        <f t="shared" si="49"/>
        <v>0.53697064337082601</v>
      </c>
      <c r="AZ51" s="18">
        <f t="shared" si="49"/>
        <v>1.4777578643072884</v>
      </c>
      <c r="BA51" s="18">
        <f t="shared" si="49"/>
        <v>1.0541811708719819</v>
      </c>
      <c r="BB51" s="18">
        <f t="shared" si="49"/>
        <v>1.1023079568594167</v>
      </c>
      <c r="BC51" s="18">
        <f t="shared" si="49"/>
        <v>0.86902521581279568</v>
      </c>
      <c r="BD51" s="18">
        <f t="shared" si="49"/>
        <v>2.7222107651062073</v>
      </c>
      <c r="BE51" s="18">
        <f t="shared" si="49"/>
        <v>0.81784113611216069</v>
      </c>
      <c r="BF51" s="18">
        <f t="shared" si="49"/>
        <v>0.92848676706727229</v>
      </c>
      <c r="BG51" s="18">
        <f t="shared" si="49"/>
        <v>1</v>
      </c>
      <c r="BH51" s="18">
        <f t="shared" si="49"/>
        <v>0</v>
      </c>
      <c r="BI51" s="18" t="e">
        <f t="shared" si="49"/>
        <v>#N/A</v>
      </c>
      <c r="BJ51" s="18" t="e">
        <f t="shared" si="49"/>
        <v>#N/A</v>
      </c>
    </row>
    <row r="52" spans="1:62" ht="15" x14ac:dyDescent="0.25">
      <c r="A52" s="19">
        <v>11</v>
      </c>
      <c r="B52" s="18">
        <f t="shared" si="40"/>
        <v>1.2383135054569272</v>
      </c>
      <c r="C52" s="18">
        <f t="shared" ref="C52:BJ52" si="50">+C39/C25</f>
        <v>0.89358718563295225</v>
      </c>
      <c r="D52" s="18">
        <f t="shared" si="50"/>
        <v>0.54769275180728805</v>
      </c>
      <c r="E52" s="18">
        <f t="shared" si="50"/>
        <v>0.72444440377382657</v>
      </c>
      <c r="F52" s="18">
        <f t="shared" si="50"/>
        <v>2.090666863801391</v>
      </c>
      <c r="G52" s="18">
        <f t="shared" si="50"/>
        <v>1.2219564383892665</v>
      </c>
      <c r="H52" s="18" t="e">
        <f t="shared" si="50"/>
        <v>#N/A</v>
      </c>
      <c r="I52" s="18">
        <f t="shared" si="50"/>
        <v>1.1191758841075721</v>
      </c>
      <c r="J52" s="18">
        <f t="shared" si="50"/>
        <v>1.2132746833756551</v>
      </c>
      <c r="K52" s="18">
        <f t="shared" si="50"/>
        <v>0.87832527468718591</v>
      </c>
      <c r="L52" s="18">
        <f t="shared" si="50"/>
        <v>0.64751725452135778</v>
      </c>
      <c r="M52" s="18">
        <f t="shared" si="50"/>
        <v>0.83986080805426366</v>
      </c>
      <c r="N52" s="18">
        <f t="shared" si="50"/>
        <v>0.7332193057329196</v>
      </c>
      <c r="O52" s="18">
        <f t="shared" si="50"/>
        <v>2.1748153904034973</v>
      </c>
      <c r="P52" s="18">
        <f t="shared" si="50"/>
        <v>2.1058385301376119</v>
      </c>
      <c r="Q52" s="18">
        <f t="shared" si="50"/>
        <v>0.95554522374540074</v>
      </c>
      <c r="R52" s="18">
        <f t="shared" si="50"/>
        <v>0.79677419061572552</v>
      </c>
      <c r="S52" s="18">
        <f t="shared" si="50"/>
        <v>63.789773111315675</v>
      </c>
      <c r="T52" s="18">
        <f t="shared" si="50"/>
        <v>19.541091904697357</v>
      </c>
      <c r="U52" s="18">
        <f t="shared" si="50"/>
        <v>1.8011201071234857</v>
      </c>
      <c r="V52" s="18">
        <f t="shared" si="50"/>
        <v>0.67291125523220219</v>
      </c>
      <c r="W52" s="18">
        <f t="shared" si="50"/>
        <v>10</v>
      </c>
      <c r="X52" s="18">
        <f t="shared" si="50"/>
        <v>2.2454251930999813</v>
      </c>
      <c r="Y52" s="18">
        <f t="shared" si="50"/>
        <v>0.58720198950175229</v>
      </c>
      <c r="Z52" s="18">
        <f t="shared" si="50"/>
        <v>0.65695879773609689</v>
      </c>
      <c r="AA52" s="18">
        <f t="shared" si="50"/>
        <v>5.451777149232119</v>
      </c>
      <c r="AB52" s="18">
        <f t="shared" si="50"/>
        <v>0.64851671520359755</v>
      </c>
      <c r="AC52" s="18">
        <f t="shared" si="50"/>
        <v>0.602343972156554</v>
      </c>
      <c r="AD52" s="18">
        <f t="shared" si="50"/>
        <v>0</v>
      </c>
      <c r="AE52" s="18">
        <f t="shared" si="50"/>
        <v>3.3126658115661005</v>
      </c>
      <c r="AF52" s="18">
        <f t="shared" si="50"/>
        <v>0.95274225852095218</v>
      </c>
      <c r="AG52" s="18">
        <f t="shared" si="50"/>
        <v>0</v>
      </c>
      <c r="AH52" s="18">
        <f t="shared" si="50"/>
        <v>22.934404863845376</v>
      </c>
      <c r="AI52" s="18">
        <f t="shared" si="50"/>
        <v>0.68278822714368914</v>
      </c>
      <c r="AJ52" s="18">
        <f t="shared" si="50"/>
        <v>1.2669498800802286</v>
      </c>
      <c r="AK52" s="18">
        <f t="shared" si="50"/>
        <v>4.06573315663322</v>
      </c>
      <c r="AL52" s="18">
        <f t="shared" si="50"/>
        <v>4.595980880269992</v>
      </c>
      <c r="AM52" s="18">
        <f t="shared" si="50"/>
        <v>0.74322615279657323</v>
      </c>
      <c r="AN52" s="18">
        <f t="shared" si="50"/>
        <v>1.3801611540878236</v>
      </c>
      <c r="AO52" s="18">
        <f t="shared" si="50"/>
        <v>0.9743264457195413</v>
      </c>
      <c r="AP52" s="18">
        <f t="shared" si="50"/>
        <v>0.8926659236952551</v>
      </c>
      <c r="AQ52" s="18">
        <f t="shared" si="50"/>
        <v>0.37074218733404357</v>
      </c>
      <c r="AR52" s="18">
        <f t="shared" si="50"/>
        <v>2.9584729739644771</v>
      </c>
      <c r="AS52" s="18">
        <f t="shared" si="50"/>
        <v>0.89115391809067002</v>
      </c>
      <c r="AT52" s="18" t="e">
        <f t="shared" si="50"/>
        <v>#DIV/0!</v>
      </c>
      <c r="AU52" s="18">
        <f t="shared" si="50"/>
        <v>0.87774513302014734</v>
      </c>
      <c r="AV52" s="18">
        <f t="shared" si="50"/>
        <v>0.55907379633313936</v>
      </c>
      <c r="AW52" s="18">
        <f t="shared" si="50"/>
        <v>7.6832803110639798</v>
      </c>
      <c r="AX52" s="18">
        <f t="shared" si="50"/>
        <v>1.6651152763666475</v>
      </c>
      <c r="AY52" s="18">
        <f t="shared" si="50"/>
        <v>0.34934549419619593</v>
      </c>
      <c r="AZ52" s="18">
        <f t="shared" si="50"/>
        <v>1.2587486865476551</v>
      </c>
      <c r="BA52" s="18">
        <f t="shared" si="50"/>
        <v>1.0029575155712755</v>
      </c>
      <c r="BB52" s="18">
        <f t="shared" si="50"/>
        <v>1.1394904960681869</v>
      </c>
      <c r="BC52" s="18">
        <f t="shared" si="50"/>
        <v>1.2121508058527606</v>
      </c>
      <c r="BD52" s="18" t="e">
        <f t="shared" si="50"/>
        <v>#DIV/0!</v>
      </c>
      <c r="BE52" s="18">
        <f t="shared" si="50"/>
        <v>1.2139405850553067</v>
      </c>
      <c r="BF52" s="18">
        <f t="shared" si="50"/>
        <v>1.4368631776031369</v>
      </c>
      <c r="BG52" s="18">
        <f t="shared" si="50"/>
        <v>1</v>
      </c>
      <c r="BH52" s="18">
        <f t="shared" si="50"/>
        <v>0</v>
      </c>
      <c r="BI52" s="18" t="e">
        <f t="shared" si="50"/>
        <v>#N/A</v>
      </c>
      <c r="BJ52" s="18" t="e">
        <f t="shared" si="50"/>
        <v>#N/A</v>
      </c>
    </row>
    <row r="53" spans="1:62" ht="15" x14ac:dyDescent="0.25">
      <c r="A53" s="19">
        <v>12</v>
      </c>
      <c r="B53" s="18">
        <f t="shared" si="40"/>
        <v>1.1001762781631312</v>
      </c>
      <c r="C53" s="18">
        <f t="shared" ref="C53:BJ54" si="51">+C40/C26</f>
        <v>0.9216752175038555</v>
      </c>
      <c r="D53" s="18">
        <f t="shared" si="51"/>
        <v>0.91325575756557908</v>
      </c>
      <c r="E53" s="18">
        <f t="shared" si="51"/>
        <v>1.1812210159201213</v>
      </c>
      <c r="F53" s="18">
        <f t="shared" si="51"/>
        <v>4.1299227700987435</v>
      </c>
      <c r="G53" s="18">
        <f t="shared" si="51"/>
        <v>1.127129467109506</v>
      </c>
      <c r="H53" s="18" t="e">
        <f t="shared" si="51"/>
        <v>#N/A</v>
      </c>
      <c r="I53" s="18">
        <f t="shared" si="51"/>
        <v>1.1765900909363947</v>
      </c>
      <c r="J53" s="18">
        <f t="shared" si="51"/>
        <v>1.487147569196406</v>
      </c>
      <c r="K53" s="18">
        <f t="shared" si="51"/>
        <v>1.5087365375658444</v>
      </c>
      <c r="L53" s="18">
        <f t="shared" si="51"/>
        <v>0.77035097366140448</v>
      </c>
      <c r="M53" s="18">
        <f t="shared" si="51"/>
        <v>0.85077579793337799</v>
      </c>
      <c r="N53" s="18">
        <f t="shared" si="51"/>
        <v>0.71999696594270679</v>
      </c>
      <c r="O53" s="18">
        <f t="shared" si="51"/>
        <v>2.3164158287281147</v>
      </c>
      <c r="P53" s="18">
        <f t="shared" si="51"/>
        <v>2.7010564619097246</v>
      </c>
      <c r="Q53" s="18">
        <f t="shared" si="51"/>
        <v>1.5908133387923582</v>
      </c>
      <c r="R53" s="18">
        <f t="shared" si="51"/>
        <v>0.84538913371077029</v>
      </c>
      <c r="S53" s="18">
        <f t="shared" si="51"/>
        <v>109.36795974679436</v>
      </c>
      <c r="T53" s="18">
        <f t="shared" si="51"/>
        <v>29.17204255999652</v>
      </c>
      <c r="U53" s="18">
        <f t="shared" si="51"/>
        <v>2.6327226063844051</v>
      </c>
      <c r="V53" s="18">
        <f t="shared" si="51"/>
        <v>1.0645324216348404</v>
      </c>
      <c r="W53" s="18">
        <f t="shared" si="51"/>
        <v>10</v>
      </c>
      <c r="X53" s="18">
        <f t="shared" si="51"/>
        <v>3.9017649785678605</v>
      </c>
      <c r="Y53" s="18">
        <f t="shared" si="51"/>
        <v>2.8742086533191173</v>
      </c>
      <c r="Z53" s="18">
        <f t="shared" si="51"/>
        <v>0.93929461089062605</v>
      </c>
      <c r="AA53" s="18">
        <f t="shared" si="51"/>
        <v>3.5546377183163762</v>
      </c>
      <c r="AB53" s="18">
        <f t="shared" si="51"/>
        <v>1.2836471685973212</v>
      </c>
      <c r="AC53" s="18">
        <f t="shared" si="51"/>
        <v>0.68158793260029149</v>
      </c>
      <c r="AD53" s="18">
        <f t="shared" si="51"/>
        <v>0</v>
      </c>
      <c r="AE53" s="18">
        <f t="shared" si="51"/>
        <v>1.4753163568192469</v>
      </c>
      <c r="AF53" s="18">
        <f t="shared" si="51"/>
        <v>1.3231000788870986</v>
      </c>
      <c r="AG53" s="18">
        <f t="shared" si="51"/>
        <v>0</v>
      </c>
      <c r="AH53" s="18">
        <f t="shared" si="51"/>
        <v>0</v>
      </c>
      <c r="AI53" s="18">
        <f t="shared" si="51"/>
        <v>1.4840666528332864</v>
      </c>
      <c r="AJ53" s="18">
        <f t="shared" si="51"/>
        <v>1.3300034617865966</v>
      </c>
      <c r="AK53" s="18">
        <f t="shared" si="51"/>
        <v>4.9080696494551797</v>
      </c>
      <c r="AL53" s="18">
        <f t="shared" si="51"/>
        <v>1.0477728237254265</v>
      </c>
      <c r="AM53" s="18">
        <f t="shared" si="51"/>
        <v>0.84685993361929912</v>
      </c>
      <c r="AN53" s="18">
        <f t="shared" si="51"/>
        <v>1.6869459046195532</v>
      </c>
      <c r="AO53" s="18">
        <f t="shared" si="51"/>
        <v>0.96695493470665517</v>
      </c>
      <c r="AP53" s="18">
        <f t="shared" si="51"/>
        <v>1.4503173345461986</v>
      </c>
      <c r="AQ53" s="18">
        <f t="shared" si="51"/>
        <v>0.49004201866218422</v>
      </c>
      <c r="AR53" s="18">
        <f t="shared" si="51"/>
        <v>2.5134948172745242</v>
      </c>
      <c r="AS53" s="18">
        <f t="shared" si="51"/>
        <v>1.022299006713675</v>
      </c>
      <c r="AT53" s="18">
        <f t="shared" si="51"/>
        <v>1.0000000000000235</v>
      </c>
      <c r="AU53" s="18">
        <f t="shared" si="51"/>
        <v>2.401408705777059</v>
      </c>
      <c r="AV53" s="18">
        <f t="shared" si="51"/>
        <v>0.56409469961578762</v>
      </c>
      <c r="AW53" s="18">
        <f t="shared" si="51"/>
        <v>10.134448042458494</v>
      </c>
      <c r="AX53" s="18">
        <f t="shared" si="51"/>
        <v>1.6677534400840706</v>
      </c>
      <c r="AY53" s="18">
        <f t="shared" si="51"/>
        <v>0.39177723565339068</v>
      </c>
      <c r="AZ53" s="18">
        <f t="shared" si="51"/>
        <v>1.5853229800703286</v>
      </c>
      <c r="BA53" s="18">
        <f t="shared" si="51"/>
        <v>1.2093402443481234</v>
      </c>
      <c r="BB53" s="18">
        <f t="shared" si="51"/>
        <v>1.3417879671320903</v>
      </c>
      <c r="BC53" s="18">
        <f t="shared" si="51"/>
        <v>4.0433064173395659</v>
      </c>
      <c r="BD53" s="18" t="e">
        <f t="shared" si="51"/>
        <v>#DIV/0!</v>
      </c>
      <c r="BE53" s="18">
        <f t="shared" si="51"/>
        <v>1.2657373677233339</v>
      </c>
      <c r="BF53" s="18">
        <f t="shared" si="51"/>
        <v>1.908329860016875</v>
      </c>
      <c r="BG53" s="18">
        <f t="shared" si="51"/>
        <v>1</v>
      </c>
      <c r="BH53" s="18">
        <f t="shared" si="51"/>
        <v>0</v>
      </c>
      <c r="BI53" s="18" t="e">
        <f t="shared" si="51"/>
        <v>#N/A</v>
      </c>
      <c r="BJ53" s="18" t="e">
        <f t="shared" si="51"/>
        <v>#N/A</v>
      </c>
    </row>
    <row r="54" spans="1:62" ht="15" x14ac:dyDescent="0.25">
      <c r="B54" s="18">
        <f t="shared" si="40"/>
        <v>1.0742006668138002</v>
      </c>
      <c r="C54" s="18">
        <f t="shared" si="51"/>
        <v>0.88121371777570479</v>
      </c>
      <c r="D54" s="18">
        <f t="shared" si="51"/>
        <v>0.76137285828736612</v>
      </c>
      <c r="E54" s="18">
        <f t="shared" si="51"/>
        <v>0.93469913682222416</v>
      </c>
      <c r="F54" s="18">
        <f t="shared" si="51"/>
        <v>1.4485129829351828</v>
      </c>
      <c r="G54" s="18">
        <f t="shared" si="51"/>
        <v>1.1529288341207198</v>
      </c>
      <c r="H54" s="18" t="e">
        <f t="shared" si="51"/>
        <v>#N/A</v>
      </c>
      <c r="I54" s="18">
        <f t="shared" si="51"/>
        <v>1.1782099007417457</v>
      </c>
      <c r="J54" s="18">
        <f t="shared" si="51"/>
        <v>1.2110097227573196</v>
      </c>
      <c r="K54" s="18">
        <f t="shared" si="51"/>
        <v>0.97482580710053313</v>
      </c>
      <c r="L54" s="18">
        <f t="shared" si="51"/>
        <v>0.79358517799268646</v>
      </c>
      <c r="M54" s="18">
        <f t="shared" si="51"/>
        <v>0.93018284382175109</v>
      </c>
      <c r="N54" s="18">
        <f t="shared" si="51"/>
        <v>0.82745175120847758</v>
      </c>
      <c r="O54" s="18">
        <f t="shared" si="51"/>
        <v>0.98795239228444787</v>
      </c>
      <c r="P54" s="18">
        <f t="shared" si="51"/>
        <v>1.7418686320243673</v>
      </c>
      <c r="Q54" s="18">
        <f t="shared" si="51"/>
        <v>0.93899274473808525</v>
      </c>
      <c r="R54" s="18">
        <f t="shared" si="51"/>
        <v>0.92661225637609734</v>
      </c>
      <c r="S54" s="18">
        <f t="shared" si="51"/>
        <v>11.52847489108302</v>
      </c>
      <c r="T54" s="18">
        <f t="shared" si="51"/>
        <v>4.5817517358001636</v>
      </c>
      <c r="U54" s="18">
        <f t="shared" si="51"/>
        <v>2.0249804978679977</v>
      </c>
      <c r="V54" s="18">
        <f t="shared" si="51"/>
        <v>0.90765346381444956</v>
      </c>
      <c r="W54" s="18">
        <f t="shared" si="51"/>
        <v>2.4236263924368249</v>
      </c>
      <c r="X54" s="18">
        <f t="shared" si="51"/>
        <v>1.7574651564587804</v>
      </c>
      <c r="Y54" s="18">
        <f t="shared" si="51"/>
        <v>0.62073406144949983</v>
      </c>
      <c r="Z54" s="18">
        <f t="shared" si="51"/>
        <v>0.83419445305400841</v>
      </c>
      <c r="AA54" s="18">
        <f t="shared" si="51"/>
        <v>1.8038596483877811</v>
      </c>
      <c r="AB54" s="18">
        <f t="shared" si="51"/>
        <v>0.87647513033851576</v>
      </c>
      <c r="AC54" s="18">
        <f t="shared" si="51"/>
        <v>0.7311034532716818</v>
      </c>
      <c r="AD54" s="18">
        <f t="shared" si="51"/>
        <v>0.25773335945338505</v>
      </c>
      <c r="AE54" s="18">
        <f t="shared" si="51"/>
        <v>2.4775491637544746</v>
      </c>
      <c r="AF54" s="18">
        <f t="shared" si="51"/>
        <v>1.1023189800401261</v>
      </c>
      <c r="AG54" s="18">
        <f t="shared" si="51"/>
        <v>0</v>
      </c>
      <c r="AH54" s="18">
        <f t="shared" si="51"/>
        <v>3.4786552609691332</v>
      </c>
      <c r="AI54" s="18">
        <f t="shared" si="51"/>
        <v>0.70739599595029101</v>
      </c>
      <c r="AJ54" s="18">
        <f t="shared" si="51"/>
        <v>1.2668894577888274</v>
      </c>
      <c r="AK54" s="18">
        <f t="shared" si="51"/>
        <v>2.6272165761448347</v>
      </c>
      <c r="AL54" s="18">
        <f t="shared" si="51"/>
        <v>2.1993053236827116</v>
      </c>
      <c r="AM54" s="18">
        <f t="shared" si="51"/>
        <v>0.82766256276280248</v>
      </c>
      <c r="AN54" s="18">
        <f t="shared" si="51"/>
        <v>1.3611237461322767</v>
      </c>
      <c r="AO54" s="18">
        <f t="shared" si="51"/>
        <v>1.0193848895766104</v>
      </c>
      <c r="AP54" s="18">
        <f t="shared" si="51"/>
        <v>1.2143161005636496</v>
      </c>
      <c r="AQ54" s="18">
        <f t="shared" si="51"/>
        <v>0.49849618269745222</v>
      </c>
      <c r="AR54" s="18">
        <f t="shared" si="51"/>
        <v>1.3842200488391985</v>
      </c>
      <c r="AS54" s="18">
        <f t="shared" si="51"/>
        <v>1.0234774455646347</v>
      </c>
      <c r="AT54" s="18">
        <f t="shared" si="51"/>
        <v>1.0000000000000235</v>
      </c>
      <c r="AU54" s="18">
        <f t="shared" si="51"/>
        <v>1.0789459497525238</v>
      </c>
      <c r="AV54" s="18">
        <f t="shared" si="51"/>
        <v>0.85239104637794594</v>
      </c>
      <c r="AW54" s="18">
        <f t="shared" si="51"/>
        <v>1.5346437628641918</v>
      </c>
      <c r="AX54" s="18">
        <f t="shared" si="51"/>
        <v>1.1957913638702602</v>
      </c>
      <c r="AY54" s="18">
        <f t="shared" si="51"/>
        <v>0.51461793453286786</v>
      </c>
      <c r="AZ54" s="18">
        <f t="shared" si="51"/>
        <v>1.316097771155319</v>
      </c>
      <c r="BA54" s="18">
        <f t="shared" si="51"/>
        <v>1.086291948728402</v>
      </c>
      <c r="BB54" s="18">
        <f t="shared" si="51"/>
        <v>1.0512325647475991</v>
      </c>
      <c r="BC54" s="18">
        <f t="shared" si="51"/>
        <v>1.2107362577768246</v>
      </c>
      <c r="BD54" s="18">
        <f t="shared" si="51"/>
        <v>29.26376572489173</v>
      </c>
      <c r="BE54" s="18">
        <f t="shared" si="51"/>
        <v>0.79819827640745433</v>
      </c>
      <c r="BF54" s="18">
        <f t="shared" si="51"/>
        <v>1.1097656557764317</v>
      </c>
      <c r="BG54" s="18">
        <f t="shared" si="51"/>
        <v>1</v>
      </c>
      <c r="BH54" s="18">
        <f t="shared" si="51"/>
        <v>0</v>
      </c>
      <c r="BI54" s="18" t="e">
        <f t="shared" si="51"/>
        <v>#N/A</v>
      </c>
      <c r="BJ54" s="18" t="e">
        <f t="shared" si="51"/>
        <v>#N/A</v>
      </c>
    </row>
    <row r="55" spans="1:62" ht="15" x14ac:dyDescent="0.25">
      <c r="A55">
        <v>1</v>
      </c>
      <c r="B55" s="18">
        <f t="shared" ref="B55:C66" si="52">+B15-B29</f>
        <v>734.67988701276954</v>
      </c>
      <c r="C55" s="18">
        <f t="shared" si="52"/>
        <v>8986.2834799608972</v>
      </c>
      <c r="D55" s="18">
        <f t="shared" ref="D55:BJ59" si="53">+D15-D29</f>
        <v>776.4877810361686</v>
      </c>
      <c r="E55" s="18">
        <f t="shared" si="53"/>
        <v>6740.3479960899349</v>
      </c>
      <c r="F55" s="18">
        <f t="shared" si="53"/>
        <v>289.28369677591195</v>
      </c>
      <c r="G55" s="18">
        <f t="shared" si="53"/>
        <v>-957.59854785251719</v>
      </c>
      <c r="H55" s="18" t="e">
        <f t="shared" si="53"/>
        <v>#N/A</v>
      </c>
      <c r="I55" s="18">
        <f t="shared" si="53"/>
        <v>-1332.1749755620694</v>
      </c>
      <c r="J55" s="18">
        <f t="shared" si="53"/>
        <v>1053.1045943304016</v>
      </c>
      <c r="K55" s="18">
        <f t="shared" si="53"/>
        <v>-1692.119257086998</v>
      </c>
      <c r="L55" s="18">
        <f t="shared" si="53"/>
        <v>833.14760508308927</v>
      </c>
      <c r="M55" s="18">
        <f t="shared" si="53"/>
        <v>12374.197458455528</v>
      </c>
      <c r="N55" s="18">
        <f t="shared" si="53"/>
        <v>7401.9042033235637</v>
      </c>
      <c r="O55" s="18">
        <f t="shared" si="53"/>
        <v>1444.2766373411537</v>
      </c>
      <c r="P55" s="18">
        <f t="shared" si="53"/>
        <v>-834.84164222873892</v>
      </c>
      <c r="Q55" s="18">
        <f t="shared" si="53"/>
        <v>2593.5425219941353</v>
      </c>
      <c r="R55" s="18">
        <f t="shared" si="53"/>
        <v>670.22385141740051</v>
      </c>
      <c r="S55" s="18">
        <f t="shared" si="53"/>
        <v>-994.76629521016616</v>
      </c>
      <c r="T55" s="18">
        <f t="shared" si="53"/>
        <v>-1090.1903812316716</v>
      </c>
      <c r="U55" s="18">
        <f t="shared" si="53"/>
        <v>-9732.0713587487771</v>
      </c>
      <c r="V55" s="18">
        <f t="shared" si="53"/>
        <v>-1044.6803519061559</v>
      </c>
      <c r="W55" s="18">
        <f t="shared" si="53"/>
        <v>-41.363398361206052</v>
      </c>
      <c r="X55" s="18">
        <f t="shared" si="53"/>
        <v>363.66744868035198</v>
      </c>
      <c r="Y55" s="18">
        <f t="shared" si="53"/>
        <v>-656.87781036168099</v>
      </c>
      <c r="Z55" s="18">
        <f t="shared" si="53"/>
        <v>5823.064516129034</v>
      </c>
      <c r="AA55" s="18">
        <f t="shared" si="53"/>
        <v>830.3206256109479</v>
      </c>
      <c r="AB55" s="18">
        <f t="shared" si="53"/>
        <v>587.67350928641281</v>
      </c>
      <c r="AC55" s="18">
        <f t="shared" si="53"/>
        <v>8023.7311827957019</v>
      </c>
      <c r="AD55" s="18">
        <f t="shared" si="53"/>
        <v>64.835992179863155</v>
      </c>
      <c r="AE55" s="18">
        <f t="shared" si="53"/>
        <v>-842.41121703266276</v>
      </c>
      <c r="AF55" s="18">
        <f t="shared" si="53"/>
        <v>2331.6783968719465</v>
      </c>
      <c r="AG55" s="18">
        <f t="shared" si="53"/>
        <v>0</v>
      </c>
      <c r="AH55" s="18">
        <f t="shared" si="53"/>
        <v>-34.4247018572825</v>
      </c>
      <c r="AI55" s="18">
        <f t="shared" si="53"/>
        <v>-195.34701857282471</v>
      </c>
      <c r="AJ55" s="18">
        <f t="shared" si="53"/>
        <v>-1949.9178885630499</v>
      </c>
      <c r="AK55" s="18">
        <f t="shared" si="53"/>
        <v>-2900.7927663734113</v>
      </c>
      <c r="AL55" s="18">
        <f t="shared" si="53"/>
        <v>-308.4271260519763</v>
      </c>
      <c r="AM55" s="18">
        <f t="shared" si="53"/>
        <v>4866.0997067448698</v>
      </c>
      <c r="AN55" s="18">
        <f t="shared" si="53"/>
        <v>-13372.726295210166</v>
      </c>
      <c r="AO55" s="18">
        <f t="shared" si="53"/>
        <v>1086.294232649072</v>
      </c>
      <c r="AP55" s="18">
        <f t="shared" si="53"/>
        <v>-3352.5112414467239</v>
      </c>
      <c r="AQ55" s="18">
        <f t="shared" si="53"/>
        <v>5575.3478739002931</v>
      </c>
      <c r="AR55" s="18">
        <f t="shared" si="53"/>
        <v>-1300.9100684261957</v>
      </c>
      <c r="AS55" s="18">
        <f t="shared" si="53"/>
        <v>-1311.1309872922757</v>
      </c>
      <c r="AT55" s="18">
        <f t="shared" si="53"/>
        <v>-2.8421709430404007E-14</v>
      </c>
      <c r="AU55" s="18">
        <f t="shared" si="53"/>
        <v>-1067.0351906158357</v>
      </c>
      <c r="AV55" s="18">
        <f t="shared" si="53"/>
        <v>3285.0694037145659</v>
      </c>
      <c r="AW55" s="18">
        <f t="shared" si="53"/>
        <v>51.262854349951169</v>
      </c>
      <c r="AX55" s="18">
        <f t="shared" si="53"/>
        <v>-1061.9974275740005</v>
      </c>
      <c r="AY55" s="18">
        <f t="shared" si="53"/>
        <v>2174.1632453567936</v>
      </c>
      <c r="AZ55" s="18">
        <f t="shared" si="53"/>
        <v>-25838.033235581606</v>
      </c>
      <c r="BA55" s="18">
        <f t="shared" si="53"/>
        <v>112.58455522975419</v>
      </c>
      <c r="BB55" s="18">
        <f t="shared" si="53"/>
        <v>482.89149560117312</v>
      </c>
      <c r="BC55" s="18">
        <f t="shared" si="53"/>
        <v>-5405.7820136852388</v>
      </c>
      <c r="BD55" s="18">
        <f t="shared" si="53"/>
        <v>-5</v>
      </c>
      <c r="BE55" s="18">
        <f t="shared" si="53"/>
        <v>8735.5288367546436</v>
      </c>
      <c r="BF55" s="18">
        <f t="shared" si="53"/>
        <v>-259.28836754643089</v>
      </c>
      <c r="BG55" s="18">
        <f t="shared" si="53"/>
        <v>0</v>
      </c>
      <c r="BH55" s="18">
        <f t="shared" si="53"/>
        <v>91631.09</v>
      </c>
      <c r="BI55" s="18" t="e">
        <f t="shared" si="53"/>
        <v>#N/A</v>
      </c>
      <c r="BJ55" s="18" t="e">
        <f t="shared" si="53"/>
        <v>#N/A</v>
      </c>
    </row>
    <row r="56" spans="1:62" ht="15" x14ac:dyDescent="0.25">
      <c r="A56">
        <v>2</v>
      </c>
      <c r="B56" s="18">
        <f t="shared" si="52"/>
        <v>-112.68429443120658</v>
      </c>
      <c r="C56" s="18">
        <f t="shared" si="52"/>
        <v>-75.86608015640013</v>
      </c>
      <c r="D56" s="18">
        <f t="shared" ref="D56:R56" si="54">+D16-D30</f>
        <v>-1483.8993157380246</v>
      </c>
      <c r="E56" s="18">
        <f t="shared" si="54"/>
        <v>6602.690127077225</v>
      </c>
      <c r="F56" s="18">
        <f t="shared" si="54"/>
        <v>311.03981049389449</v>
      </c>
      <c r="G56" s="18">
        <f t="shared" si="54"/>
        <v>296.22389771581857</v>
      </c>
      <c r="H56" s="18" t="e">
        <f t="shared" si="54"/>
        <v>#N/A</v>
      </c>
      <c r="I56" s="18">
        <f t="shared" si="54"/>
        <v>-8198.8465298142619</v>
      </c>
      <c r="J56" s="18">
        <f t="shared" si="54"/>
        <v>1413.6735092864137</v>
      </c>
      <c r="K56" s="18">
        <f t="shared" si="54"/>
        <v>313.11436950146708</v>
      </c>
      <c r="L56" s="18">
        <f t="shared" si="54"/>
        <v>2088.2199413489734</v>
      </c>
      <c r="M56" s="18">
        <f t="shared" si="54"/>
        <v>7247.9237536656874</v>
      </c>
      <c r="N56" s="18">
        <f t="shared" si="54"/>
        <v>2719.8230694037156</v>
      </c>
      <c r="O56" s="18">
        <f t="shared" si="54"/>
        <v>-169.44633431085038</v>
      </c>
      <c r="P56" s="18">
        <f t="shared" si="54"/>
        <v>29.25317693059651</v>
      </c>
      <c r="Q56" s="18">
        <f t="shared" si="54"/>
        <v>-148.27468230694012</v>
      </c>
      <c r="R56" s="18">
        <f t="shared" si="54"/>
        <v>740.85630498533737</v>
      </c>
      <c r="S56" s="18">
        <f t="shared" si="53"/>
        <v>-1729.9230146627565</v>
      </c>
      <c r="T56" s="18">
        <f t="shared" si="53"/>
        <v>-808.60267546432067</v>
      </c>
      <c r="U56" s="18">
        <f t="shared" si="53"/>
        <v>-6088.5024437927659</v>
      </c>
      <c r="V56" s="18">
        <f t="shared" si="53"/>
        <v>6039.4164222873915</v>
      </c>
      <c r="W56" s="18">
        <f t="shared" si="53"/>
        <v>-2.6231373310089112</v>
      </c>
      <c r="X56" s="18">
        <f t="shared" si="53"/>
        <v>-458.94926686217002</v>
      </c>
      <c r="Y56" s="18">
        <f t="shared" si="53"/>
        <v>956.99217986314807</v>
      </c>
      <c r="Z56" s="18">
        <f t="shared" si="53"/>
        <v>5690.2991202346038</v>
      </c>
      <c r="AA56" s="18">
        <f t="shared" si="53"/>
        <v>-991.7927663734115</v>
      </c>
      <c r="AB56" s="18">
        <f t="shared" si="53"/>
        <v>-88.108504398826881</v>
      </c>
      <c r="AC56" s="18">
        <f t="shared" si="53"/>
        <v>10447.190615835782</v>
      </c>
      <c r="AD56" s="18">
        <f t="shared" si="53"/>
        <v>29.187341153470189</v>
      </c>
      <c r="AE56" s="18">
        <f t="shared" si="53"/>
        <v>-1033.1072336265884</v>
      </c>
      <c r="AF56" s="18">
        <f t="shared" si="53"/>
        <v>2459.5933528836795</v>
      </c>
      <c r="AG56" s="18">
        <f t="shared" si="53"/>
        <v>0</v>
      </c>
      <c r="AH56" s="18">
        <f t="shared" si="53"/>
        <v>-62.804361876832843</v>
      </c>
      <c r="AI56" s="18">
        <f t="shared" si="53"/>
        <v>712.73216031280572</v>
      </c>
      <c r="AJ56" s="18">
        <f t="shared" si="53"/>
        <v>-2326.9745845552279</v>
      </c>
      <c r="AK56" s="18">
        <f t="shared" si="53"/>
        <v>-2523.7214076246332</v>
      </c>
      <c r="AL56" s="18">
        <f t="shared" si="53"/>
        <v>-903.77524440314187</v>
      </c>
      <c r="AM56" s="18">
        <f t="shared" si="53"/>
        <v>4852.813294232652</v>
      </c>
      <c r="AN56" s="18">
        <f t="shared" si="53"/>
        <v>-12507.568914956009</v>
      </c>
      <c r="AO56" s="18">
        <f t="shared" si="53"/>
        <v>-1390.6373411534678</v>
      </c>
      <c r="AP56" s="18">
        <f t="shared" si="53"/>
        <v>-5287.2981427174964</v>
      </c>
      <c r="AQ56" s="18">
        <f t="shared" si="53"/>
        <v>5038.0399789222884</v>
      </c>
      <c r="AR56" s="18">
        <f t="shared" si="53"/>
        <v>-1793.3255131964797</v>
      </c>
      <c r="AS56" s="18">
        <f t="shared" si="53"/>
        <v>1130.5024437927714</v>
      </c>
      <c r="AT56" s="18">
        <f t="shared" si="53"/>
        <v>0</v>
      </c>
      <c r="AU56" s="18">
        <f t="shared" si="53"/>
        <v>1125.5063538611926</v>
      </c>
      <c r="AV56" s="18">
        <f t="shared" si="53"/>
        <v>2515.7839687194537</v>
      </c>
      <c r="AW56" s="18">
        <f t="shared" si="53"/>
        <v>15.699345063538614</v>
      </c>
      <c r="AX56" s="18">
        <f t="shared" si="53"/>
        <v>-834.50652927014562</v>
      </c>
      <c r="AY56" s="18">
        <f t="shared" si="53"/>
        <v>2291.3538611925715</v>
      </c>
      <c r="AZ56" s="18">
        <f t="shared" si="53"/>
        <v>-20629.916911045941</v>
      </c>
      <c r="BA56" s="18">
        <f t="shared" si="53"/>
        <v>-7952.4848484848626</v>
      </c>
      <c r="BB56" s="18">
        <f t="shared" si="53"/>
        <v>714.08113391984398</v>
      </c>
      <c r="BC56" s="18">
        <f t="shared" si="53"/>
        <v>-1091.4770283479938</v>
      </c>
      <c r="BD56" s="18">
        <f t="shared" si="53"/>
        <v>-4</v>
      </c>
      <c r="BE56" s="18">
        <f t="shared" si="53"/>
        <v>6088.1348973607037</v>
      </c>
      <c r="BF56" s="18">
        <f t="shared" si="53"/>
        <v>-225.86412512218885</v>
      </c>
      <c r="BG56" s="18">
        <f t="shared" si="53"/>
        <v>0</v>
      </c>
      <c r="BH56" s="18">
        <f t="shared" si="53"/>
        <v>35262.949999999997</v>
      </c>
      <c r="BI56" s="18" t="e">
        <f t="shared" si="53"/>
        <v>#N/A</v>
      </c>
      <c r="BJ56" s="18" t="e">
        <f t="shared" si="53"/>
        <v>#N/A</v>
      </c>
    </row>
    <row r="57" spans="1:62" ht="15" x14ac:dyDescent="0.25">
      <c r="A57">
        <v>3</v>
      </c>
      <c r="B57" s="18">
        <f t="shared" si="52"/>
        <v>-1193.5956477578184</v>
      </c>
      <c r="C57" s="18">
        <f t="shared" si="52"/>
        <v>4412.8797653958973</v>
      </c>
      <c r="D57" s="18">
        <f t="shared" si="53"/>
        <v>3318.939393939394</v>
      </c>
      <c r="E57" s="18">
        <f t="shared" si="53"/>
        <v>5039.9814271749765</v>
      </c>
      <c r="F57" s="18">
        <f t="shared" si="53"/>
        <v>-485.33432894023395</v>
      </c>
      <c r="G57" s="18">
        <f t="shared" si="53"/>
        <v>-1685.6905599912934</v>
      </c>
      <c r="H57" s="18" t="e">
        <f t="shared" si="53"/>
        <v>#N/A</v>
      </c>
      <c r="I57" s="18">
        <f t="shared" si="53"/>
        <v>-11772.275659824045</v>
      </c>
      <c r="J57" s="18">
        <f t="shared" si="53"/>
        <v>-687.49462365591353</v>
      </c>
      <c r="K57" s="18">
        <f t="shared" si="53"/>
        <v>647.77419354838639</v>
      </c>
      <c r="L57" s="18">
        <f t="shared" si="53"/>
        <v>-732.34213098729197</v>
      </c>
      <c r="M57" s="18">
        <f t="shared" si="53"/>
        <v>9921.40860215055</v>
      </c>
      <c r="N57" s="18">
        <f t="shared" si="53"/>
        <v>7149.0537634408611</v>
      </c>
      <c r="O57" s="18">
        <f t="shared" si="53"/>
        <v>-3.297751710654893</v>
      </c>
      <c r="P57" s="18">
        <f t="shared" si="53"/>
        <v>-379.72727272727252</v>
      </c>
      <c r="Q57" s="18">
        <f t="shared" si="53"/>
        <v>-1265.1593352883674</v>
      </c>
      <c r="R57" s="18">
        <f t="shared" si="53"/>
        <v>1096.6823069403727</v>
      </c>
      <c r="S57" s="18">
        <f t="shared" si="53"/>
        <v>-1960.1114565004887</v>
      </c>
      <c r="T57" s="18">
        <f t="shared" si="53"/>
        <v>-2013.5641446725317</v>
      </c>
      <c r="U57" s="18">
        <f t="shared" si="53"/>
        <v>-3816.5923753665684</v>
      </c>
      <c r="V57" s="18">
        <f t="shared" si="53"/>
        <v>4009.2561094819175</v>
      </c>
      <c r="W57" s="18">
        <f t="shared" si="53"/>
        <v>-2.8434602022171021</v>
      </c>
      <c r="X57" s="18">
        <f t="shared" si="53"/>
        <v>-662.55689149560112</v>
      </c>
      <c r="Y57" s="18">
        <f t="shared" si="53"/>
        <v>773.11925708699937</v>
      </c>
      <c r="Z57" s="18">
        <f t="shared" si="53"/>
        <v>418.60801564027497</v>
      </c>
      <c r="AA57" s="18">
        <f t="shared" si="53"/>
        <v>-1983.4125122189635</v>
      </c>
      <c r="AB57" s="18">
        <f t="shared" si="53"/>
        <v>695.30596285435058</v>
      </c>
      <c r="AC57" s="18">
        <f t="shared" si="53"/>
        <v>14959.752688172044</v>
      </c>
      <c r="AD57" s="18">
        <f t="shared" si="53"/>
        <v>71.910615835777136</v>
      </c>
      <c r="AE57" s="18">
        <f t="shared" si="53"/>
        <v>-1184.750513220346</v>
      </c>
      <c r="AF57" s="18">
        <f t="shared" si="53"/>
        <v>736.91691104594429</v>
      </c>
      <c r="AG57" s="18">
        <f t="shared" si="53"/>
        <v>0</v>
      </c>
      <c r="AH57" s="18">
        <f t="shared" si="53"/>
        <v>-99.329145650048872</v>
      </c>
      <c r="AI57" s="18">
        <f t="shared" si="53"/>
        <v>1030.425219941349</v>
      </c>
      <c r="AJ57" s="18">
        <f t="shared" si="53"/>
        <v>-3532.6344086021491</v>
      </c>
      <c r="AK57" s="18">
        <f t="shared" si="53"/>
        <v>-1690.4496578690123</v>
      </c>
      <c r="AL57" s="18">
        <f t="shared" si="53"/>
        <v>-745.4515640751008</v>
      </c>
      <c r="AM57" s="18">
        <f t="shared" si="53"/>
        <v>4872.6969696969682</v>
      </c>
      <c r="AN57" s="18">
        <f t="shared" si="53"/>
        <v>-13578.524926686216</v>
      </c>
      <c r="AO57" s="18">
        <f t="shared" si="53"/>
        <v>-1501.4545454545441</v>
      </c>
      <c r="AP57" s="18">
        <f t="shared" si="53"/>
        <v>-2035.9599217986324</v>
      </c>
      <c r="AQ57" s="18">
        <f t="shared" si="53"/>
        <v>987.18756682246021</v>
      </c>
      <c r="AR57" s="18">
        <f t="shared" si="53"/>
        <v>-3840.493646138807</v>
      </c>
      <c r="AS57" s="18">
        <f t="shared" si="53"/>
        <v>3303.5307917888604</v>
      </c>
      <c r="AT57" s="18">
        <f t="shared" si="53"/>
        <v>0</v>
      </c>
      <c r="AU57" s="18">
        <f t="shared" si="53"/>
        <v>289.02541544477072</v>
      </c>
      <c r="AV57" s="18">
        <f t="shared" si="53"/>
        <v>2069.4232649071382</v>
      </c>
      <c r="AW57" s="18">
        <f t="shared" si="53"/>
        <v>116.56236559139786</v>
      </c>
      <c r="AX57" s="18">
        <f t="shared" si="53"/>
        <v>-2175.3342087075389</v>
      </c>
      <c r="AY57" s="18">
        <f t="shared" si="53"/>
        <v>1921.1945259042041</v>
      </c>
      <c r="AZ57" s="18">
        <f t="shared" si="53"/>
        <v>-7693.6813294232561</v>
      </c>
      <c r="BA57" s="18">
        <f t="shared" si="53"/>
        <v>7657.4301075269468</v>
      </c>
      <c r="BB57" s="18">
        <f t="shared" si="53"/>
        <v>299.88660801564083</v>
      </c>
      <c r="BC57" s="18">
        <f t="shared" si="53"/>
        <v>3890.5933528836777</v>
      </c>
      <c r="BD57" s="18">
        <f t="shared" si="53"/>
        <v>-4</v>
      </c>
      <c r="BE57" s="18">
        <f t="shared" si="53"/>
        <v>3116.7546432062572</v>
      </c>
      <c r="BF57" s="18">
        <f t="shared" si="53"/>
        <v>-740.08504398826881</v>
      </c>
      <c r="BG57" s="18">
        <f t="shared" si="53"/>
        <v>0</v>
      </c>
      <c r="BH57" s="18">
        <f t="shared" si="53"/>
        <v>10145.84</v>
      </c>
      <c r="BI57" s="18" t="e">
        <f t="shared" si="53"/>
        <v>#N/A</v>
      </c>
      <c r="BJ57" s="18" t="e">
        <f t="shared" si="53"/>
        <v>#N/A</v>
      </c>
    </row>
    <row r="58" spans="1:62" ht="15" x14ac:dyDescent="0.25">
      <c r="A58">
        <v>4</v>
      </c>
      <c r="B58" s="18">
        <f t="shared" si="52"/>
        <v>229.96750042002895</v>
      </c>
      <c r="C58" s="18">
        <f t="shared" si="52"/>
        <v>3950.1397849462373</v>
      </c>
      <c r="D58" s="18">
        <f t="shared" si="53"/>
        <v>1016.9247311827967</v>
      </c>
      <c r="E58" s="18">
        <f t="shared" si="53"/>
        <v>-2404.9648093841624</v>
      </c>
      <c r="F58" s="18">
        <f t="shared" si="53"/>
        <v>-386.96064394655343</v>
      </c>
      <c r="G58" s="18">
        <f t="shared" si="53"/>
        <v>-179.26150635004251</v>
      </c>
      <c r="H58" s="18" t="e">
        <f t="shared" si="53"/>
        <v>#N/A</v>
      </c>
      <c r="I58" s="18">
        <f t="shared" si="53"/>
        <v>-12066.411534701852</v>
      </c>
      <c r="J58" s="18">
        <f t="shared" si="53"/>
        <v>-3444.0478983382209</v>
      </c>
      <c r="K58" s="18">
        <f t="shared" si="53"/>
        <v>420.12707722385312</v>
      </c>
      <c r="L58" s="18">
        <f t="shared" si="53"/>
        <v>634.70381231671627</v>
      </c>
      <c r="M58" s="18">
        <f t="shared" si="53"/>
        <v>-1697.7292277614761</v>
      </c>
      <c r="N58" s="18">
        <f t="shared" si="53"/>
        <v>2352.4467253176917</v>
      </c>
      <c r="O58" s="18">
        <f t="shared" si="53"/>
        <v>-355.0292277614858</v>
      </c>
      <c r="P58" s="18">
        <f t="shared" si="53"/>
        <v>109.58621700879769</v>
      </c>
      <c r="Q58" s="18">
        <f t="shared" si="53"/>
        <v>-1905.2639296187681</v>
      </c>
      <c r="R58" s="18">
        <f t="shared" si="53"/>
        <v>-690.42130987292239</v>
      </c>
      <c r="S58" s="18">
        <f t="shared" si="53"/>
        <v>-1395.3492463343109</v>
      </c>
      <c r="T58" s="18">
        <f t="shared" si="53"/>
        <v>-1459.8146529814271</v>
      </c>
      <c r="U58" s="18">
        <f t="shared" si="53"/>
        <v>-14192.217986314761</v>
      </c>
      <c r="V58" s="18">
        <f t="shared" si="53"/>
        <v>1225.6275659824059</v>
      </c>
      <c r="W58" s="18">
        <f t="shared" si="53"/>
        <v>-19.175049591064454</v>
      </c>
      <c r="X58" s="18">
        <f t="shared" si="53"/>
        <v>-1570.7299120234602</v>
      </c>
      <c r="Y58" s="18">
        <f t="shared" si="53"/>
        <v>959.56402737047893</v>
      </c>
      <c r="Z58" s="18">
        <f t="shared" si="53"/>
        <v>-178.62365591397793</v>
      </c>
      <c r="AA58" s="18">
        <f t="shared" si="53"/>
        <v>-2688.8250244379278</v>
      </c>
      <c r="AB58" s="18">
        <f t="shared" si="53"/>
        <v>-1719.5656891495601</v>
      </c>
      <c r="AC58" s="18">
        <f t="shared" si="53"/>
        <v>7312.6852394916932</v>
      </c>
      <c r="AD58" s="18">
        <f t="shared" si="53"/>
        <v>81.830527859237549</v>
      </c>
      <c r="AE58" s="18">
        <f t="shared" si="53"/>
        <v>-901.63328450520828</v>
      </c>
      <c r="AF58" s="18">
        <f t="shared" si="53"/>
        <v>-3325.2170087976538</v>
      </c>
      <c r="AG58" s="18">
        <f t="shared" si="53"/>
        <v>0</v>
      </c>
      <c r="AH58" s="18">
        <f t="shared" si="53"/>
        <v>-117.80201759530792</v>
      </c>
      <c r="AI58" s="18">
        <f t="shared" si="53"/>
        <v>3334.2600195503423</v>
      </c>
      <c r="AJ58" s="18">
        <f t="shared" si="53"/>
        <v>-4755.3137829912012</v>
      </c>
      <c r="AK58" s="18">
        <f t="shared" si="53"/>
        <v>-5625.0110459433035</v>
      </c>
      <c r="AL58" s="18">
        <f t="shared" si="53"/>
        <v>-318.28494623655911</v>
      </c>
      <c r="AM58" s="18">
        <f t="shared" si="53"/>
        <v>3380.217986314763</v>
      </c>
      <c r="AN58" s="18">
        <f t="shared" si="53"/>
        <v>-3930.2913000977496</v>
      </c>
      <c r="AO58" s="18">
        <f t="shared" si="53"/>
        <v>-944.69892473118125</v>
      </c>
      <c r="AP58" s="18">
        <f t="shared" si="53"/>
        <v>-8701.868035190615</v>
      </c>
      <c r="AQ58" s="18">
        <f t="shared" si="53"/>
        <v>10414.875588992243</v>
      </c>
      <c r="AR58" s="18">
        <f t="shared" si="53"/>
        <v>-564.56304985337192</v>
      </c>
      <c r="AS58" s="18">
        <f t="shared" si="53"/>
        <v>-2068.8054740957959</v>
      </c>
      <c r="AT58" s="18">
        <f t="shared" si="53"/>
        <v>0</v>
      </c>
      <c r="AU58" s="18">
        <f t="shared" si="53"/>
        <v>-167.57380254154396</v>
      </c>
      <c r="AV58" s="18">
        <f t="shared" si="53"/>
        <v>166.93255131964816</v>
      </c>
      <c r="AW58" s="18">
        <f t="shared" si="53"/>
        <v>-67.533724340175951</v>
      </c>
      <c r="AX58" s="18">
        <f t="shared" si="53"/>
        <v>-1495.3702840049941</v>
      </c>
      <c r="AY58" s="18">
        <f t="shared" si="53"/>
        <v>3988.5728250244383</v>
      </c>
      <c r="AZ58" s="18">
        <f t="shared" si="53"/>
        <v>-48930.185728250239</v>
      </c>
      <c r="BA58" s="18">
        <f t="shared" si="53"/>
        <v>-105127.26686217007</v>
      </c>
      <c r="BB58" s="18">
        <f t="shared" si="53"/>
        <v>-508.39491691104558</v>
      </c>
      <c r="BC58" s="18">
        <f t="shared" si="53"/>
        <v>-3301.2179863147612</v>
      </c>
      <c r="BD58" s="18">
        <f t="shared" si="53"/>
        <v>-1</v>
      </c>
      <c r="BE58" s="18">
        <f t="shared" si="53"/>
        <v>3032.4623655913983</v>
      </c>
      <c r="BF58" s="18">
        <f t="shared" si="53"/>
        <v>-1731.4721407624629</v>
      </c>
      <c r="BG58" s="18">
        <f t="shared" si="53"/>
        <v>0</v>
      </c>
      <c r="BH58" s="18">
        <f t="shared" si="53"/>
        <v>29641.13</v>
      </c>
      <c r="BI58" s="18" t="e">
        <f t="shared" si="53"/>
        <v>#N/A</v>
      </c>
      <c r="BJ58" s="18" t="e">
        <f t="shared" si="53"/>
        <v>#N/A</v>
      </c>
    </row>
    <row r="59" spans="1:62" ht="15" x14ac:dyDescent="0.25">
      <c r="A59">
        <v>5</v>
      </c>
      <c r="B59" s="18">
        <f t="shared" si="52"/>
        <v>532.16212083027858</v>
      </c>
      <c r="C59" s="18">
        <f t="shared" si="52"/>
        <v>6882.9208211143741</v>
      </c>
      <c r="D59" s="18">
        <f t="shared" si="53"/>
        <v>-419.97165200391009</v>
      </c>
      <c r="E59" s="18">
        <f t="shared" si="53"/>
        <v>5723.1241446725326</v>
      </c>
      <c r="F59" s="18">
        <f t="shared" si="53"/>
        <v>-321.5784638614598</v>
      </c>
      <c r="G59" s="18">
        <f t="shared" si="53"/>
        <v>-1659.1214880025036</v>
      </c>
      <c r="H59" s="18" t="e">
        <f t="shared" si="53"/>
        <v>#N/A</v>
      </c>
      <c r="I59" s="18">
        <f t="shared" si="53"/>
        <v>-13213.832844574776</v>
      </c>
      <c r="J59" s="18">
        <f t="shared" si="53"/>
        <v>-3910.8523949169107</v>
      </c>
      <c r="K59" s="18">
        <f t="shared" si="53"/>
        <v>532.30791788856368</v>
      </c>
      <c r="L59" s="18">
        <f t="shared" si="53"/>
        <v>-69.867155425220062</v>
      </c>
      <c r="M59" s="18">
        <f t="shared" si="53"/>
        <v>9090.0371456500579</v>
      </c>
      <c r="N59" s="18">
        <f t="shared" si="53"/>
        <v>4884.224828934508</v>
      </c>
      <c r="O59" s="18">
        <f t="shared" si="53"/>
        <v>-816.21600195503424</v>
      </c>
      <c r="P59" s="18">
        <f t="shared" si="53"/>
        <v>-308.37800586510252</v>
      </c>
      <c r="Q59" s="18">
        <f t="shared" si="53"/>
        <v>-4136.7725317693057</v>
      </c>
      <c r="R59" s="18">
        <f t="shared" si="53"/>
        <v>-1171.138807429129</v>
      </c>
      <c r="S59" s="18">
        <f t="shared" si="53"/>
        <v>-2072.5192961876833</v>
      </c>
      <c r="T59" s="18">
        <f t="shared" si="53"/>
        <v>-1670.8609579667643</v>
      </c>
      <c r="U59" s="18">
        <f t="shared" si="53"/>
        <v>-13088.865102639294</v>
      </c>
      <c r="V59" s="18">
        <f t="shared" si="53"/>
        <v>-1931.5014662756585</v>
      </c>
      <c r="W59" s="18">
        <f t="shared" si="53"/>
        <v>-27.024636840820314</v>
      </c>
      <c r="X59" s="18">
        <f t="shared" si="53"/>
        <v>-2887.5488758553274</v>
      </c>
      <c r="Y59" s="18">
        <f t="shared" si="53"/>
        <v>1473.0068426197463</v>
      </c>
      <c r="Z59" s="18">
        <f t="shared" si="53"/>
        <v>-4428.3949169110456</v>
      </c>
      <c r="AA59" s="18">
        <f t="shared" si="53"/>
        <v>-3158.3084066471165</v>
      </c>
      <c r="AB59" s="18">
        <f t="shared" si="53"/>
        <v>-3001.342815249267</v>
      </c>
      <c r="AC59" s="18">
        <f t="shared" si="53"/>
        <v>2787.7829912023481</v>
      </c>
      <c r="AD59" s="18">
        <f t="shared" si="53"/>
        <v>68.176197458455519</v>
      </c>
      <c r="AE59" s="18">
        <f t="shared" si="53"/>
        <v>-640.73263686432745</v>
      </c>
      <c r="AF59" s="18">
        <f t="shared" si="53"/>
        <v>-4247.6285434995098</v>
      </c>
      <c r="AG59" s="18">
        <f t="shared" si="53"/>
        <v>0</v>
      </c>
      <c r="AH59" s="18">
        <f t="shared" si="53"/>
        <v>-261.70817497556209</v>
      </c>
      <c r="AI59" s="18">
        <f t="shared" si="53"/>
        <v>2432.0977517106548</v>
      </c>
      <c r="AJ59" s="18">
        <f t="shared" si="53"/>
        <v>-7490.0048875855318</v>
      </c>
      <c r="AK59" s="18">
        <f t="shared" si="53"/>
        <v>-5148.0087976539589</v>
      </c>
      <c r="AL59" s="18">
        <f t="shared" ref="D59:BJ63" si="55">+AL19-AL33</f>
        <v>-558.61859723908697</v>
      </c>
      <c r="AM59" s="18">
        <f t="shared" si="55"/>
        <v>3042.0508308895405</v>
      </c>
      <c r="AN59" s="18">
        <f t="shared" si="55"/>
        <v>-17359.176930596284</v>
      </c>
      <c r="AO59" s="18">
        <f t="shared" si="55"/>
        <v>-6011.3880742912997</v>
      </c>
      <c r="AP59" s="18">
        <f t="shared" si="55"/>
        <v>-9379.1730205278582</v>
      </c>
      <c r="AQ59" s="18">
        <f t="shared" si="55"/>
        <v>2041.8873826788549</v>
      </c>
      <c r="AR59" s="18">
        <f t="shared" si="55"/>
        <v>1003.5444770283484</v>
      </c>
      <c r="AS59" s="18">
        <f t="shared" si="55"/>
        <v>-6440.8641251221852</v>
      </c>
      <c r="AT59" s="18">
        <f t="shared" si="55"/>
        <v>0</v>
      </c>
      <c r="AU59" s="18">
        <f t="shared" si="55"/>
        <v>-2165.6559139784945</v>
      </c>
      <c r="AV59" s="18">
        <f t="shared" si="55"/>
        <v>1863.8064516129034</v>
      </c>
      <c r="AW59" s="18">
        <f t="shared" si="55"/>
        <v>40.144076246334308</v>
      </c>
      <c r="AX59" s="18">
        <f t="shared" si="55"/>
        <v>-235.89974889074665</v>
      </c>
      <c r="AY59" s="18">
        <f t="shared" si="55"/>
        <v>3503.837732160313</v>
      </c>
      <c r="AZ59" s="18">
        <f t="shared" si="55"/>
        <v>-41667.912023460405</v>
      </c>
      <c r="BA59" s="18">
        <f t="shared" si="55"/>
        <v>-123081.22385141737</v>
      </c>
      <c r="BB59" s="18">
        <f t="shared" si="55"/>
        <v>389.25024437927686</v>
      </c>
      <c r="BC59" s="18">
        <f t="shared" si="55"/>
        <v>-3962.7781036168126</v>
      </c>
      <c r="BD59" s="18">
        <f t="shared" si="55"/>
        <v>-4</v>
      </c>
      <c r="BE59" s="18">
        <f t="shared" si="55"/>
        <v>3715.2600195503428</v>
      </c>
      <c r="BF59" s="18">
        <f t="shared" si="55"/>
        <v>-813.69990224828916</v>
      </c>
      <c r="BG59" s="18">
        <f t="shared" si="55"/>
        <v>0</v>
      </c>
      <c r="BH59" s="18">
        <f t="shared" si="55"/>
        <v>12099.14</v>
      </c>
      <c r="BI59" s="18" t="e">
        <f t="shared" si="55"/>
        <v>#N/A</v>
      </c>
      <c r="BJ59" s="18" t="e">
        <f t="shared" si="55"/>
        <v>#N/A</v>
      </c>
    </row>
    <row r="60" spans="1:62" ht="15" x14ac:dyDescent="0.25">
      <c r="A60">
        <v>6</v>
      </c>
      <c r="B60" s="18">
        <f t="shared" si="52"/>
        <v>-2632.2286034488025</v>
      </c>
      <c r="C60" s="18">
        <f t="shared" si="52"/>
        <v>676.73998044965992</v>
      </c>
      <c r="D60" s="18">
        <f t="shared" si="55"/>
        <v>2361.9657869012717</v>
      </c>
      <c r="E60" s="18">
        <f t="shared" si="55"/>
        <v>-2691.6989247311831</v>
      </c>
      <c r="F60" s="18">
        <f t="shared" si="55"/>
        <v>-553.59315772629895</v>
      </c>
      <c r="G60" s="18">
        <f t="shared" si="55"/>
        <v>-1710.1057894977994</v>
      </c>
      <c r="H60" s="18" t="e">
        <f t="shared" si="55"/>
        <v>#N/A</v>
      </c>
      <c r="I60" s="18">
        <f t="shared" si="55"/>
        <v>-19052.312805474096</v>
      </c>
      <c r="J60" s="18">
        <f t="shared" si="55"/>
        <v>-4154.8709677419356</v>
      </c>
      <c r="K60" s="18">
        <f t="shared" si="55"/>
        <v>-1029.0615835777116</v>
      </c>
      <c r="L60" s="18">
        <f t="shared" si="55"/>
        <v>101.47409579667692</v>
      </c>
      <c r="M60" s="18">
        <f t="shared" si="55"/>
        <v>1107.6725317693199</v>
      </c>
      <c r="N60" s="18">
        <f t="shared" si="55"/>
        <v>2360.7018572825073</v>
      </c>
      <c r="O60" s="18">
        <f t="shared" si="55"/>
        <v>399.54154447702854</v>
      </c>
      <c r="P60" s="18">
        <f t="shared" si="55"/>
        <v>-821.3613880742912</v>
      </c>
      <c r="Q60" s="18">
        <f t="shared" si="55"/>
        <v>574.89247311827967</v>
      </c>
      <c r="R60" s="18">
        <f t="shared" si="55"/>
        <v>417.5483870967746</v>
      </c>
      <c r="S60" s="18">
        <f t="shared" si="55"/>
        <v>-2825.2336265884651</v>
      </c>
      <c r="T60" s="18">
        <f t="shared" si="55"/>
        <v>-826.64566959921797</v>
      </c>
      <c r="U60" s="18">
        <f t="shared" si="55"/>
        <v>-14037.970674486804</v>
      </c>
      <c r="V60" s="18">
        <f t="shared" si="55"/>
        <v>-1339.290322580644</v>
      </c>
      <c r="W60" s="18">
        <f t="shared" si="55"/>
        <v>4.0213134897360705</v>
      </c>
      <c r="X60" s="18">
        <f t="shared" si="55"/>
        <v>-892.50928641251221</v>
      </c>
      <c r="Y60" s="18">
        <f t="shared" si="55"/>
        <v>477.29716520039119</v>
      </c>
      <c r="Z60" s="18">
        <f t="shared" si="55"/>
        <v>538.04105571847504</v>
      </c>
      <c r="AA60" s="18">
        <f t="shared" si="55"/>
        <v>-1131.8885630498532</v>
      </c>
      <c r="AB60" s="18">
        <f t="shared" si="55"/>
        <v>1583.3421309872929</v>
      </c>
      <c r="AC60" s="18">
        <f t="shared" si="55"/>
        <v>576.3059628543524</v>
      </c>
      <c r="AD60" s="18">
        <f t="shared" si="55"/>
        <v>-173.70283479960898</v>
      </c>
      <c r="AE60" s="18">
        <f t="shared" si="55"/>
        <v>-440.8751222373686</v>
      </c>
      <c r="AF60" s="18">
        <f t="shared" si="55"/>
        <v>-4214.8807429129993</v>
      </c>
      <c r="AG60" s="18">
        <f t="shared" si="55"/>
        <v>0</v>
      </c>
      <c r="AH60" s="18">
        <f t="shared" si="55"/>
        <v>-330.0333333333333</v>
      </c>
      <c r="AI60" s="18">
        <f t="shared" si="55"/>
        <v>-66.514173998044953</v>
      </c>
      <c r="AJ60" s="18">
        <f t="shared" si="55"/>
        <v>-5026.3460410557182</v>
      </c>
      <c r="AK60" s="18">
        <f t="shared" si="55"/>
        <v>-4714.3919843597268</v>
      </c>
      <c r="AL60" s="18">
        <f t="shared" si="55"/>
        <v>-92.074217962449438</v>
      </c>
      <c r="AM60" s="18">
        <f t="shared" si="55"/>
        <v>-641.1955034213097</v>
      </c>
      <c r="AN60" s="18">
        <f t="shared" si="55"/>
        <v>-6674.0195503421273</v>
      </c>
      <c r="AO60" s="18">
        <f t="shared" si="55"/>
        <v>-3391.9501466275651</v>
      </c>
      <c r="AP60" s="18">
        <f t="shared" si="55"/>
        <v>-4398.2023460410528</v>
      </c>
      <c r="AQ60" s="18">
        <f t="shared" si="55"/>
        <v>7865.6555703201375</v>
      </c>
      <c r="AR60" s="18">
        <f t="shared" si="55"/>
        <v>-1098.3294232649068</v>
      </c>
      <c r="AS60" s="18">
        <f t="shared" si="55"/>
        <v>-2939.7458455522938</v>
      </c>
      <c r="AT60" s="18">
        <f t="shared" si="55"/>
        <v>0</v>
      </c>
      <c r="AU60" s="18">
        <f t="shared" si="55"/>
        <v>-965.54838709677415</v>
      </c>
      <c r="AV60" s="18">
        <f t="shared" si="55"/>
        <v>-1057.9345063538603</v>
      </c>
      <c r="AW60" s="18">
        <f t="shared" si="55"/>
        <v>305.53538611925711</v>
      </c>
      <c r="AX60" s="18">
        <f t="shared" si="55"/>
        <v>110.49546943731684</v>
      </c>
      <c r="AY60" s="18">
        <f t="shared" si="55"/>
        <v>2307.6647116324539</v>
      </c>
      <c r="AZ60" s="18">
        <f t="shared" si="55"/>
        <v>-20185.987292277598</v>
      </c>
      <c r="BA60" s="18">
        <f t="shared" si="55"/>
        <v>-101703.82795698917</v>
      </c>
      <c r="BB60" s="18">
        <f t="shared" si="55"/>
        <v>-270.24437927663666</v>
      </c>
      <c r="BC60" s="18">
        <f t="shared" si="55"/>
        <v>71.862170087977574</v>
      </c>
      <c r="BD60" s="18">
        <f t="shared" si="55"/>
        <v>-4</v>
      </c>
      <c r="BE60" s="18">
        <f t="shared" si="55"/>
        <v>-1672.6402737047897</v>
      </c>
      <c r="BF60" s="18">
        <f t="shared" si="55"/>
        <v>-165.01759530791787</v>
      </c>
      <c r="BG60" s="18">
        <f t="shared" si="55"/>
        <v>0</v>
      </c>
      <c r="BH60" s="18">
        <f t="shared" si="55"/>
        <v>213342</v>
      </c>
      <c r="BI60" s="18" t="e">
        <f t="shared" si="55"/>
        <v>#N/A</v>
      </c>
      <c r="BJ60" s="18" t="e">
        <f t="shared" si="55"/>
        <v>#N/A</v>
      </c>
    </row>
    <row r="61" spans="1:62" ht="15" x14ac:dyDescent="0.25">
      <c r="A61">
        <v>7</v>
      </c>
      <c r="B61" s="18">
        <f t="shared" si="52"/>
        <v>-2482.6451756094211</v>
      </c>
      <c r="C61" s="18">
        <f t="shared" si="52"/>
        <v>2821.8895405669609</v>
      </c>
      <c r="D61" s="18">
        <f t="shared" si="55"/>
        <v>5724.4662756598264</v>
      </c>
      <c r="E61" s="18">
        <f t="shared" si="55"/>
        <v>-1830.7126099706693</v>
      </c>
      <c r="F61" s="18">
        <f t="shared" si="55"/>
        <v>-410.17937086894017</v>
      </c>
      <c r="G61" s="18">
        <f t="shared" si="55"/>
        <v>-1600.1610526255481</v>
      </c>
      <c r="H61" s="18" t="e">
        <f t="shared" si="55"/>
        <v>#N/A</v>
      </c>
      <c r="I61" s="18">
        <f t="shared" si="55"/>
        <v>-8331.516129032243</v>
      </c>
      <c r="J61" s="18">
        <f t="shared" si="55"/>
        <v>-249.78885630498553</v>
      </c>
      <c r="K61" s="18">
        <f t="shared" si="55"/>
        <v>716.72629521016643</v>
      </c>
      <c r="L61" s="18">
        <f t="shared" si="55"/>
        <v>2173.1788856304993</v>
      </c>
      <c r="M61" s="18">
        <f t="shared" si="55"/>
        <v>12431.206256109494</v>
      </c>
      <c r="N61" s="18">
        <f t="shared" si="55"/>
        <v>7664.522971652008</v>
      </c>
      <c r="O61" s="18">
        <f t="shared" si="55"/>
        <v>1044.0899315738025</v>
      </c>
      <c r="P61" s="18">
        <f t="shared" si="55"/>
        <v>-1736.403714565005</v>
      </c>
      <c r="Q61" s="18">
        <f t="shared" si="55"/>
        <v>1656.9755620723372</v>
      </c>
      <c r="R61" s="18">
        <f t="shared" si="55"/>
        <v>149.94134897360709</v>
      </c>
      <c r="S61" s="18">
        <f t="shared" si="55"/>
        <v>-2159.9853372434018</v>
      </c>
      <c r="T61" s="18">
        <f t="shared" si="55"/>
        <v>-1438.615835777126</v>
      </c>
      <c r="U61" s="18">
        <f t="shared" si="55"/>
        <v>-12171.048875855326</v>
      </c>
      <c r="V61" s="18">
        <f t="shared" si="55"/>
        <v>-2104.830889540568</v>
      </c>
      <c r="W61" s="18">
        <f t="shared" si="55"/>
        <v>33.083936703231679</v>
      </c>
      <c r="X61" s="18">
        <f t="shared" si="55"/>
        <v>356.13489736070369</v>
      </c>
      <c r="Y61" s="18">
        <f t="shared" si="55"/>
        <v>1993.5689149560121</v>
      </c>
      <c r="Z61" s="18">
        <f t="shared" si="55"/>
        <v>2554.5757575757598</v>
      </c>
      <c r="AA61" s="18">
        <f t="shared" si="55"/>
        <v>-907.00097751710564</v>
      </c>
      <c r="AB61" s="18">
        <f t="shared" si="55"/>
        <v>2764.082111436951</v>
      </c>
      <c r="AC61" s="18">
        <f t="shared" si="55"/>
        <v>4388.2981427175</v>
      </c>
      <c r="AD61" s="18">
        <f t="shared" si="55"/>
        <v>227.33675464320626</v>
      </c>
      <c r="AE61" s="18">
        <f t="shared" si="55"/>
        <v>-728.8038367307779</v>
      </c>
      <c r="AF61" s="18">
        <f t="shared" si="55"/>
        <v>-2279.9081133919826</v>
      </c>
      <c r="AG61" s="18">
        <f t="shared" si="55"/>
        <v>0</v>
      </c>
      <c r="AH61" s="18">
        <f t="shared" si="55"/>
        <v>-477.13284457478005</v>
      </c>
      <c r="AI61" s="18">
        <f t="shared" si="55"/>
        <v>464.87976539589545</v>
      </c>
      <c r="AJ61" s="18">
        <f t="shared" si="55"/>
        <v>-4732.0254154447684</v>
      </c>
      <c r="AK61" s="18">
        <f t="shared" si="55"/>
        <v>-3069.181818181818</v>
      </c>
      <c r="AL61" s="18">
        <f t="shared" si="55"/>
        <v>-568.03423751279161</v>
      </c>
      <c r="AM61" s="18">
        <f t="shared" si="55"/>
        <v>-247.47605083088638</v>
      </c>
      <c r="AN61" s="18">
        <f t="shared" si="55"/>
        <v>-10342.552297165195</v>
      </c>
      <c r="AO61" s="18">
        <f t="shared" si="55"/>
        <v>1319.3597262952098</v>
      </c>
      <c r="AP61" s="18">
        <f t="shared" si="55"/>
        <v>-1186.3225806451592</v>
      </c>
      <c r="AQ61" s="18">
        <f t="shared" si="55"/>
        <v>13928.381731885387</v>
      </c>
      <c r="AR61" s="18">
        <f t="shared" si="55"/>
        <v>-2508.2649071358746</v>
      </c>
      <c r="AS61" s="18">
        <f t="shared" si="55"/>
        <v>-1529.9315738025398</v>
      </c>
      <c r="AT61" s="18">
        <f t="shared" si="55"/>
        <v>0</v>
      </c>
      <c r="AU61" s="18">
        <f t="shared" si="55"/>
        <v>347.48680351906296</v>
      </c>
      <c r="AV61" s="18">
        <f t="shared" si="55"/>
        <v>-2085.9374389051791</v>
      </c>
      <c r="AW61" s="18">
        <f t="shared" si="55"/>
        <v>-71.79393939393924</v>
      </c>
      <c r="AX61" s="18">
        <f t="shared" si="55"/>
        <v>833.06370423616227</v>
      </c>
      <c r="AY61" s="18">
        <f t="shared" si="55"/>
        <v>2196.2658846529821</v>
      </c>
      <c r="AZ61" s="18">
        <f t="shared" si="55"/>
        <v>-18411.102639296179</v>
      </c>
      <c r="BA61" s="18">
        <f t="shared" si="55"/>
        <v>-46078.166177908075</v>
      </c>
      <c r="BB61" s="18">
        <f t="shared" si="55"/>
        <v>-521.71945259041968</v>
      </c>
      <c r="BC61" s="18">
        <f t="shared" si="55"/>
        <v>-2302.1534701857272</v>
      </c>
      <c r="BD61" s="18">
        <f t="shared" si="55"/>
        <v>-3</v>
      </c>
      <c r="BE61" s="18">
        <f t="shared" si="55"/>
        <v>-2007.8866080156395</v>
      </c>
      <c r="BF61" s="18">
        <f t="shared" si="55"/>
        <v>715.94037145650145</v>
      </c>
      <c r="BG61" s="18">
        <f t="shared" si="55"/>
        <v>0</v>
      </c>
      <c r="BH61" s="18">
        <f t="shared" si="55"/>
        <v>1172588</v>
      </c>
      <c r="BI61" s="18" t="e">
        <f t="shared" si="55"/>
        <v>#N/A</v>
      </c>
      <c r="BJ61" s="18" t="e">
        <f t="shared" si="55"/>
        <v>#N/A</v>
      </c>
    </row>
    <row r="62" spans="1:62" ht="15" x14ac:dyDescent="0.25">
      <c r="A62">
        <v>8</v>
      </c>
      <c r="B62" s="18">
        <f t="shared" si="52"/>
        <v>-2023.5500853418253</v>
      </c>
      <c r="C62" s="18">
        <f t="shared" si="52"/>
        <v>3028.5161290322649</v>
      </c>
      <c r="D62" s="18">
        <f t="shared" si="55"/>
        <v>6376.2825024437916</v>
      </c>
      <c r="E62" s="18">
        <f t="shared" si="55"/>
        <v>-781.98044965786539</v>
      </c>
      <c r="F62" s="18">
        <f t="shared" si="55"/>
        <v>-33.54866176094356</v>
      </c>
      <c r="G62" s="18">
        <f t="shared" si="55"/>
        <v>-884.37665815157561</v>
      </c>
      <c r="H62" s="18" t="e">
        <f t="shared" si="55"/>
        <v>#N/A</v>
      </c>
      <c r="I62" s="18">
        <f t="shared" si="55"/>
        <v>-5820.6676441837626</v>
      </c>
      <c r="J62" s="18">
        <f t="shared" si="55"/>
        <v>1124.9139784946237</v>
      </c>
      <c r="K62" s="18">
        <f t="shared" si="55"/>
        <v>1440.233626588466</v>
      </c>
      <c r="L62" s="18">
        <f t="shared" si="55"/>
        <v>1931.415444770284</v>
      </c>
      <c r="M62" s="18">
        <f t="shared" si="55"/>
        <v>1386.4408602150652</v>
      </c>
      <c r="N62" s="18">
        <f t="shared" si="55"/>
        <v>5826.3509286412518</v>
      </c>
      <c r="O62" s="18">
        <f t="shared" si="55"/>
        <v>178.0048875855332</v>
      </c>
      <c r="P62" s="18">
        <f t="shared" si="55"/>
        <v>-1721.1153470185727</v>
      </c>
      <c r="Q62" s="18">
        <f t="shared" si="55"/>
        <v>2641.6676441837735</v>
      </c>
      <c r="R62" s="18">
        <f t="shared" si="55"/>
        <v>598.25610948191752</v>
      </c>
      <c r="S62" s="18">
        <f t="shared" si="55"/>
        <v>-2396.5463343108504</v>
      </c>
      <c r="T62" s="18">
        <f t="shared" si="55"/>
        <v>-755.81348973607032</v>
      </c>
      <c r="U62" s="18">
        <f t="shared" si="55"/>
        <v>-13703.323558162268</v>
      </c>
      <c r="V62" s="18">
        <f t="shared" si="55"/>
        <v>-1062.9149560117257</v>
      </c>
      <c r="W62" s="18">
        <f t="shared" si="55"/>
        <v>-15.409753656569674</v>
      </c>
      <c r="X62" s="18">
        <f t="shared" si="55"/>
        <v>173.23949169110483</v>
      </c>
      <c r="Y62" s="18">
        <f t="shared" si="55"/>
        <v>2429.3176930596292</v>
      </c>
      <c r="Z62" s="18">
        <f t="shared" si="55"/>
        <v>1688.6432062561107</v>
      </c>
      <c r="AA62" s="18">
        <f t="shared" si="55"/>
        <v>-1915.4877810361686</v>
      </c>
      <c r="AB62" s="18">
        <f t="shared" si="55"/>
        <v>3746.1632453567945</v>
      </c>
      <c r="AC62" s="18">
        <f t="shared" si="55"/>
        <v>3833.044965786903</v>
      </c>
      <c r="AD62" s="18">
        <f t="shared" si="55"/>
        <v>239.12101661779081</v>
      </c>
      <c r="AE62" s="18">
        <f t="shared" si="55"/>
        <v>-1042.3198435972627</v>
      </c>
      <c r="AF62" s="18">
        <f t="shared" si="55"/>
        <v>-2857.6070381231657</v>
      </c>
      <c r="AG62" s="18">
        <f t="shared" si="55"/>
        <v>0</v>
      </c>
      <c r="AH62" s="18">
        <f t="shared" si="55"/>
        <v>-1079.7131964809384</v>
      </c>
      <c r="AI62" s="18">
        <f t="shared" si="55"/>
        <v>884.10166177908104</v>
      </c>
      <c r="AJ62" s="18">
        <f t="shared" si="55"/>
        <v>-3168.6197458455499</v>
      </c>
      <c r="AK62" s="18">
        <f t="shared" si="55"/>
        <v>-4097.7526881720432</v>
      </c>
      <c r="AL62" s="18">
        <f t="shared" si="55"/>
        <v>-1013.4144916672394</v>
      </c>
      <c r="AM62" s="18">
        <f t="shared" si="55"/>
        <v>3314.8201368523951</v>
      </c>
      <c r="AN62" s="18">
        <f t="shared" si="55"/>
        <v>-10338.696969696968</v>
      </c>
      <c r="AO62" s="18">
        <f t="shared" si="55"/>
        <v>2269.5679374389074</v>
      </c>
      <c r="AP62" s="18">
        <f t="shared" si="55"/>
        <v>-2352.4173998044935</v>
      </c>
      <c r="AQ62" s="18">
        <f t="shared" si="55"/>
        <v>12257.254035599188</v>
      </c>
      <c r="AR62" s="18">
        <f t="shared" si="55"/>
        <v>-2091.1876832844555</v>
      </c>
      <c r="AS62" s="18">
        <f t="shared" si="55"/>
        <v>-461.49657869012299</v>
      </c>
      <c r="AT62" s="18">
        <f t="shared" si="55"/>
        <v>0</v>
      </c>
      <c r="AU62" s="18">
        <f t="shared" si="55"/>
        <v>-239.18866080156295</v>
      </c>
      <c r="AV62" s="18">
        <f t="shared" si="55"/>
        <v>-1011.9853372434009</v>
      </c>
      <c r="AW62" s="18">
        <f t="shared" si="55"/>
        <v>-465.49266862170077</v>
      </c>
      <c r="AX62" s="18">
        <f t="shared" si="55"/>
        <v>972.08583655035818</v>
      </c>
      <c r="AY62" s="18">
        <f t="shared" si="55"/>
        <v>2762.9755620723363</v>
      </c>
      <c r="AZ62" s="18">
        <f t="shared" si="55"/>
        <v>-25094.277614858234</v>
      </c>
      <c r="BA62" s="18">
        <f t="shared" si="55"/>
        <v>-51436.112414467148</v>
      </c>
      <c r="BB62" s="18">
        <f t="shared" si="55"/>
        <v>-169.55034213098679</v>
      </c>
      <c r="BC62" s="18">
        <f t="shared" si="55"/>
        <v>-4066.7360703812301</v>
      </c>
      <c r="BD62" s="18">
        <f t="shared" si="55"/>
        <v>-3</v>
      </c>
      <c r="BE62" s="18">
        <f t="shared" si="55"/>
        <v>-355.35874877810238</v>
      </c>
      <c r="BF62" s="18">
        <f t="shared" si="55"/>
        <v>-16.656891495600576</v>
      </c>
      <c r="BG62" s="18">
        <f t="shared" si="55"/>
        <v>0</v>
      </c>
      <c r="BH62" s="18">
        <f t="shared" si="55"/>
        <v>545687.30000000005</v>
      </c>
      <c r="BI62" s="18" t="e">
        <f t="shared" si="55"/>
        <v>#N/A</v>
      </c>
      <c r="BJ62" s="18" t="e">
        <f t="shared" si="55"/>
        <v>#N/A</v>
      </c>
    </row>
    <row r="63" spans="1:62" ht="15" x14ac:dyDescent="0.25">
      <c r="A63">
        <v>9</v>
      </c>
      <c r="B63" s="18">
        <f t="shared" si="52"/>
        <v>1293.0838688676085</v>
      </c>
      <c r="C63" s="18">
        <f t="shared" si="52"/>
        <v>4226.9511241446744</v>
      </c>
      <c r="D63" s="18">
        <f t="shared" si="55"/>
        <v>3779.5347018572829</v>
      </c>
      <c r="E63" s="18">
        <f t="shared" si="55"/>
        <v>-808.06940371456585</v>
      </c>
      <c r="F63" s="18">
        <f t="shared" si="55"/>
        <v>477.09660654077334</v>
      </c>
      <c r="G63" s="18">
        <f t="shared" si="55"/>
        <v>-936.69456886149783</v>
      </c>
      <c r="H63" s="18" t="e">
        <f t="shared" si="55"/>
        <v>#N/A</v>
      </c>
      <c r="I63" s="18">
        <f t="shared" si="55"/>
        <v>-10111.043010752677</v>
      </c>
      <c r="J63" s="18">
        <f t="shared" si="55"/>
        <v>-1798.099706744867</v>
      </c>
      <c r="K63" s="18">
        <f t="shared" si="55"/>
        <v>851.62658846529848</v>
      </c>
      <c r="L63" s="18">
        <f t="shared" si="55"/>
        <v>603.5180840664716</v>
      </c>
      <c r="M63" s="18">
        <f t="shared" si="55"/>
        <v>-309.73020527859626</v>
      </c>
      <c r="N63" s="18">
        <f t="shared" si="55"/>
        <v>2746.5845552297214</v>
      </c>
      <c r="O63" s="18">
        <f t="shared" si="55"/>
        <v>-1098.533137829912</v>
      </c>
      <c r="P63" s="18">
        <f t="shared" si="55"/>
        <v>-1343.4281524926685</v>
      </c>
      <c r="Q63" s="18">
        <f t="shared" si="55"/>
        <v>-504.71065493646165</v>
      </c>
      <c r="R63" s="18">
        <f t="shared" si="55"/>
        <v>1025.7605083088965</v>
      </c>
      <c r="S63" s="18">
        <f t="shared" si="55"/>
        <v>-2522.5078201368524</v>
      </c>
      <c r="T63" s="18">
        <f t="shared" si="55"/>
        <v>-615.58226783968723</v>
      </c>
      <c r="U63" s="18">
        <f t="shared" si="55"/>
        <v>-14163.848484848484</v>
      </c>
      <c r="V63" s="18">
        <f t="shared" si="55"/>
        <v>3151.5522971652026</v>
      </c>
      <c r="W63" s="18">
        <f t="shared" si="55"/>
        <v>-6.2452726364135742</v>
      </c>
      <c r="X63" s="18">
        <f t="shared" si="55"/>
        <v>-2055.3080156402739</v>
      </c>
      <c r="Y63" s="18">
        <f t="shared" si="55"/>
        <v>2383.2238514174001</v>
      </c>
      <c r="Z63" s="18">
        <f t="shared" si="55"/>
        <v>1934.7722385141751</v>
      </c>
      <c r="AA63" s="18">
        <f t="shared" si="55"/>
        <v>-3392.3079178885628</v>
      </c>
      <c r="AB63" s="18">
        <f t="shared" si="55"/>
        <v>-66.920821114369119</v>
      </c>
      <c r="AC63" s="18">
        <f t="shared" si="55"/>
        <v>6805.8074291300109</v>
      </c>
      <c r="AD63" s="18">
        <f t="shared" si="55"/>
        <v>150.06647116324538</v>
      </c>
      <c r="AE63" s="18">
        <f t="shared" si="55"/>
        <v>-1067.434139761081</v>
      </c>
      <c r="AF63" s="18">
        <f t="shared" si="55"/>
        <v>-3995.6774193548372</v>
      </c>
      <c r="AG63" s="18">
        <f t="shared" si="55"/>
        <v>92.169002932551322</v>
      </c>
      <c r="AH63" s="18">
        <f t="shared" si="55"/>
        <v>-596.70223851417404</v>
      </c>
      <c r="AI63" s="18">
        <f t="shared" si="55"/>
        <v>992.21994134897341</v>
      </c>
      <c r="AJ63" s="18">
        <f t="shared" si="55"/>
        <v>-4443.9999999999982</v>
      </c>
      <c r="AK63" s="18">
        <f t="shared" si="55"/>
        <v>-3633.101661779081</v>
      </c>
      <c r="AL63" s="18">
        <f t="shared" si="55"/>
        <v>-835.74985337243402</v>
      </c>
      <c r="AM63" s="18">
        <f t="shared" si="55"/>
        <v>3714.0615835777135</v>
      </c>
      <c r="AN63" s="18">
        <f t="shared" si="55"/>
        <v>-7298.0518084066462</v>
      </c>
      <c r="AO63" s="18">
        <f t="shared" si="55"/>
        <v>3976.9149560117312</v>
      </c>
      <c r="AP63" s="18">
        <f t="shared" si="55"/>
        <v>-3964.0322580645152</v>
      </c>
      <c r="AQ63" s="18">
        <f t="shared" si="55"/>
        <v>10015.665001832847</v>
      </c>
      <c r="AR63" s="18">
        <f t="shared" si="55"/>
        <v>-407.49853372433972</v>
      </c>
      <c r="AS63" s="18">
        <f t="shared" si="55"/>
        <v>-623.42424242424022</v>
      </c>
      <c r="AT63" s="18">
        <f t="shared" si="55"/>
        <v>0</v>
      </c>
      <c r="AU63" s="18">
        <f t="shared" si="55"/>
        <v>-425.95894428152496</v>
      </c>
      <c r="AV63" s="18">
        <f t="shared" si="55"/>
        <v>-628.97067448680355</v>
      </c>
      <c r="AW63" s="18">
        <f t="shared" si="55"/>
        <v>-360.29032258064512</v>
      </c>
      <c r="AX63" s="18">
        <f t="shared" si="55"/>
        <v>502.87733878604604</v>
      </c>
      <c r="AY63" s="18">
        <f t="shared" si="55"/>
        <v>2621.2952101661785</v>
      </c>
      <c r="AZ63" s="18">
        <f t="shared" si="55"/>
        <v>-32894.248289345065</v>
      </c>
      <c r="BA63" s="18">
        <f t="shared" si="55"/>
        <v>-71035.695992179797</v>
      </c>
      <c r="BB63" s="18">
        <f t="shared" si="55"/>
        <v>-526.67839687194464</v>
      </c>
      <c r="BC63" s="18">
        <f t="shared" si="55"/>
        <v>-3451.6539589442818</v>
      </c>
      <c r="BD63" s="18">
        <f t="shared" si="55"/>
        <v>-3</v>
      </c>
      <c r="BE63" s="18">
        <f t="shared" ref="D63:BJ66" si="56">+BE23-BE37</f>
        <v>1847.8064516129052</v>
      </c>
      <c r="BF63" s="18">
        <f t="shared" si="56"/>
        <v>43.90322580645261</v>
      </c>
      <c r="BG63" s="18">
        <f t="shared" si="56"/>
        <v>0</v>
      </c>
      <c r="BH63" s="18">
        <f t="shared" si="56"/>
        <v>157473.79999999999</v>
      </c>
      <c r="BI63" s="18" t="e">
        <f t="shared" si="56"/>
        <v>#N/A</v>
      </c>
      <c r="BJ63" s="18" t="e">
        <f t="shared" si="56"/>
        <v>#N/A</v>
      </c>
    </row>
    <row r="64" spans="1:62" ht="15" x14ac:dyDescent="0.25">
      <c r="A64">
        <v>10</v>
      </c>
      <c r="B64" s="18">
        <f t="shared" si="52"/>
        <v>-465.02379070442294</v>
      </c>
      <c r="C64" s="18">
        <f t="shared" si="52"/>
        <v>4564.503421309877</v>
      </c>
      <c r="D64" s="18">
        <f t="shared" si="56"/>
        <v>3519.2697947214074</v>
      </c>
      <c r="E64" s="18">
        <f t="shared" si="56"/>
        <v>-2925.1231671554251</v>
      </c>
      <c r="F64" s="18">
        <f t="shared" si="56"/>
        <v>-767.50276857377958</v>
      </c>
      <c r="G64" s="18">
        <f t="shared" si="56"/>
        <v>-1760.6636262448064</v>
      </c>
      <c r="H64" s="18" t="e">
        <f t="shared" si="56"/>
        <v>#N/A</v>
      </c>
      <c r="I64" s="18">
        <f t="shared" si="56"/>
        <v>-15247.459433040072</v>
      </c>
      <c r="J64" s="18">
        <f t="shared" si="56"/>
        <v>-915.72238514173932</v>
      </c>
      <c r="K64" s="18">
        <f t="shared" si="56"/>
        <v>2050.6001955034226</v>
      </c>
      <c r="L64" s="18">
        <f t="shared" si="56"/>
        <v>783.38220918866136</v>
      </c>
      <c r="M64" s="18">
        <f t="shared" si="56"/>
        <v>-1132.8572825024457</v>
      </c>
      <c r="N64" s="18">
        <f t="shared" si="56"/>
        <v>1066.9618768328473</v>
      </c>
      <c r="O64" s="18">
        <f t="shared" si="56"/>
        <v>832.86539589442827</v>
      </c>
      <c r="P64" s="18">
        <f t="shared" si="56"/>
        <v>-333.09872922776117</v>
      </c>
      <c r="Q64" s="18">
        <f t="shared" si="56"/>
        <v>4693.6412512218976</v>
      </c>
      <c r="R64" s="18">
        <f t="shared" si="56"/>
        <v>707.0645161290322</v>
      </c>
      <c r="S64" s="18">
        <f t="shared" si="56"/>
        <v>-1547.1860606060607</v>
      </c>
      <c r="T64" s="18">
        <f t="shared" si="56"/>
        <v>345.10068426197472</v>
      </c>
      <c r="U64" s="18">
        <f t="shared" si="56"/>
        <v>-11797.784946236558</v>
      </c>
      <c r="V64" s="18">
        <f t="shared" si="56"/>
        <v>4708.8074291300109</v>
      </c>
      <c r="W64" s="18">
        <f t="shared" si="56"/>
        <v>-36.433267593652275</v>
      </c>
      <c r="X64" s="18">
        <f t="shared" si="56"/>
        <v>-832.29032258064512</v>
      </c>
      <c r="Y64" s="18">
        <f t="shared" si="56"/>
        <v>2342.011730205279</v>
      </c>
      <c r="Z64" s="18">
        <f t="shared" si="56"/>
        <v>3220.9237536656892</v>
      </c>
      <c r="AA64" s="18">
        <f t="shared" si="56"/>
        <v>-875.34604105571816</v>
      </c>
      <c r="AB64" s="18">
        <f t="shared" si="56"/>
        <v>514.40469208211198</v>
      </c>
      <c r="AC64" s="18">
        <f t="shared" si="56"/>
        <v>7579.2991202346093</v>
      </c>
      <c r="AD64" s="18">
        <f t="shared" si="56"/>
        <v>77.34487781036168</v>
      </c>
      <c r="AE64" s="18">
        <f t="shared" si="56"/>
        <v>-914.42297165200387</v>
      </c>
      <c r="AF64" s="18">
        <f t="shared" si="56"/>
        <v>591.44281524926737</v>
      </c>
      <c r="AG64" s="18">
        <f t="shared" si="56"/>
        <v>60.938699902248295</v>
      </c>
      <c r="AH64" s="18">
        <f t="shared" si="56"/>
        <v>96.193450635386114</v>
      </c>
      <c r="AI64" s="18">
        <f t="shared" si="56"/>
        <v>2345.3059628543506</v>
      </c>
      <c r="AJ64" s="18">
        <f t="shared" si="56"/>
        <v>-1400.6314760508303</v>
      </c>
      <c r="AK64" s="18">
        <f t="shared" si="56"/>
        <v>-3701.1935483870966</v>
      </c>
      <c r="AL64" s="18">
        <f t="shared" si="56"/>
        <v>-796.02436459001547</v>
      </c>
      <c r="AM64" s="18">
        <f t="shared" si="56"/>
        <v>3418.3499511241462</v>
      </c>
      <c r="AN64" s="18">
        <f t="shared" si="56"/>
        <v>-231.8475073313748</v>
      </c>
      <c r="AO64" s="18">
        <f t="shared" si="56"/>
        <v>721.87194525904306</v>
      </c>
      <c r="AP64" s="18">
        <f t="shared" si="56"/>
        <v>1852.438905180843</v>
      </c>
      <c r="AQ64" s="18">
        <f t="shared" si="56"/>
        <v>10288.761441914103</v>
      </c>
      <c r="AR64" s="18">
        <f t="shared" si="56"/>
        <v>-1292.4486803519058</v>
      </c>
      <c r="AS64" s="18">
        <f t="shared" si="56"/>
        <v>-99.768328445745283</v>
      </c>
      <c r="AT64" s="18">
        <f t="shared" si="56"/>
        <v>0</v>
      </c>
      <c r="AU64" s="18">
        <f t="shared" si="56"/>
        <v>754.36070381231639</v>
      </c>
      <c r="AV64" s="18">
        <f t="shared" si="56"/>
        <v>2674.8279569892475</v>
      </c>
      <c r="AW64" s="18">
        <f t="shared" si="56"/>
        <v>247.93704789833825</v>
      </c>
      <c r="AX64" s="18">
        <f t="shared" si="56"/>
        <v>-35.544293266587374</v>
      </c>
      <c r="AY64" s="18">
        <f t="shared" si="56"/>
        <v>2343.729227761487</v>
      </c>
      <c r="AZ64" s="18">
        <f t="shared" si="56"/>
        <v>-34883.978494623647</v>
      </c>
      <c r="BA64" s="18">
        <f t="shared" si="56"/>
        <v>-32702.79081133916</v>
      </c>
      <c r="BB64" s="18">
        <f t="shared" si="56"/>
        <v>-404.19843597262889</v>
      </c>
      <c r="BC64" s="18">
        <f t="shared" si="56"/>
        <v>1776.6236559139797</v>
      </c>
      <c r="BD64" s="18">
        <f t="shared" si="56"/>
        <v>-2.5306060606060603</v>
      </c>
      <c r="BE64" s="18">
        <f t="shared" si="56"/>
        <v>2101.6930596285438</v>
      </c>
      <c r="BF64" s="18">
        <f t="shared" si="56"/>
        <v>366.08211143695007</v>
      </c>
      <c r="BG64" s="18">
        <f t="shared" si="56"/>
        <v>0</v>
      </c>
      <c r="BH64" s="18">
        <f t="shared" si="56"/>
        <v>360787.5</v>
      </c>
      <c r="BI64" s="18" t="e">
        <f t="shared" si="56"/>
        <v>#N/A</v>
      </c>
      <c r="BJ64" s="18" t="e">
        <f t="shared" si="56"/>
        <v>#N/A</v>
      </c>
    </row>
    <row r="65" spans="1:62" ht="15" x14ac:dyDescent="0.25">
      <c r="A65">
        <v>11</v>
      </c>
      <c r="B65" s="18">
        <f t="shared" si="52"/>
        <v>-2369.0878362124258</v>
      </c>
      <c r="C65" s="18">
        <f t="shared" si="52"/>
        <v>3195.8836754643235</v>
      </c>
      <c r="D65" s="18">
        <f t="shared" si="56"/>
        <v>3887.2346041055735</v>
      </c>
      <c r="E65" s="18">
        <f t="shared" si="56"/>
        <v>4415.313782991203</v>
      </c>
      <c r="F65" s="18">
        <f t="shared" si="56"/>
        <v>-514.4962389695213</v>
      </c>
      <c r="G65" s="18">
        <f t="shared" si="56"/>
        <v>-1458.7074765739544</v>
      </c>
      <c r="H65" s="18" t="e">
        <f t="shared" si="56"/>
        <v>#N/A</v>
      </c>
      <c r="I65" s="18">
        <f t="shared" si="56"/>
        <v>-7406.804496578683</v>
      </c>
      <c r="J65" s="18">
        <f t="shared" si="56"/>
        <v>-1003.0254154447703</v>
      </c>
      <c r="K65" s="18">
        <f t="shared" si="56"/>
        <v>1152.9882697947214</v>
      </c>
      <c r="L65" s="18">
        <f t="shared" si="56"/>
        <v>1281.9687194525909</v>
      </c>
      <c r="M65" s="18">
        <f t="shared" si="56"/>
        <v>14534.658846529826</v>
      </c>
      <c r="N65" s="18">
        <f t="shared" si="56"/>
        <v>7094.3167155425217</v>
      </c>
      <c r="O65" s="18">
        <f t="shared" si="56"/>
        <v>-513.721505376344</v>
      </c>
      <c r="P65" s="18">
        <f t="shared" si="56"/>
        <v>-1122.2023460410558</v>
      </c>
      <c r="Q65" s="18">
        <f t="shared" si="56"/>
        <v>113.84164222873915</v>
      </c>
      <c r="R65" s="18">
        <f t="shared" si="56"/>
        <v>1529.599217986316</v>
      </c>
      <c r="S65" s="18">
        <f t="shared" si="56"/>
        <v>-1289.4637927663734</v>
      </c>
      <c r="T65" s="18">
        <f t="shared" si="56"/>
        <v>-552.2166080156403</v>
      </c>
      <c r="U65" s="18">
        <f t="shared" si="56"/>
        <v>-8316.2375366568904</v>
      </c>
      <c r="V65" s="18">
        <f t="shared" si="56"/>
        <v>4638.1759530791805</v>
      </c>
      <c r="W65" s="18">
        <f t="shared" si="56"/>
        <v>-1.6363471627235413</v>
      </c>
      <c r="X65" s="18">
        <f t="shared" si="56"/>
        <v>-332.79002932551316</v>
      </c>
      <c r="Y65" s="18">
        <f t="shared" si="56"/>
        <v>1179.6197458455522</v>
      </c>
      <c r="Z65" s="18">
        <f t="shared" si="56"/>
        <v>3819.1182795698933</v>
      </c>
      <c r="AA65" s="18">
        <f t="shared" si="56"/>
        <v>-2998.4581622678397</v>
      </c>
      <c r="AB65" s="18">
        <f t="shared" si="56"/>
        <v>900.77126099706766</v>
      </c>
      <c r="AC65" s="18">
        <f t="shared" si="56"/>
        <v>11072.555229716523</v>
      </c>
      <c r="AD65" s="18">
        <f t="shared" si="56"/>
        <v>6.543232649071359</v>
      </c>
      <c r="AE65" s="18">
        <f t="shared" si="56"/>
        <v>-1195.6145405908251</v>
      </c>
      <c r="AF65" s="18">
        <f t="shared" si="56"/>
        <v>776.36754643206586</v>
      </c>
      <c r="AG65" s="18">
        <f t="shared" si="56"/>
        <v>28.347956989247312</v>
      </c>
      <c r="AH65" s="18">
        <f t="shared" si="56"/>
        <v>-312.74194525904204</v>
      </c>
      <c r="AI65" s="18">
        <f t="shared" si="56"/>
        <v>1113.1407624633434</v>
      </c>
      <c r="AJ65" s="18">
        <f t="shared" si="56"/>
        <v>-3389.1544477028328</v>
      </c>
      <c r="AK65" s="18">
        <f t="shared" si="56"/>
        <v>-4194.7350928641254</v>
      </c>
      <c r="AL65" s="18">
        <f t="shared" si="56"/>
        <v>-1103.1319892234467</v>
      </c>
      <c r="AM65" s="18">
        <f t="shared" si="56"/>
        <v>4488.5474095796671</v>
      </c>
      <c r="AN65" s="18">
        <f t="shared" si="56"/>
        <v>-8658.3988269794718</v>
      </c>
      <c r="AO65" s="18">
        <f t="shared" si="56"/>
        <v>360.17888563049928</v>
      </c>
      <c r="AP65" s="18">
        <f t="shared" si="56"/>
        <v>1725.6832844574801</v>
      </c>
      <c r="AQ65" s="18">
        <f t="shared" si="56"/>
        <v>10496.801505319068</v>
      </c>
      <c r="AR65" s="18">
        <f t="shared" si="56"/>
        <v>-6784.0508308895405</v>
      </c>
      <c r="AS65" s="18">
        <f t="shared" si="56"/>
        <v>3453.0371456500507</v>
      </c>
      <c r="AT65" s="18">
        <f t="shared" si="56"/>
        <v>0</v>
      </c>
      <c r="AU65" s="18">
        <f t="shared" si="56"/>
        <v>398.90615835777135</v>
      </c>
      <c r="AV65" s="18">
        <f t="shared" si="56"/>
        <v>4365.3030303030318</v>
      </c>
      <c r="AW65" s="18">
        <f t="shared" si="56"/>
        <v>-429.70454545454544</v>
      </c>
      <c r="AX65" s="18">
        <f t="shared" si="56"/>
        <v>-1506.3378641346681</v>
      </c>
      <c r="AY65" s="18">
        <f t="shared" si="56"/>
        <v>3907.5161290322585</v>
      </c>
      <c r="AZ65" s="18">
        <f t="shared" si="56"/>
        <v>-21560.597262952084</v>
      </c>
      <c r="BA65" s="18">
        <f t="shared" si="56"/>
        <v>-1763.9452590419678</v>
      </c>
      <c r="BB65" s="18">
        <f t="shared" si="56"/>
        <v>-543.15444770283466</v>
      </c>
      <c r="BC65" s="18">
        <f t="shared" si="56"/>
        <v>-2379.3988269794718</v>
      </c>
      <c r="BD65" s="18">
        <f t="shared" si="56"/>
        <v>-4</v>
      </c>
      <c r="BE65" s="18">
        <f t="shared" si="56"/>
        <v>-1337.4584555229712</v>
      </c>
      <c r="BF65" s="18">
        <f t="shared" si="56"/>
        <v>-1275.4457478005861</v>
      </c>
      <c r="BG65" s="18">
        <f t="shared" si="56"/>
        <v>0</v>
      </c>
      <c r="BH65" s="18">
        <f t="shared" si="56"/>
        <v>65950.97</v>
      </c>
      <c r="BI65" s="18" t="e">
        <f t="shared" si="56"/>
        <v>#N/A</v>
      </c>
      <c r="BJ65" s="18" t="e">
        <f t="shared" si="56"/>
        <v>#N/A</v>
      </c>
    </row>
    <row r="66" spans="1:62" ht="15" x14ac:dyDescent="0.25">
      <c r="A66">
        <v>12</v>
      </c>
      <c r="B66" s="18">
        <f t="shared" si="52"/>
        <v>-1218.1445217039327</v>
      </c>
      <c r="C66" s="18">
        <f t="shared" si="52"/>
        <v>2304.0019550342149</v>
      </c>
      <c r="D66" s="18">
        <f t="shared" si="56"/>
        <v>646.26783968719519</v>
      </c>
      <c r="E66" s="18">
        <f t="shared" si="56"/>
        <v>-2657.513196480937</v>
      </c>
      <c r="F66" s="18">
        <f t="shared" si="56"/>
        <v>-1571.1392345678305</v>
      </c>
      <c r="G66" s="18">
        <f t="shared" si="56"/>
        <v>-826.63543766801013</v>
      </c>
      <c r="H66" s="18" t="e">
        <f t="shared" si="56"/>
        <v>#N/A</v>
      </c>
      <c r="I66" s="18">
        <f t="shared" si="56"/>
        <v>-11787.930596285427</v>
      </c>
      <c r="J66" s="18">
        <f t="shared" si="56"/>
        <v>-2913.0957966764418</v>
      </c>
      <c r="K66" s="18">
        <f t="shared" si="56"/>
        <v>-2648.9941348973607</v>
      </c>
      <c r="L66" s="18">
        <f t="shared" si="56"/>
        <v>756.90029325513251</v>
      </c>
      <c r="M66" s="18">
        <f t="shared" si="56"/>
        <v>12622.853372434023</v>
      </c>
      <c r="N66" s="18">
        <f t="shared" si="56"/>
        <v>7144.77419354839</v>
      </c>
      <c r="O66" s="18">
        <f t="shared" si="56"/>
        <v>-783.11544477028337</v>
      </c>
      <c r="P66" s="18">
        <f t="shared" si="56"/>
        <v>-2013.3890518084065</v>
      </c>
      <c r="Q66" s="18">
        <f t="shared" si="56"/>
        <v>-894.30889540566932</v>
      </c>
      <c r="R66" s="18">
        <f t="shared" si="56"/>
        <v>1218.9433040078211</v>
      </c>
      <c r="S66" s="18">
        <f t="shared" si="56"/>
        <v>-1468.4494134897361</v>
      </c>
      <c r="T66" s="18">
        <f t="shared" si="56"/>
        <v>-532.11205278592377</v>
      </c>
      <c r="U66" s="18">
        <f t="shared" si="56"/>
        <v>-14276.820136852393</v>
      </c>
      <c r="V66" s="18">
        <f t="shared" si="56"/>
        <v>-412.15835777126085</v>
      </c>
      <c r="W66" s="18">
        <f t="shared" si="56"/>
        <v>-10.712900733947754</v>
      </c>
      <c r="X66" s="18">
        <f t="shared" si="56"/>
        <v>-1736.5528836754643</v>
      </c>
      <c r="Y66" s="18">
        <f t="shared" si="56"/>
        <v>-1553.2501466275658</v>
      </c>
      <c r="Z66" s="18">
        <f t="shared" si="56"/>
        <v>585.34213098729379</v>
      </c>
      <c r="AA66" s="18">
        <f t="shared" si="56"/>
        <v>-3594.1055718475072</v>
      </c>
      <c r="AB66" s="18">
        <f t="shared" si="56"/>
        <v>-700.69501466275642</v>
      </c>
      <c r="AC66" s="18">
        <f t="shared" si="56"/>
        <v>8355.661779081136</v>
      </c>
      <c r="AD66" s="18">
        <f t="shared" si="56"/>
        <v>24.223460410557188</v>
      </c>
      <c r="AE66" s="18">
        <f t="shared" si="56"/>
        <v>-553.18181818181802</v>
      </c>
      <c r="AF66" s="18">
        <f t="shared" si="56"/>
        <v>-4632.2160312805463</v>
      </c>
      <c r="AG66" s="18">
        <f t="shared" si="56"/>
        <v>5.9498015640273714</v>
      </c>
      <c r="AH66" s="18">
        <f t="shared" si="56"/>
        <v>1.3987018572825027</v>
      </c>
      <c r="AI66" s="18">
        <f t="shared" si="56"/>
        <v>-786.73607038123146</v>
      </c>
      <c r="AJ66" s="18">
        <f t="shared" si="56"/>
        <v>-4510.1182795698915</v>
      </c>
      <c r="AK66" s="18">
        <f t="shared" si="56"/>
        <v>-5071.3411534701854</v>
      </c>
      <c r="AL66" s="18">
        <f t="shared" si="56"/>
        <v>-70.069843549532607</v>
      </c>
      <c r="AM66" s="18">
        <f t="shared" si="56"/>
        <v>2702.5464320625615</v>
      </c>
      <c r="AN66" s="18">
        <f t="shared" si="56"/>
        <v>-14645.814271749754</v>
      </c>
      <c r="AO66" s="18">
        <f t="shared" si="56"/>
        <v>458.75659824047034</v>
      </c>
      <c r="AP66" s="18">
        <f t="shared" si="56"/>
        <v>-6755.4555229716516</v>
      </c>
      <c r="AQ66" s="18">
        <f t="shared" si="56"/>
        <v>7631.0899945778365</v>
      </c>
      <c r="AR66" s="18">
        <f t="shared" si="56"/>
        <v>-7558.1564027370468</v>
      </c>
      <c r="AS66" s="18">
        <f t="shared" si="56"/>
        <v>-650.84457478005788</v>
      </c>
      <c r="AT66" s="18">
        <f t="shared" si="56"/>
        <v>-1.127986593019159E-13</v>
      </c>
      <c r="AU66" s="18">
        <f t="shared" si="56"/>
        <v>-1289.7068426197457</v>
      </c>
      <c r="AV66" s="18">
        <f t="shared" si="56"/>
        <v>4294.1827956989255</v>
      </c>
      <c r="AW66" s="18">
        <f t="shared" si="56"/>
        <v>-925.66246334310847</v>
      </c>
      <c r="AX66" s="18">
        <f t="shared" si="56"/>
        <v>-1837.5582505689454</v>
      </c>
      <c r="AY66" s="18">
        <f t="shared" si="56"/>
        <v>3502.374389051809</v>
      </c>
      <c r="AZ66" s="18">
        <f t="shared" si="56"/>
        <v>-42361.73509286411</v>
      </c>
      <c r="BA66" s="18">
        <f t="shared" si="56"/>
        <v>-114562.2365591398</v>
      </c>
      <c r="BB66" s="18">
        <f t="shared" si="56"/>
        <v>-1321.0078201368519</v>
      </c>
      <c r="BC66" s="18">
        <f t="shared" si="56"/>
        <v>-9659.8651026392963</v>
      </c>
      <c r="BD66" s="18">
        <f t="shared" si="56"/>
        <v>-4</v>
      </c>
      <c r="BE66" s="18">
        <f t="shared" si="56"/>
        <v>-2195.4125122189635</v>
      </c>
      <c r="BF66" s="18">
        <f t="shared" si="56"/>
        <v>-2096.2228739002931</v>
      </c>
      <c r="BG66" s="18">
        <f t="shared" si="56"/>
        <v>0</v>
      </c>
      <c r="BH66" s="18">
        <f t="shared" si="56"/>
        <v>80955.03</v>
      </c>
      <c r="BI66" s="18" t="e">
        <f t="shared" si="56"/>
        <v>#N/A</v>
      </c>
      <c r="BJ66" s="18" t="e">
        <f t="shared" si="56"/>
        <v>#N/A</v>
      </c>
    </row>
    <row r="69" spans="1:62" ht="15" x14ac:dyDescent="0.25">
      <c r="I69" s="20">
        <v>53556310</v>
      </c>
      <c r="J69" s="20">
        <f>I69/1000/1.023</f>
        <v>52352.209188660803</v>
      </c>
      <c r="K69" s="20">
        <f>I34/J69</f>
        <v>1.2607299868120114</v>
      </c>
    </row>
    <row r="77" spans="1:62" ht="15" x14ac:dyDescent="0.25">
      <c r="A77" t="s">
        <v>63</v>
      </c>
      <c r="B77" t="s">
        <v>2</v>
      </c>
      <c r="C77" t="s">
        <v>3</v>
      </c>
      <c r="D77" t="s">
        <v>4</v>
      </c>
      <c r="E77" t="s">
        <v>5</v>
      </c>
      <c r="F77" t="s">
        <v>6</v>
      </c>
      <c r="G77" t="s">
        <v>7</v>
      </c>
      <c r="H77" t="s">
        <v>8</v>
      </c>
      <c r="I77" t="s">
        <v>9</v>
      </c>
      <c r="J77" t="s">
        <v>10</v>
      </c>
      <c r="K77" t="s">
        <v>11</v>
      </c>
      <c r="L77" t="s">
        <v>12</v>
      </c>
      <c r="M77" t="s">
        <v>13</v>
      </c>
      <c r="N77" t="s">
        <v>14</v>
      </c>
      <c r="O77" t="s">
        <v>15</v>
      </c>
      <c r="P77" t="s">
        <v>16</v>
      </c>
      <c r="Q77" t="s">
        <v>17</v>
      </c>
      <c r="R77" t="s">
        <v>18</v>
      </c>
      <c r="S77" t="s">
        <v>19</v>
      </c>
      <c r="T77" t="s">
        <v>20</v>
      </c>
      <c r="U77" t="s">
        <v>21</v>
      </c>
      <c r="V77" t="s">
        <v>22</v>
      </c>
      <c r="W77" t="s">
        <v>23</v>
      </c>
      <c r="X77" t="s">
        <v>24</v>
      </c>
      <c r="Y77" t="s">
        <v>25</v>
      </c>
      <c r="Z77" t="s">
        <v>26</v>
      </c>
      <c r="AA77" t="s">
        <v>27</v>
      </c>
      <c r="AB77" t="s">
        <v>28</v>
      </c>
      <c r="AC77" t="s">
        <v>29</v>
      </c>
      <c r="AD77" t="s">
        <v>30</v>
      </c>
      <c r="AE77" t="s">
        <v>31</v>
      </c>
      <c r="AF77" t="s">
        <v>32</v>
      </c>
      <c r="AG77" t="s">
        <v>33</v>
      </c>
      <c r="AH77" t="s">
        <v>34</v>
      </c>
      <c r="AI77" t="s">
        <v>35</v>
      </c>
      <c r="AJ77" t="s">
        <v>36</v>
      </c>
      <c r="AK77" t="s">
        <v>37</v>
      </c>
      <c r="AL77" t="s">
        <v>38</v>
      </c>
      <c r="AM77" t="s">
        <v>39</v>
      </c>
      <c r="AN77" t="s">
        <v>40</v>
      </c>
      <c r="AO77" t="s">
        <v>41</v>
      </c>
      <c r="AP77" t="s">
        <v>42</v>
      </c>
      <c r="AQ77" t="s">
        <v>43</v>
      </c>
      <c r="AR77" t="s">
        <v>44</v>
      </c>
      <c r="AS77" t="s">
        <v>45</v>
      </c>
      <c r="AT77" t="s">
        <v>46</v>
      </c>
      <c r="AU77" t="s">
        <v>47</v>
      </c>
      <c r="AV77" t="s">
        <v>48</v>
      </c>
      <c r="AW77" t="s">
        <v>49</v>
      </c>
      <c r="AX77" t="s">
        <v>50</v>
      </c>
      <c r="AY77" t="s">
        <v>51</v>
      </c>
      <c r="AZ77" t="s">
        <v>52</v>
      </c>
      <c r="BA77" t="s">
        <v>53</v>
      </c>
      <c r="BB77" t="s">
        <v>54</v>
      </c>
      <c r="BC77" t="s">
        <v>55</v>
      </c>
      <c r="BD77" t="s">
        <v>56</v>
      </c>
      <c r="BE77" t="s">
        <v>57</v>
      </c>
      <c r="BF77" t="s">
        <v>58</v>
      </c>
      <c r="BG77" t="s">
        <v>59</v>
      </c>
      <c r="BH77" t="s">
        <v>60</v>
      </c>
    </row>
    <row r="78" spans="1:62" ht="15" x14ac:dyDescent="0.25">
      <c r="A78">
        <v>1</v>
      </c>
      <c r="B78">
        <v>13470050</v>
      </c>
      <c r="C78">
        <v>36490700</v>
      </c>
      <c r="D78">
        <v>10370650</v>
      </c>
      <c r="E78">
        <v>17839430</v>
      </c>
      <c r="F78">
        <v>1346913</v>
      </c>
      <c r="G78">
        <v>6600485</v>
      </c>
      <c r="H78">
        <v>0</v>
      </c>
      <c r="I78">
        <v>65659030</v>
      </c>
      <c r="J78">
        <v>8124773</v>
      </c>
      <c r="K78">
        <v>7267270</v>
      </c>
      <c r="L78">
        <v>3139738</v>
      </c>
      <c r="M78">
        <v>89815510</v>
      </c>
      <c r="N78">
        <v>30941560</v>
      </c>
      <c r="O78">
        <v>2216101</v>
      </c>
      <c r="P78">
        <v>1614456</v>
      </c>
      <c r="Q78">
        <v>5650584</v>
      </c>
      <c r="R78">
        <v>8442025</v>
      </c>
      <c r="S78">
        <v>10469.08</v>
      </c>
      <c r="T78">
        <v>55047.24</v>
      </c>
      <c r="U78">
        <v>11468780</v>
      </c>
      <c r="V78">
        <v>9453870</v>
      </c>
      <c r="W78">
        <v>0</v>
      </c>
      <c r="X78">
        <v>863071.8</v>
      </c>
      <c r="Y78">
        <v>1661477</v>
      </c>
      <c r="Z78">
        <v>13337940</v>
      </c>
      <c r="AA78">
        <v>4995637</v>
      </c>
      <c r="AB78">
        <v>3637454</v>
      </c>
      <c r="AC78">
        <v>31625770</v>
      </c>
      <c r="AD78">
        <v>66327.22</v>
      </c>
      <c r="AE78">
        <v>963347.6</v>
      </c>
      <c r="AF78">
        <v>18703180</v>
      </c>
      <c r="AG78">
        <v>0</v>
      </c>
      <c r="AH78">
        <v>10818.53</v>
      </c>
      <c r="AI78">
        <v>2749469</v>
      </c>
      <c r="AJ78">
        <v>13127220</v>
      </c>
      <c r="AK78">
        <v>2409377</v>
      </c>
      <c r="AL78">
        <v>1068905</v>
      </c>
      <c r="AM78">
        <v>21182340</v>
      </c>
      <c r="AN78">
        <v>20368210</v>
      </c>
      <c r="AO78">
        <v>15041470</v>
      </c>
      <c r="AP78">
        <v>15130670</v>
      </c>
      <c r="AQ78">
        <v>16474620</v>
      </c>
      <c r="AR78">
        <v>9107861</v>
      </c>
      <c r="AS78">
        <v>30616210</v>
      </c>
      <c r="AT78">
        <v>167135.5</v>
      </c>
      <c r="AU78">
        <v>1722696</v>
      </c>
      <c r="AV78">
        <v>10458200</v>
      </c>
      <c r="AW78">
        <v>302053.90000000002</v>
      </c>
      <c r="AX78">
        <v>2767608</v>
      </c>
      <c r="AY78">
        <v>7068074</v>
      </c>
      <c r="AZ78">
        <v>81858380</v>
      </c>
      <c r="BA78">
        <v>643338700</v>
      </c>
      <c r="BB78">
        <v>4643286</v>
      </c>
      <c r="BC78">
        <v>8683447</v>
      </c>
      <c r="BD78">
        <v>0</v>
      </c>
      <c r="BE78">
        <v>13282150</v>
      </c>
      <c r="BF78">
        <v>5179154</v>
      </c>
      <c r="BG78">
        <v>60222.9</v>
      </c>
      <c r="BH78">
        <v>3343.5740000000001</v>
      </c>
    </row>
    <row r="79" spans="1:62" ht="15" x14ac:dyDescent="0.25">
      <c r="A79">
        <v>2</v>
      </c>
      <c r="B79">
        <v>11495740</v>
      </c>
      <c r="C79">
        <v>31243580</v>
      </c>
      <c r="D79">
        <v>7479256</v>
      </c>
      <c r="E79">
        <v>15200440</v>
      </c>
      <c r="F79">
        <v>1181901</v>
      </c>
      <c r="G79">
        <v>6069225</v>
      </c>
      <c r="H79">
        <v>0</v>
      </c>
      <c r="I79">
        <v>53064190</v>
      </c>
      <c r="J79">
        <v>6495716</v>
      </c>
      <c r="K79">
        <v>8756997</v>
      </c>
      <c r="L79">
        <v>4249767</v>
      </c>
      <c r="M79">
        <v>85109430</v>
      </c>
      <c r="N79">
        <v>27310850</v>
      </c>
      <c r="O79">
        <v>622550.4</v>
      </c>
      <c r="P79">
        <v>1281055</v>
      </c>
      <c r="Q79">
        <v>2754658</v>
      </c>
      <c r="R79">
        <v>7684629</v>
      </c>
      <c r="S79">
        <v>1101.7560000000001</v>
      </c>
      <c r="T79">
        <v>7567.4629999999997</v>
      </c>
      <c r="U79">
        <v>8530283</v>
      </c>
      <c r="V79">
        <v>13010940</v>
      </c>
      <c r="W79">
        <v>0</v>
      </c>
      <c r="X79">
        <v>451194.9</v>
      </c>
      <c r="Y79">
        <v>2278213</v>
      </c>
      <c r="Z79">
        <v>11865060</v>
      </c>
      <c r="AA79">
        <v>1867187</v>
      </c>
      <c r="AB79">
        <v>2528745</v>
      </c>
      <c r="AC79">
        <v>28485630</v>
      </c>
      <c r="AD79">
        <v>29858.65</v>
      </c>
      <c r="AE79">
        <v>485303.8</v>
      </c>
      <c r="AF79">
        <v>17290330</v>
      </c>
      <c r="AG79">
        <v>0</v>
      </c>
      <c r="AH79">
        <v>200.1378</v>
      </c>
      <c r="AI79">
        <v>3062588</v>
      </c>
      <c r="AJ79">
        <v>12632030</v>
      </c>
      <c r="AK79">
        <v>2243724</v>
      </c>
      <c r="AL79">
        <v>305186.2</v>
      </c>
      <c r="AM79">
        <v>18942700</v>
      </c>
      <c r="AN79">
        <v>22622040</v>
      </c>
      <c r="AO79">
        <v>13128530</v>
      </c>
      <c r="AP79">
        <v>9376513</v>
      </c>
      <c r="AQ79">
        <v>14640090</v>
      </c>
      <c r="AR79">
        <v>7509510</v>
      </c>
      <c r="AS79">
        <v>30958540</v>
      </c>
      <c r="AT79">
        <v>491912.6</v>
      </c>
      <c r="AU79">
        <v>2728859</v>
      </c>
      <c r="AV79">
        <v>9584266</v>
      </c>
      <c r="AW79">
        <v>16060.43</v>
      </c>
      <c r="AX79">
        <v>2489536</v>
      </c>
      <c r="AY79">
        <v>6024809</v>
      </c>
      <c r="AZ79">
        <v>63318670</v>
      </c>
      <c r="BA79">
        <v>569659100</v>
      </c>
      <c r="BB79">
        <v>3964208</v>
      </c>
      <c r="BC79">
        <v>13120510</v>
      </c>
      <c r="BD79">
        <v>0</v>
      </c>
      <c r="BE79">
        <v>11298150</v>
      </c>
      <c r="BF79">
        <v>4313107</v>
      </c>
      <c r="BG79">
        <v>19472.2</v>
      </c>
      <c r="BH79">
        <v>165.2253</v>
      </c>
    </row>
    <row r="80" spans="1:62" ht="15" x14ac:dyDescent="0.25">
      <c r="A80">
        <v>3</v>
      </c>
      <c r="B80">
        <v>11461750</v>
      </c>
      <c r="C80">
        <v>36337860</v>
      </c>
      <c r="D80">
        <v>12648310</v>
      </c>
      <c r="E80">
        <v>14110220</v>
      </c>
      <c r="F80">
        <v>707606.2</v>
      </c>
      <c r="G80">
        <v>6586449</v>
      </c>
      <c r="H80">
        <v>0</v>
      </c>
      <c r="I80">
        <v>47921130</v>
      </c>
      <c r="J80">
        <v>6342094</v>
      </c>
      <c r="K80">
        <v>9777603</v>
      </c>
      <c r="L80">
        <v>3934108</v>
      </c>
      <c r="M80">
        <v>89834140</v>
      </c>
      <c r="N80">
        <v>31943230</v>
      </c>
      <c r="O80">
        <v>817072.4</v>
      </c>
      <c r="P80">
        <v>1262661</v>
      </c>
      <c r="Q80">
        <v>4349633</v>
      </c>
      <c r="R80">
        <v>7357091</v>
      </c>
      <c r="S80">
        <v>33644.980000000003</v>
      </c>
      <c r="T80">
        <v>19882.88</v>
      </c>
      <c r="U80">
        <v>12973080</v>
      </c>
      <c r="V80">
        <v>13489540</v>
      </c>
      <c r="W80">
        <v>0</v>
      </c>
      <c r="X80">
        <v>215283.3</v>
      </c>
      <c r="Y80">
        <v>2610818</v>
      </c>
      <c r="Z80">
        <v>10062850</v>
      </c>
      <c r="AA80">
        <v>2301328</v>
      </c>
      <c r="AB80">
        <v>4548571</v>
      </c>
      <c r="AC80">
        <v>31253420</v>
      </c>
      <c r="AD80">
        <v>73564.56</v>
      </c>
      <c r="AE80">
        <v>519018.5</v>
      </c>
      <c r="AF80">
        <v>17089130</v>
      </c>
      <c r="AG80">
        <v>0</v>
      </c>
      <c r="AH80">
        <v>2732.2840000000001</v>
      </c>
      <c r="AI80">
        <v>3391680</v>
      </c>
      <c r="AJ80">
        <v>13598090</v>
      </c>
      <c r="AK80">
        <v>3002045</v>
      </c>
      <c r="AL80">
        <v>311246.09999999998</v>
      </c>
      <c r="AM80">
        <v>17912420</v>
      </c>
      <c r="AN80">
        <v>21491670</v>
      </c>
      <c r="AO80">
        <v>12198810</v>
      </c>
      <c r="AP80">
        <v>17107670</v>
      </c>
      <c r="AQ80">
        <v>10987090</v>
      </c>
      <c r="AR80">
        <v>6486338</v>
      </c>
      <c r="AS80">
        <v>31477230</v>
      </c>
      <c r="AT80">
        <v>313161.3</v>
      </c>
      <c r="AU80">
        <v>2721206</v>
      </c>
      <c r="AV80">
        <v>10290790</v>
      </c>
      <c r="AW80">
        <v>119243.3</v>
      </c>
      <c r="AX80">
        <v>2417114</v>
      </c>
      <c r="AY80">
        <v>6563767</v>
      </c>
      <c r="AZ80">
        <v>84477620</v>
      </c>
      <c r="BA80">
        <v>622925600</v>
      </c>
      <c r="BB80">
        <v>4166563</v>
      </c>
      <c r="BC80">
        <v>13904200</v>
      </c>
      <c r="BD80">
        <v>0</v>
      </c>
      <c r="BE80">
        <v>10369900</v>
      </c>
      <c r="BF80">
        <v>5128212</v>
      </c>
      <c r="BG80">
        <v>4395.5789999999997</v>
      </c>
      <c r="BH80">
        <v>287.1182</v>
      </c>
    </row>
    <row r="81" spans="1:60" ht="15" x14ac:dyDescent="0.25">
      <c r="A81">
        <v>4</v>
      </c>
      <c r="B81">
        <v>12052700</v>
      </c>
      <c r="C81">
        <v>26863100</v>
      </c>
      <c r="D81">
        <v>6254545</v>
      </c>
      <c r="E81">
        <v>8972769</v>
      </c>
      <c r="F81">
        <v>611562.80000000005</v>
      </c>
      <c r="G81">
        <v>6600107</v>
      </c>
      <c r="H81">
        <v>0</v>
      </c>
      <c r="I81">
        <v>39985580</v>
      </c>
      <c r="J81">
        <v>2819339</v>
      </c>
      <c r="K81">
        <v>8884885</v>
      </c>
      <c r="L81">
        <v>3305010</v>
      </c>
      <c r="M81">
        <v>79877140</v>
      </c>
      <c r="N81">
        <v>23305420</v>
      </c>
      <c r="O81">
        <v>203547.1</v>
      </c>
      <c r="P81">
        <v>894701.7</v>
      </c>
      <c r="Q81">
        <v>2921418</v>
      </c>
      <c r="R81">
        <v>3936073</v>
      </c>
      <c r="S81">
        <v>9872.7209999999995</v>
      </c>
      <c r="T81">
        <v>10419.61</v>
      </c>
      <c r="U81">
        <v>6129593</v>
      </c>
      <c r="V81">
        <v>15546150</v>
      </c>
      <c r="W81">
        <v>0</v>
      </c>
      <c r="X81">
        <v>567018.30000000005</v>
      </c>
      <c r="Y81">
        <v>2676745</v>
      </c>
      <c r="Z81">
        <v>9630907</v>
      </c>
      <c r="AA81">
        <v>2074823</v>
      </c>
      <c r="AB81">
        <v>295068.3</v>
      </c>
      <c r="AC81">
        <v>20924120</v>
      </c>
      <c r="AD81">
        <v>83712.63</v>
      </c>
      <c r="AE81">
        <v>492642.7</v>
      </c>
      <c r="AF81">
        <v>11338710</v>
      </c>
      <c r="AG81">
        <v>0</v>
      </c>
      <c r="AH81">
        <v>2248.5360000000001</v>
      </c>
      <c r="AI81">
        <v>3538823</v>
      </c>
      <c r="AJ81">
        <v>12446520</v>
      </c>
      <c r="AK81">
        <v>299727.7</v>
      </c>
      <c r="AL81">
        <v>460058.5</v>
      </c>
      <c r="AM81">
        <v>13891540</v>
      </c>
      <c r="AN81">
        <v>27330170</v>
      </c>
      <c r="AO81">
        <v>8863580</v>
      </c>
      <c r="AP81">
        <v>8083881</v>
      </c>
      <c r="AQ81">
        <v>18804380</v>
      </c>
      <c r="AR81">
        <v>4475049</v>
      </c>
      <c r="AS81">
        <v>24150160</v>
      </c>
      <c r="AT81">
        <v>923647.4</v>
      </c>
      <c r="AU81">
        <v>3936940</v>
      </c>
      <c r="AV81">
        <v>7492383</v>
      </c>
      <c r="AW81">
        <v>107892</v>
      </c>
      <c r="AX81">
        <v>2378556</v>
      </c>
      <c r="AY81">
        <v>4788226</v>
      </c>
      <c r="AZ81">
        <v>50587160</v>
      </c>
      <c r="BA81">
        <v>466846800</v>
      </c>
      <c r="BB81">
        <v>2937652</v>
      </c>
      <c r="BC81">
        <v>10404710</v>
      </c>
      <c r="BD81">
        <v>0</v>
      </c>
      <c r="BE81">
        <v>5530811</v>
      </c>
      <c r="BF81">
        <v>3669018</v>
      </c>
      <c r="BG81">
        <v>15284.85</v>
      </c>
      <c r="BH81">
        <v>0</v>
      </c>
    </row>
    <row r="82" spans="1:60" ht="15" x14ac:dyDescent="0.25">
      <c r="A82">
        <v>5</v>
      </c>
      <c r="B82">
        <v>11729730</v>
      </c>
      <c r="C82">
        <v>29356950</v>
      </c>
      <c r="D82">
        <v>5480240</v>
      </c>
      <c r="E82">
        <v>15683740</v>
      </c>
      <c r="F82">
        <v>619608.6</v>
      </c>
      <c r="G82">
        <v>7259818</v>
      </c>
      <c r="H82">
        <v>0</v>
      </c>
      <c r="I82">
        <v>44237760</v>
      </c>
      <c r="J82">
        <v>2276326</v>
      </c>
      <c r="K82">
        <v>10122900</v>
      </c>
      <c r="L82">
        <v>801144.9</v>
      </c>
      <c r="M82">
        <v>97629020</v>
      </c>
      <c r="N82">
        <v>26577770</v>
      </c>
      <c r="O82">
        <v>49906.03</v>
      </c>
      <c r="P82">
        <v>835404.3</v>
      </c>
      <c r="Q82">
        <v>172096.7</v>
      </c>
      <c r="R82">
        <v>5088260</v>
      </c>
      <c r="S82">
        <v>21974.76</v>
      </c>
      <c r="T82">
        <v>19579.240000000002</v>
      </c>
      <c r="U82">
        <v>6460383</v>
      </c>
      <c r="V82">
        <v>13821240</v>
      </c>
      <c r="W82">
        <v>0</v>
      </c>
      <c r="X82">
        <v>315545.5</v>
      </c>
      <c r="Y82">
        <v>2921695</v>
      </c>
      <c r="Z82">
        <v>7598440</v>
      </c>
      <c r="AA82">
        <v>447758.5</v>
      </c>
      <c r="AB82">
        <v>365883.3</v>
      </c>
      <c r="AC82">
        <v>20842380</v>
      </c>
      <c r="AD82">
        <v>69744.25</v>
      </c>
      <c r="AE82">
        <v>292135.40000000002</v>
      </c>
      <c r="AF82">
        <v>11775110</v>
      </c>
      <c r="AG82">
        <v>0</v>
      </c>
      <c r="AH82">
        <v>1321.537</v>
      </c>
      <c r="AI82">
        <v>3798499</v>
      </c>
      <c r="AJ82">
        <v>10439710</v>
      </c>
      <c r="AK82">
        <v>1069026</v>
      </c>
      <c r="AL82">
        <v>119467.4</v>
      </c>
      <c r="AM82">
        <v>16947070</v>
      </c>
      <c r="AN82">
        <v>18656270</v>
      </c>
      <c r="AO82">
        <v>7948313</v>
      </c>
      <c r="AP82">
        <v>10811910</v>
      </c>
      <c r="AQ82">
        <v>9289024</v>
      </c>
      <c r="AR82">
        <v>3981050</v>
      </c>
      <c r="AS82">
        <v>21602830</v>
      </c>
      <c r="AT82">
        <v>608177.1</v>
      </c>
      <c r="AU82">
        <v>3203365</v>
      </c>
      <c r="AV82">
        <v>9100410</v>
      </c>
      <c r="AW82">
        <v>41067.39</v>
      </c>
      <c r="AX82">
        <v>2725177</v>
      </c>
      <c r="AY82">
        <v>5043224</v>
      </c>
      <c r="AZ82">
        <v>68367180</v>
      </c>
      <c r="BA82">
        <v>501191000</v>
      </c>
      <c r="BB82">
        <v>3132682</v>
      </c>
      <c r="BC82">
        <v>8827694</v>
      </c>
      <c r="BD82">
        <v>0</v>
      </c>
      <c r="BE82">
        <v>6054380</v>
      </c>
      <c r="BF82">
        <v>2658061</v>
      </c>
      <c r="BG82">
        <v>83.523880000000005</v>
      </c>
      <c r="BH82">
        <v>0</v>
      </c>
    </row>
    <row r="83" spans="1:60" ht="15" x14ac:dyDescent="0.25">
      <c r="A83">
        <v>6</v>
      </c>
      <c r="B83">
        <v>8432497</v>
      </c>
      <c r="C83">
        <v>30691780</v>
      </c>
      <c r="D83">
        <v>13017640</v>
      </c>
      <c r="E83">
        <v>21446480</v>
      </c>
      <c r="F83">
        <v>355537.5</v>
      </c>
      <c r="G83">
        <v>8127399</v>
      </c>
      <c r="H83">
        <v>0</v>
      </c>
      <c r="I83">
        <v>48029530</v>
      </c>
      <c r="J83">
        <v>4801071</v>
      </c>
      <c r="K83">
        <v>7633563</v>
      </c>
      <c r="L83">
        <v>3832643</v>
      </c>
      <c r="M83">
        <v>99992800</v>
      </c>
      <c r="N83">
        <v>29068240</v>
      </c>
      <c r="O83">
        <v>1219970</v>
      </c>
      <c r="P83">
        <v>801662.3</v>
      </c>
      <c r="Q83">
        <v>4220788</v>
      </c>
      <c r="R83">
        <v>6165159</v>
      </c>
      <c r="S83">
        <v>298477</v>
      </c>
      <c r="T83">
        <v>99593.48</v>
      </c>
      <c r="U83">
        <v>12981900</v>
      </c>
      <c r="V83">
        <v>12755490</v>
      </c>
      <c r="W83">
        <v>4570.893</v>
      </c>
      <c r="X83">
        <v>1526818</v>
      </c>
      <c r="Y83">
        <v>2304100</v>
      </c>
      <c r="Z83">
        <v>9066891</v>
      </c>
      <c r="AA83">
        <v>1837422</v>
      </c>
      <c r="AB83">
        <v>5199236</v>
      </c>
      <c r="AC83">
        <v>26208550</v>
      </c>
      <c r="AD83">
        <v>130225</v>
      </c>
      <c r="AE83">
        <v>625385.30000000005</v>
      </c>
      <c r="AF83">
        <v>13397330</v>
      </c>
      <c r="AG83">
        <v>0</v>
      </c>
      <c r="AH83">
        <v>99196.9</v>
      </c>
      <c r="AI83">
        <v>2934461</v>
      </c>
      <c r="AJ83">
        <v>15240300</v>
      </c>
      <c r="AK83">
        <v>2591881</v>
      </c>
      <c r="AL83">
        <v>567075.30000000005</v>
      </c>
      <c r="AM83">
        <v>17380570</v>
      </c>
      <c r="AN83">
        <v>35702680</v>
      </c>
      <c r="AO83">
        <v>10079670</v>
      </c>
      <c r="AP83">
        <v>22105800</v>
      </c>
      <c r="AQ83">
        <v>15501830</v>
      </c>
      <c r="AR83">
        <v>2613428</v>
      </c>
      <c r="AS83">
        <v>26096990</v>
      </c>
      <c r="AT83">
        <v>1086640</v>
      </c>
      <c r="AU83">
        <v>3637227</v>
      </c>
      <c r="AV83">
        <v>8942110</v>
      </c>
      <c r="AW83">
        <v>312562.7</v>
      </c>
      <c r="AX83">
        <v>2724618</v>
      </c>
      <c r="AY83">
        <v>5444063</v>
      </c>
      <c r="AZ83">
        <v>119557000</v>
      </c>
      <c r="BA83">
        <v>646830800</v>
      </c>
      <c r="BB83">
        <v>3123992</v>
      </c>
      <c r="BC83">
        <v>12753600</v>
      </c>
      <c r="BD83">
        <v>0</v>
      </c>
      <c r="BE83">
        <v>2757353</v>
      </c>
      <c r="BF83">
        <v>4644402</v>
      </c>
      <c r="BG83">
        <v>103266.8</v>
      </c>
      <c r="BH83">
        <v>194.4135</v>
      </c>
    </row>
    <row r="84" spans="1:60" ht="15" x14ac:dyDescent="0.25">
      <c r="A84">
        <v>7</v>
      </c>
      <c r="B84">
        <v>9480489</v>
      </c>
      <c r="C84">
        <v>34373710</v>
      </c>
      <c r="D84">
        <v>16594560</v>
      </c>
      <c r="E84">
        <v>31091310</v>
      </c>
      <c r="F84">
        <v>592329</v>
      </c>
      <c r="G84">
        <v>9581502</v>
      </c>
      <c r="H84">
        <v>0</v>
      </c>
      <c r="I84">
        <v>75410940</v>
      </c>
      <c r="J84">
        <v>10238400</v>
      </c>
      <c r="K84">
        <v>12388250</v>
      </c>
      <c r="L84">
        <v>7364760</v>
      </c>
      <c r="M84">
        <v>111858100</v>
      </c>
      <c r="N84">
        <v>33324760</v>
      </c>
      <c r="O84">
        <v>3500798</v>
      </c>
      <c r="P84">
        <v>1208773</v>
      </c>
      <c r="Q84">
        <v>12577760</v>
      </c>
      <c r="R84">
        <v>9653991</v>
      </c>
      <c r="S84">
        <v>1008693</v>
      </c>
      <c r="T84">
        <v>1382466</v>
      </c>
      <c r="U84">
        <v>18516250</v>
      </c>
      <c r="V84">
        <v>20868350</v>
      </c>
      <c r="W84">
        <v>60371.24</v>
      </c>
      <c r="X84">
        <v>5363727</v>
      </c>
      <c r="Y84">
        <v>4269561</v>
      </c>
      <c r="Z84">
        <v>16232530</v>
      </c>
      <c r="AA84">
        <v>5649005</v>
      </c>
      <c r="AB84">
        <v>7761585</v>
      </c>
      <c r="AC84">
        <v>30368060</v>
      </c>
      <c r="AD84">
        <v>232565.5</v>
      </c>
      <c r="AE84">
        <v>635892.9</v>
      </c>
      <c r="AF84">
        <v>17730730</v>
      </c>
      <c r="AG84">
        <v>0</v>
      </c>
      <c r="AH84">
        <v>773252.1</v>
      </c>
      <c r="AI84">
        <v>4710792</v>
      </c>
      <c r="AJ84">
        <v>25004140</v>
      </c>
      <c r="AK84">
        <v>5116860</v>
      </c>
      <c r="AL84">
        <v>488345.2</v>
      </c>
      <c r="AM84">
        <v>21409880</v>
      </c>
      <c r="AN84">
        <v>53313080</v>
      </c>
      <c r="AO84">
        <v>19206170</v>
      </c>
      <c r="AP84">
        <v>28899420</v>
      </c>
      <c r="AQ84">
        <v>24094610</v>
      </c>
      <c r="AR84">
        <v>6260489</v>
      </c>
      <c r="AS84">
        <v>37298650</v>
      </c>
      <c r="AT84">
        <v>1170717</v>
      </c>
      <c r="AU84">
        <v>6507801</v>
      </c>
      <c r="AV84">
        <v>10099120</v>
      </c>
      <c r="AW84">
        <v>899427.8</v>
      </c>
      <c r="AX84">
        <v>3601710</v>
      </c>
      <c r="AY84">
        <v>6272285</v>
      </c>
      <c r="AZ84">
        <v>135992400</v>
      </c>
      <c r="BA84">
        <v>879565000</v>
      </c>
      <c r="BB84">
        <v>4441130</v>
      </c>
      <c r="BC84">
        <v>19742720</v>
      </c>
      <c r="BD84">
        <v>0</v>
      </c>
      <c r="BE84">
        <v>7410728</v>
      </c>
      <c r="BF84">
        <v>8490839</v>
      </c>
      <c r="BG84">
        <v>1013718</v>
      </c>
      <c r="BH84">
        <v>49835.13</v>
      </c>
    </row>
    <row r="85" spans="1:60" ht="15" x14ac:dyDescent="0.25">
      <c r="A85">
        <v>8</v>
      </c>
      <c r="B85">
        <v>10186740</v>
      </c>
      <c r="C85">
        <v>37364580</v>
      </c>
      <c r="D85">
        <v>16846030</v>
      </c>
      <c r="E85">
        <v>32562110</v>
      </c>
      <c r="F85">
        <v>921155.6</v>
      </c>
      <c r="G85">
        <v>9953076</v>
      </c>
      <c r="H85">
        <v>0</v>
      </c>
      <c r="I85">
        <v>78454210</v>
      </c>
      <c r="J85">
        <v>11177210</v>
      </c>
      <c r="K85">
        <v>11526380</v>
      </c>
      <c r="L85">
        <v>6228449</v>
      </c>
      <c r="M85">
        <v>111265000</v>
      </c>
      <c r="N85">
        <v>34615610</v>
      </c>
      <c r="O85">
        <v>2439860</v>
      </c>
      <c r="P85">
        <v>1538474</v>
      </c>
      <c r="Q85">
        <v>9786701</v>
      </c>
      <c r="R85">
        <v>9528484</v>
      </c>
      <c r="S85">
        <v>567206.1</v>
      </c>
      <c r="T85">
        <v>438034.8</v>
      </c>
      <c r="U85">
        <v>18236690</v>
      </c>
      <c r="V85">
        <v>18650400</v>
      </c>
      <c r="W85">
        <v>4293.5410000000002</v>
      </c>
      <c r="X85">
        <v>1960313</v>
      </c>
      <c r="Y85">
        <v>4149613</v>
      </c>
      <c r="Z85">
        <v>13293520</v>
      </c>
      <c r="AA85">
        <v>4194824</v>
      </c>
      <c r="AB85">
        <v>7601057</v>
      </c>
      <c r="AC85">
        <v>31352950</v>
      </c>
      <c r="AD85">
        <v>244620.79999999999</v>
      </c>
      <c r="AE85">
        <v>543397.30000000005</v>
      </c>
      <c r="AF85">
        <v>17029260</v>
      </c>
      <c r="AG85">
        <v>0</v>
      </c>
      <c r="AH85">
        <v>326630.40000000002</v>
      </c>
      <c r="AI85">
        <v>4626110</v>
      </c>
      <c r="AJ85">
        <v>19485470</v>
      </c>
      <c r="AK85">
        <v>4771525</v>
      </c>
      <c r="AL85">
        <v>309954.2</v>
      </c>
      <c r="AM85">
        <v>23066420</v>
      </c>
      <c r="AN85">
        <v>35181280</v>
      </c>
      <c r="AO85">
        <v>17773160</v>
      </c>
      <c r="AP85">
        <v>29287040</v>
      </c>
      <c r="AQ85">
        <v>19858100</v>
      </c>
      <c r="AR85">
        <v>9226245</v>
      </c>
      <c r="AS85">
        <v>35912930</v>
      </c>
      <c r="AT85">
        <v>1094978</v>
      </c>
      <c r="AU85">
        <v>5186417</v>
      </c>
      <c r="AV85">
        <v>9965058</v>
      </c>
      <c r="AW85">
        <v>560100</v>
      </c>
      <c r="AX85">
        <v>4035885</v>
      </c>
      <c r="AY85">
        <v>6630038</v>
      </c>
      <c r="AZ85">
        <v>150286600</v>
      </c>
      <c r="BA85">
        <v>866486000</v>
      </c>
      <c r="BB85">
        <v>4866871</v>
      </c>
      <c r="BC85">
        <v>16358040</v>
      </c>
      <c r="BD85">
        <v>0</v>
      </c>
      <c r="BE85">
        <v>11896100</v>
      </c>
      <c r="BF85">
        <v>7991004</v>
      </c>
      <c r="BG85">
        <v>423630.5</v>
      </c>
      <c r="BH85">
        <v>45768.11</v>
      </c>
    </row>
    <row r="86" spans="1:60" ht="15" x14ac:dyDescent="0.25">
      <c r="A86">
        <v>9</v>
      </c>
      <c r="B86">
        <v>12150050</v>
      </c>
      <c r="C86">
        <v>31712950</v>
      </c>
      <c r="D86">
        <v>11520550</v>
      </c>
      <c r="E86">
        <v>25111510</v>
      </c>
      <c r="F86">
        <v>1114354</v>
      </c>
      <c r="G86">
        <v>8172503</v>
      </c>
      <c r="H86">
        <v>0</v>
      </c>
      <c r="I86">
        <v>73684600</v>
      </c>
      <c r="J86">
        <v>7202841</v>
      </c>
      <c r="K86">
        <v>10264400</v>
      </c>
      <c r="L86">
        <v>4601984</v>
      </c>
      <c r="M86">
        <v>97592430</v>
      </c>
      <c r="N86">
        <v>29446630</v>
      </c>
      <c r="O86">
        <v>559035.6</v>
      </c>
      <c r="P86">
        <v>1490073</v>
      </c>
      <c r="Q86">
        <v>4100480</v>
      </c>
      <c r="R86">
        <v>6872269</v>
      </c>
      <c r="S86">
        <v>128378.5</v>
      </c>
      <c r="T86">
        <v>92497.34</v>
      </c>
      <c r="U86">
        <v>11350340</v>
      </c>
      <c r="V86">
        <v>18000250</v>
      </c>
      <c r="W86">
        <v>0</v>
      </c>
      <c r="X86">
        <v>757727.9</v>
      </c>
      <c r="Y86">
        <v>3956170</v>
      </c>
      <c r="Z86">
        <v>9832843</v>
      </c>
      <c r="AA86">
        <v>1553622</v>
      </c>
      <c r="AB86">
        <v>3650145</v>
      </c>
      <c r="AC86">
        <v>25829530</v>
      </c>
      <c r="AD86">
        <v>153518</v>
      </c>
      <c r="AE86">
        <v>510442.1</v>
      </c>
      <c r="AF86">
        <v>14670150</v>
      </c>
      <c r="AG86">
        <v>94288.89</v>
      </c>
      <c r="AH86">
        <v>20764.61</v>
      </c>
      <c r="AI86">
        <v>4256928</v>
      </c>
      <c r="AJ86">
        <v>14823270</v>
      </c>
      <c r="AK86">
        <v>3444337</v>
      </c>
      <c r="AL86">
        <v>324546.90000000002</v>
      </c>
      <c r="AM86">
        <v>19538340</v>
      </c>
      <c r="AN86">
        <v>27734500</v>
      </c>
      <c r="AO86">
        <v>12858000</v>
      </c>
      <c r="AP86">
        <v>20174550</v>
      </c>
      <c r="AQ86">
        <v>17772540</v>
      </c>
      <c r="AR86">
        <v>8826957</v>
      </c>
      <c r="AS86">
        <v>29828200</v>
      </c>
      <c r="AT86">
        <v>1052911</v>
      </c>
      <c r="AU86">
        <v>4907373</v>
      </c>
      <c r="AV86">
        <v>8564586</v>
      </c>
      <c r="AW86">
        <v>171567</v>
      </c>
      <c r="AX86">
        <v>3547145</v>
      </c>
      <c r="AY86">
        <v>5602250</v>
      </c>
      <c r="AZ86">
        <v>112425400</v>
      </c>
      <c r="BA86">
        <v>693945200</v>
      </c>
      <c r="BB86">
        <v>4244756</v>
      </c>
      <c r="BC86">
        <v>12667140</v>
      </c>
      <c r="BD86">
        <v>0</v>
      </c>
      <c r="BE86">
        <v>11555610</v>
      </c>
      <c r="BF86">
        <v>5104671</v>
      </c>
      <c r="BG86">
        <v>84315.46</v>
      </c>
      <c r="BH86">
        <v>2379.9189999999999</v>
      </c>
    </row>
    <row r="87" spans="1:60" ht="15" x14ac:dyDescent="0.25">
      <c r="A87">
        <v>10</v>
      </c>
      <c r="B87">
        <v>10761590</v>
      </c>
      <c r="C87">
        <v>32076680</v>
      </c>
      <c r="D87">
        <v>9856881</v>
      </c>
      <c r="E87">
        <v>12513210</v>
      </c>
      <c r="F87">
        <v>600951.1</v>
      </c>
      <c r="G87">
        <v>7063249</v>
      </c>
      <c r="H87">
        <v>0</v>
      </c>
      <c r="I87">
        <v>55456360</v>
      </c>
      <c r="J87">
        <v>4668233</v>
      </c>
      <c r="K87">
        <v>10324730</v>
      </c>
      <c r="L87">
        <v>4364509</v>
      </c>
      <c r="M87">
        <v>94328930</v>
      </c>
      <c r="N87">
        <v>26468040</v>
      </c>
      <c r="O87">
        <v>852021.3</v>
      </c>
      <c r="P87">
        <v>1268419</v>
      </c>
      <c r="Q87">
        <v>6647087</v>
      </c>
      <c r="R87">
        <v>7233699</v>
      </c>
      <c r="S87">
        <v>58120.66</v>
      </c>
      <c r="T87">
        <v>1086529</v>
      </c>
      <c r="U87">
        <v>8911573</v>
      </c>
      <c r="V87">
        <v>19251640</v>
      </c>
      <c r="W87">
        <v>7203.3050000000003</v>
      </c>
      <c r="X87">
        <v>1323465</v>
      </c>
      <c r="Y87">
        <v>3811710</v>
      </c>
      <c r="Z87">
        <v>11504580</v>
      </c>
      <c r="AA87">
        <v>1974036</v>
      </c>
      <c r="AB87">
        <v>2453568</v>
      </c>
      <c r="AC87">
        <v>25501650</v>
      </c>
      <c r="AD87">
        <v>79123.81</v>
      </c>
      <c r="AE87">
        <v>514136.3</v>
      </c>
      <c r="AF87">
        <v>16040070</v>
      </c>
      <c r="AG87">
        <v>62340.29</v>
      </c>
      <c r="AH87">
        <v>98405.9</v>
      </c>
      <c r="AI87">
        <v>4543456</v>
      </c>
      <c r="AJ87">
        <v>15336170</v>
      </c>
      <c r="AK87">
        <v>1475991</v>
      </c>
      <c r="AL87">
        <v>468918.3</v>
      </c>
      <c r="AM87">
        <v>17958100</v>
      </c>
      <c r="AN87">
        <v>29419590</v>
      </c>
      <c r="AO87">
        <v>15157660</v>
      </c>
      <c r="AP87">
        <v>16467680</v>
      </c>
      <c r="AQ87">
        <v>17134960</v>
      </c>
      <c r="AR87">
        <v>8039298</v>
      </c>
      <c r="AS87">
        <v>28747560</v>
      </c>
      <c r="AT87">
        <v>1115698</v>
      </c>
      <c r="AU87">
        <v>5296440</v>
      </c>
      <c r="AV87">
        <v>9307078</v>
      </c>
      <c r="AW87">
        <v>253639.6</v>
      </c>
      <c r="AX87">
        <v>3522336</v>
      </c>
      <c r="AY87">
        <v>5178149</v>
      </c>
      <c r="AZ87">
        <v>74695390</v>
      </c>
      <c r="BA87">
        <v>617464600</v>
      </c>
      <c r="BB87">
        <v>4041670</v>
      </c>
      <c r="BC87">
        <v>13876610</v>
      </c>
      <c r="BD87">
        <v>1503.19</v>
      </c>
      <c r="BE87">
        <v>11803060</v>
      </c>
      <c r="BF87">
        <v>5236821</v>
      </c>
      <c r="BG87">
        <v>232938.9</v>
      </c>
      <c r="BH87">
        <v>124.03700000000001</v>
      </c>
    </row>
    <row r="88" spans="1:60" ht="15" x14ac:dyDescent="0.25">
      <c r="A88">
        <v>11</v>
      </c>
      <c r="B88">
        <v>10169700</v>
      </c>
      <c r="C88">
        <v>30723640</v>
      </c>
      <c r="D88">
        <v>8791902</v>
      </c>
      <c r="E88">
        <v>16391850</v>
      </c>
      <c r="F88">
        <v>482576</v>
      </c>
      <c r="G88">
        <v>6723201</v>
      </c>
      <c r="H88">
        <v>0</v>
      </c>
      <c r="I88">
        <v>63579650</v>
      </c>
      <c r="J88">
        <v>4811143</v>
      </c>
      <c r="K88">
        <v>9693936</v>
      </c>
      <c r="L88">
        <v>3720619</v>
      </c>
      <c r="M88">
        <v>92850200</v>
      </c>
      <c r="N88">
        <v>27203940</v>
      </c>
      <c r="O88">
        <v>447335.9</v>
      </c>
      <c r="P88">
        <v>1038138</v>
      </c>
      <c r="Q88">
        <v>2619741</v>
      </c>
      <c r="R88">
        <v>7699711</v>
      </c>
      <c r="S88">
        <v>21008.54</v>
      </c>
      <c r="T88">
        <v>30468.41</v>
      </c>
      <c r="U88">
        <v>10619520</v>
      </c>
      <c r="V88">
        <v>14506320</v>
      </c>
      <c r="W88">
        <v>0</v>
      </c>
      <c r="X88">
        <v>273355.8</v>
      </c>
      <c r="Y88">
        <v>2923345</v>
      </c>
      <c r="Z88">
        <v>11389180</v>
      </c>
      <c r="AA88">
        <v>689033.3</v>
      </c>
      <c r="AB88">
        <v>2621715</v>
      </c>
      <c r="AC88">
        <v>28484980</v>
      </c>
      <c r="AD88">
        <v>6693.7269999999999</v>
      </c>
      <c r="AE88">
        <v>528876.1</v>
      </c>
      <c r="AF88">
        <v>16806220</v>
      </c>
      <c r="AG88">
        <v>28999.96</v>
      </c>
      <c r="AH88">
        <v>14585.99</v>
      </c>
      <c r="AI88">
        <v>3589851</v>
      </c>
      <c r="AJ88">
        <v>12987850</v>
      </c>
      <c r="AK88">
        <v>1399735</v>
      </c>
      <c r="AL88">
        <v>313823.7</v>
      </c>
      <c r="AM88">
        <v>17882600</v>
      </c>
      <c r="AN88">
        <v>23299440</v>
      </c>
      <c r="AO88">
        <v>14351850</v>
      </c>
      <c r="AP88">
        <v>16447470</v>
      </c>
      <c r="AQ88">
        <v>17064910</v>
      </c>
      <c r="AR88">
        <v>3543620</v>
      </c>
      <c r="AS88">
        <v>32453690</v>
      </c>
      <c r="AT88">
        <v>1018196</v>
      </c>
      <c r="AU88">
        <v>3337953</v>
      </c>
      <c r="AV88">
        <v>10128010</v>
      </c>
      <c r="AW88">
        <v>65774.25</v>
      </c>
      <c r="AX88">
        <v>2316867</v>
      </c>
      <c r="AY88">
        <v>6143643</v>
      </c>
      <c r="AZ88">
        <v>85242910</v>
      </c>
      <c r="BA88">
        <v>610145900</v>
      </c>
      <c r="BB88">
        <v>3983404</v>
      </c>
      <c r="BC88">
        <v>11473560</v>
      </c>
      <c r="BD88">
        <v>0</v>
      </c>
      <c r="BE88">
        <v>6395327</v>
      </c>
      <c r="BF88">
        <v>2986704</v>
      </c>
      <c r="BG88">
        <v>21527.67</v>
      </c>
      <c r="BH88">
        <v>2204.5509999999999</v>
      </c>
    </row>
    <row r="89" spans="1:60" ht="15" x14ac:dyDescent="0.25">
      <c r="A89">
        <v>12</v>
      </c>
      <c r="B89">
        <v>12439690</v>
      </c>
      <c r="C89">
        <v>30092570</v>
      </c>
      <c r="D89">
        <v>7621624</v>
      </c>
      <c r="E89">
        <v>15001770</v>
      </c>
      <c r="F89">
        <v>513519.2</v>
      </c>
      <c r="G89">
        <v>6651865</v>
      </c>
      <c r="H89">
        <v>0</v>
      </c>
      <c r="I89">
        <v>68288390</v>
      </c>
      <c r="J89">
        <v>6117442</v>
      </c>
      <c r="K89">
        <v>5326767</v>
      </c>
      <c r="L89">
        <v>3371706</v>
      </c>
      <c r="M89">
        <v>86535420</v>
      </c>
      <c r="N89">
        <v>26103660</v>
      </c>
      <c r="O89">
        <v>608566.9</v>
      </c>
      <c r="P89">
        <v>1210834</v>
      </c>
      <c r="Q89">
        <v>1548506</v>
      </c>
      <c r="R89">
        <v>8065274</v>
      </c>
      <c r="S89">
        <v>13862.25</v>
      </c>
      <c r="T89">
        <v>19322.37</v>
      </c>
      <c r="U89">
        <v>8945296</v>
      </c>
      <c r="V89">
        <v>6533739</v>
      </c>
      <c r="W89">
        <v>0</v>
      </c>
      <c r="X89">
        <v>612211.4</v>
      </c>
      <c r="Y89">
        <v>847811.1</v>
      </c>
      <c r="Z89">
        <v>9864116</v>
      </c>
      <c r="AA89">
        <v>1439253</v>
      </c>
      <c r="AB89">
        <v>2527122</v>
      </c>
      <c r="AC89">
        <v>26845220</v>
      </c>
      <c r="AD89">
        <v>24780.6</v>
      </c>
      <c r="AE89">
        <v>1190586</v>
      </c>
      <c r="AF89">
        <v>14666530</v>
      </c>
      <c r="AG89">
        <v>6086.6469999999999</v>
      </c>
      <c r="AH89">
        <v>1430.8720000000001</v>
      </c>
      <c r="AI89">
        <v>1662645</v>
      </c>
      <c r="AJ89">
        <v>13981220</v>
      </c>
      <c r="AK89">
        <v>1327505</v>
      </c>
      <c r="AL89">
        <v>1500465</v>
      </c>
      <c r="AM89">
        <v>18053440</v>
      </c>
      <c r="AN89">
        <v>21810550</v>
      </c>
      <c r="AO89">
        <v>14202060</v>
      </c>
      <c r="AP89">
        <v>15346580</v>
      </c>
      <c r="AQ89">
        <v>15308330</v>
      </c>
      <c r="AR89">
        <v>5108702</v>
      </c>
      <c r="AS89">
        <v>29858460</v>
      </c>
      <c r="AT89">
        <v>607430.30000000005</v>
      </c>
      <c r="AU89">
        <v>941459.9</v>
      </c>
      <c r="AV89">
        <v>10077760</v>
      </c>
      <c r="AW89">
        <v>103668.3</v>
      </c>
      <c r="AX89">
        <v>2815144</v>
      </c>
      <c r="AY89">
        <v>5890817</v>
      </c>
      <c r="AZ89">
        <v>74037850</v>
      </c>
      <c r="BA89">
        <v>559840600</v>
      </c>
      <c r="BB89">
        <v>3953887</v>
      </c>
      <c r="BC89">
        <v>3247140</v>
      </c>
      <c r="BD89">
        <v>0</v>
      </c>
      <c r="BE89">
        <v>8451604</v>
      </c>
      <c r="BF89">
        <v>2360856</v>
      </c>
      <c r="BG89">
        <v>30915.84</v>
      </c>
      <c r="BH89">
        <v>1311.1769999999999</v>
      </c>
    </row>
    <row r="90" spans="1:60" ht="15" x14ac:dyDescent="0.25">
      <c r="A90" t="s">
        <v>217</v>
      </c>
    </row>
    <row r="91" spans="1:60" ht="15" x14ac:dyDescent="0.25">
      <c r="A91" t="s">
        <v>63</v>
      </c>
      <c r="B91" t="s">
        <v>2</v>
      </c>
      <c r="C91" t="s">
        <v>3</v>
      </c>
      <c r="D91" t="s">
        <v>4</v>
      </c>
      <c r="E91" t="s">
        <v>5</v>
      </c>
      <c r="F91" t="s">
        <v>6</v>
      </c>
      <c r="G91" t="s">
        <v>7</v>
      </c>
      <c r="H91" t="s">
        <v>8</v>
      </c>
      <c r="I91" t="s">
        <v>9</v>
      </c>
      <c r="J91" t="s">
        <v>10</v>
      </c>
      <c r="K91" t="s">
        <v>11</v>
      </c>
      <c r="L91" t="s">
        <v>12</v>
      </c>
      <c r="M91" t="s">
        <v>13</v>
      </c>
      <c r="N91" t="s">
        <v>14</v>
      </c>
      <c r="O91" t="s">
        <v>15</v>
      </c>
      <c r="P91" t="s">
        <v>16</v>
      </c>
      <c r="Q91" t="s">
        <v>17</v>
      </c>
      <c r="R91" t="s">
        <v>18</v>
      </c>
      <c r="S91" t="s">
        <v>19</v>
      </c>
      <c r="T91" t="s">
        <v>20</v>
      </c>
      <c r="U91" t="s">
        <v>21</v>
      </c>
      <c r="V91" t="s">
        <v>22</v>
      </c>
      <c r="W91" t="s">
        <v>23</v>
      </c>
      <c r="X91" t="s">
        <v>24</v>
      </c>
      <c r="Y91" t="s">
        <v>25</v>
      </c>
      <c r="Z91" t="s">
        <v>26</v>
      </c>
      <c r="AA91" t="s">
        <v>27</v>
      </c>
      <c r="AB91" t="s">
        <v>28</v>
      </c>
      <c r="AC91" t="s">
        <v>29</v>
      </c>
      <c r="AD91" t="s">
        <v>30</v>
      </c>
      <c r="AE91" t="s">
        <v>31</v>
      </c>
      <c r="AF91" t="s">
        <v>32</v>
      </c>
      <c r="AG91" t="s">
        <v>33</v>
      </c>
      <c r="AH91" t="s">
        <v>34</v>
      </c>
      <c r="AI91" t="s">
        <v>35</v>
      </c>
      <c r="AJ91" t="s">
        <v>36</v>
      </c>
      <c r="AK91" t="s">
        <v>37</v>
      </c>
      <c r="AL91" t="s">
        <v>38</v>
      </c>
      <c r="AM91" t="s">
        <v>39</v>
      </c>
      <c r="AN91" t="s">
        <v>40</v>
      </c>
      <c r="AO91" t="s">
        <v>41</v>
      </c>
      <c r="AP91" t="s">
        <v>42</v>
      </c>
      <c r="AQ91" t="s">
        <v>43</v>
      </c>
      <c r="AR91" t="s">
        <v>44</v>
      </c>
      <c r="AS91" t="s">
        <v>45</v>
      </c>
      <c r="AT91" t="s">
        <v>46</v>
      </c>
      <c r="AU91" t="s">
        <v>47</v>
      </c>
      <c r="AV91" t="s">
        <v>48</v>
      </c>
      <c r="AW91" t="s">
        <v>49</v>
      </c>
      <c r="AX91" t="s">
        <v>50</v>
      </c>
      <c r="AY91" t="s">
        <v>51</v>
      </c>
      <c r="AZ91" t="s">
        <v>52</v>
      </c>
      <c r="BA91" t="s">
        <v>53</v>
      </c>
      <c r="BB91" t="s">
        <v>54</v>
      </c>
      <c r="BC91" t="s">
        <v>55</v>
      </c>
      <c r="BD91" t="s">
        <v>56</v>
      </c>
      <c r="BE91" t="s">
        <v>57</v>
      </c>
      <c r="BF91" t="s">
        <v>58</v>
      </c>
      <c r="BG91" t="s">
        <v>59</v>
      </c>
      <c r="BH91" t="s">
        <v>60</v>
      </c>
    </row>
    <row r="92" spans="1:60" ht="15" x14ac:dyDescent="0.25">
      <c r="A92">
        <v>1</v>
      </c>
      <c r="B92">
        <v>0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f>-W105*100*1.023</f>
        <v>4701.6396137237543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f>-AT106*1000*1.023</f>
        <v>-165884.77729034427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</row>
    <row r="93" spans="1:60" ht="15" x14ac:dyDescent="0.25">
      <c r="A93">
        <v>2</v>
      </c>
      <c r="B93" s="19">
        <v>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f t="shared" ref="W93:W103" si="57">-W106*100*1.023</f>
        <v>298.16327662467955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0</v>
      </c>
      <c r="AR93" s="19">
        <v>0</v>
      </c>
      <c r="AS93" s="19">
        <v>0</v>
      </c>
      <c r="AT93" s="19">
        <f t="shared" ref="AT93:AT103" si="58">-AT107*1000*1.023</f>
        <v>-491912.6</v>
      </c>
      <c r="AU93" s="19">
        <v>0</v>
      </c>
      <c r="AV93" s="19">
        <v>0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0</v>
      </c>
      <c r="BC93" s="19">
        <v>0</v>
      </c>
      <c r="BD93" s="19">
        <v>0</v>
      </c>
      <c r="BE93" s="19">
        <v>0</v>
      </c>
      <c r="BF93" s="19">
        <v>0</v>
      </c>
      <c r="BG93" s="19">
        <v>0</v>
      </c>
      <c r="BH93" s="19">
        <v>0</v>
      </c>
    </row>
    <row r="94" spans="1:60" ht="15" x14ac:dyDescent="0.25">
      <c r="A94">
        <v>3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f t="shared" si="57"/>
        <v>323.20664298534388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f t="shared" si="58"/>
        <v>-313161.3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19">
        <v>0</v>
      </c>
    </row>
    <row r="95" spans="1:60" ht="15" x14ac:dyDescent="0.25">
      <c r="A95">
        <v>4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f t="shared" si="57"/>
        <v>2179.5639701843261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f t="shared" si="58"/>
        <v>-923647.4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D95" s="19">
        <v>0</v>
      </c>
      <c r="BE95" s="19">
        <v>0</v>
      </c>
      <c r="BF95" s="19">
        <v>0</v>
      </c>
      <c r="BG95" s="19">
        <v>0</v>
      </c>
      <c r="BH95" s="19">
        <v>0</v>
      </c>
    </row>
    <row r="96" spans="1:60" ht="15" x14ac:dyDescent="0.25">
      <c r="A96">
        <v>5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f>2500*1000*1.023</f>
        <v>2557500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f t="shared" si="57"/>
        <v>3071.800387573242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f t="shared" si="58"/>
        <v>-608177.1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</row>
    <row r="97" spans="1:60" ht="15" x14ac:dyDescent="0.25">
      <c r="A97">
        <v>6</v>
      </c>
      <c r="B97" s="19">
        <v>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f t="shared" si="57"/>
        <v>-457.08929999999998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0</v>
      </c>
      <c r="AS97" s="19">
        <v>0</v>
      </c>
      <c r="AT97" s="19">
        <f t="shared" si="58"/>
        <v>-1086640.0000000002</v>
      </c>
      <c r="AU97" s="19">
        <v>0</v>
      </c>
      <c r="AV97" s="19">
        <v>0</v>
      </c>
      <c r="AW97" s="19">
        <v>0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0</v>
      </c>
      <c r="BD97" s="19">
        <v>0</v>
      </c>
      <c r="BE97" s="19">
        <v>0</v>
      </c>
      <c r="BF97" s="19">
        <v>0</v>
      </c>
      <c r="BG97" s="19">
        <v>0</v>
      </c>
      <c r="BH97" s="19">
        <v>0</v>
      </c>
    </row>
    <row r="98" spans="1:60" ht="15" x14ac:dyDescent="0.25">
      <c r="A98">
        <v>7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f t="shared" si="57"/>
        <v>-3760.5408052673347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f t="shared" si="58"/>
        <v>-1170717</v>
      </c>
      <c r="AU98" s="19">
        <v>0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</row>
    <row r="99" spans="1:60" ht="15" x14ac:dyDescent="0.25">
      <c r="A99">
        <v>8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f t="shared" si="57"/>
        <v>1751.5753322967525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f t="shared" si="58"/>
        <v>-1094978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</row>
    <row r="100" spans="1:60" ht="15" x14ac:dyDescent="0.25">
      <c r="A100">
        <v>9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f t="shared" si="57"/>
        <v>709.87932300567616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f t="shared" si="58"/>
        <v>-1052911.0000000002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0</v>
      </c>
    </row>
    <row r="101" spans="1:60" ht="15" x14ac:dyDescent="0.25">
      <c r="A101">
        <v>10</v>
      </c>
      <c r="B101" s="19">
        <v>0</v>
      </c>
      <c r="C101" s="19">
        <v>0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f t="shared" si="57"/>
        <v>4141.2480831451412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f t="shared" si="58"/>
        <v>-1115698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</row>
    <row r="102" spans="1:60" ht="15" x14ac:dyDescent="0.25">
      <c r="A102">
        <v>11</v>
      </c>
      <c r="B102" s="19">
        <v>0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f t="shared" si="57"/>
        <v>185.99812749624252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f t="shared" si="58"/>
        <v>-1018196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</row>
    <row r="103" spans="1:60" ht="15" x14ac:dyDescent="0.25">
      <c r="A103">
        <v>12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f t="shared" si="57"/>
        <v>1217.6997167587278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9">
        <v>0</v>
      </c>
      <c r="AL103" s="19">
        <v>0</v>
      </c>
      <c r="AM103" s="19">
        <v>0</v>
      </c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f t="shared" si="58"/>
        <v>-602548.44660692231</v>
      </c>
      <c r="AU103" s="19">
        <v>0</v>
      </c>
      <c r="AV103" s="19">
        <v>0</v>
      </c>
      <c r="AW103" s="19">
        <v>0</v>
      </c>
      <c r="AX103" s="19">
        <v>0</v>
      </c>
      <c r="AY103" s="19">
        <v>0</v>
      </c>
      <c r="AZ103" s="19">
        <v>0</v>
      </c>
      <c r="BA103" s="19">
        <v>0</v>
      </c>
      <c r="BB103" s="19">
        <v>0</v>
      </c>
      <c r="BC103" s="19">
        <v>0</v>
      </c>
      <c r="BD103" s="19">
        <v>0</v>
      </c>
      <c r="BE103" s="19">
        <v>0</v>
      </c>
      <c r="BF103" s="19">
        <v>0</v>
      </c>
      <c r="BG103" s="19">
        <v>0</v>
      </c>
      <c r="BH103" s="19">
        <v>0</v>
      </c>
    </row>
    <row r="105" spans="1:60" x14ac:dyDescent="0.3">
      <c r="W105">
        <v>-45.959331512451172</v>
      </c>
    </row>
    <row r="106" spans="1:60" x14ac:dyDescent="0.3">
      <c r="W106">
        <v>-2.9145970344543457</v>
      </c>
      <c r="AQ106">
        <v>5575.3478739002931</v>
      </c>
      <c r="AT106">
        <v>162.15520751744307</v>
      </c>
    </row>
    <row r="107" spans="1:60" x14ac:dyDescent="0.3">
      <c r="W107">
        <v>-3.1594002246856689</v>
      </c>
      <c r="AQ107">
        <v>5038.0399789222884</v>
      </c>
      <c r="AT107">
        <v>480.852981427175</v>
      </c>
    </row>
    <row r="108" spans="1:60" x14ac:dyDescent="0.3">
      <c r="W108">
        <v>-21.305610656738281</v>
      </c>
      <c r="AQ108">
        <v>987.18756682246021</v>
      </c>
      <c r="AT108">
        <v>306.12052785923754</v>
      </c>
    </row>
    <row r="109" spans="1:60" x14ac:dyDescent="0.3">
      <c r="W109">
        <v>-30.027374267578125</v>
      </c>
      <c r="AQ109">
        <v>10414.875588992243</v>
      </c>
      <c r="AT109">
        <v>902.88113391984371</v>
      </c>
    </row>
    <row r="110" spans="1:60" x14ac:dyDescent="0.3">
      <c r="W110">
        <v>4.4681260997067449</v>
      </c>
      <c r="AQ110">
        <v>2041.8873826788549</v>
      </c>
      <c r="AT110">
        <v>594.50351906158357</v>
      </c>
    </row>
    <row r="111" spans="1:60" x14ac:dyDescent="0.3">
      <c r="W111">
        <v>36.759929670257428</v>
      </c>
      <c r="AQ111">
        <v>7865.6555703201375</v>
      </c>
      <c r="AT111">
        <v>1062.2091886608018</v>
      </c>
    </row>
    <row r="112" spans="1:60" x14ac:dyDescent="0.3">
      <c r="W112">
        <v>-17.121948507299635</v>
      </c>
      <c r="AQ112">
        <v>13928.381731885387</v>
      </c>
      <c r="AT112">
        <v>1144.3958944281526</v>
      </c>
    </row>
    <row r="113" spans="23:46" x14ac:dyDescent="0.3">
      <c r="W113">
        <v>-6.9391918182373047</v>
      </c>
      <c r="AQ113">
        <v>12257.254035599188</v>
      </c>
      <c r="AT113">
        <v>1070.3597262952103</v>
      </c>
    </row>
    <row r="114" spans="23:46" x14ac:dyDescent="0.3">
      <c r="W114">
        <v>-40.481408437391416</v>
      </c>
      <c r="AQ114">
        <v>10015.665001832847</v>
      </c>
      <c r="AT114">
        <v>1029.2385141739983</v>
      </c>
    </row>
    <row r="115" spans="23:46" x14ac:dyDescent="0.3">
      <c r="W115">
        <v>-1.8181635141372681</v>
      </c>
      <c r="AQ115">
        <v>10288.761441914103</v>
      </c>
      <c r="AT115">
        <v>1090.6138807429131</v>
      </c>
    </row>
    <row r="116" spans="23:46" x14ac:dyDescent="0.3">
      <c r="W116">
        <v>-11.903223037719727</v>
      </c>
      <c r="AQ116">
        <v>10496.801505319068</v>
      </c>
      <c r="AT116">
        <v>995.30400782013692</v>
      </c>
    </row>
    <row r="117" spans="23:46" x14ac:dyDescent="0.3">
      <c r="AQ117">
        <v>7631.0899945778365</v>
      </c>
      <c r="AT117">
        <v>589.00141408301306</v>
      </c>
    </row>
  </sheetData>
  <conditionalFormatting sqref="B42:BJ66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H219"/>
  <sheetViews>
    <sheetView workbookViewId="0">
      <pane xSplit="1" ySplit="3" topLeftCell="N168" activePane="bottomRight" state="frozen"/>
      <selection activeCell="B5" sqref="B5:BH33"/>
      <selection pane="topRight" activeCell="B5" sqref="B5:BH33"/>
      <selection pane="bottomLeft" activeCell="B5" sqref="B5:BH33"/>
      <selection pane="bottomRight" activeCell="B5" sqref="B5:BH33"/>
    </sheetView>
  </sheetViews>
  <sheetFormatPr defaultRowHeight="13.2" x14ac:dyDescent="0.25"/>
  <cols>
    <col min="1" max="1" width="15.109375" style="6" customWidth="1"/>
    <col min="2" max="54" width="19" style="6" customWidth="1"/>
    <col min="55" max="55" width="11.5546875" style="6" bestFit="1" customWidth="1"/>
    <col min="56" max="56" width="9.33203125" style="6" bestFit="1" customWidth="1"/>
    <col min="57" max="256" width="9.109375" style="6"/>
    <col min="257" max="257" width="15.109375" style="6" customWidth="1"/>
    <col min="258" max="310" width="19" style="6" customWidth="1"/>
    <col min="311" max="512" width="9.109375" style="6"/>
    <col min="513" max="513" width="15.109375" style="6" customWidth="1"/>
    <col min="514" max="566" width="19" style="6" customWidth="1"/>
    <col min="567" max="768" width="9.109375" style="6"/>
    <col min="769" max="769" width="15.109375" style="6" customWidth="1"/>
    <col min="770" max="822" width="19" style="6" customWidth="1"/>
    <col min="823" max="1024" width="9.109375" style="6"/>
    <col min="1025" max="1025" width="15.109375" style="6" customWidth="1"/>
    <col min="1026" max="1078" width="19" style="6" customWidth="1"/>
    <col min="1079" max="1280" width="9.109375" style="6"/>
    <col min="1281" max="1281" width="15.109375" style="6" customWidth="1"/>
    <col min="1282" max="1334" width="19" style="6" customWidth="1"/>
    <col min="1335" max="1536" width="9.109375" style="6"/>
    <col min="1537" max="1537" width="15.109375" style="6" customWidth="1"/>
    <col min="1538" max="1590" width="19" style="6" customWidth="1"/>
    <col min="1591" max="1792" width="9.109375" style="6"/>
    <col min="1793" max="1793" width="15.109375" style="6" customWidth="1"/>
    <col min="1794" max="1846" width="19" style="6" customWidth="1"/>
    <col min="1847" max="2048" width="9.109375" style="6"/>
    <col min="2049" max="2049" width="15.109375" style="6" customWidth="1"/>
    <col min="2050" max="2102" width="19" style="6" customWidth="1"/>
    <col min="2103" max="2304" width="9.109375" style="6"/>
    <col min="2305" max="2305" width="15.109375" style="6" customWidth="1"/>
    <col min="2306" max="2358" width="19" style="6" customWidth="1"/>
    <col min="2359" max="2560" width="9.109375" style="6"/>
    <col min="2561" max="2561" width="15.109375" style="6" customWidth="1"/>
    <col min="2562" max="2614" width="19" style="6" customWidth="1"/>
    <col min="2615" max="2816" width="9.109375" style="6"/>
    <col min="2817" max="2817" width="15.109375" style="6" customWidth="1"/>
    <col min="2818" max="2870" width="19" style="6" customWidth="1"/>
    <col min="2871" max="3072" width="9.109375" style="6"/>
    <col min="3073" max="3073" width="15.109375" style="6" customWidth="1"/>
    <col min="3074" max="3126" width="19" style="6" customWidth="1"/>
    <col min="3127" max="3328" width="9.109375" style="6"/>
    <col min="3329" max="3329" width="15.109375" style="6" customWidth="1"/>
    <col min="3330" max="3382" width="19" style="6" customWidth="1"/>
    <col min="3383" max="3584" width="9.109375" style="6"/>
    <col min="3585" max="3585" width="15.109375" style="6" customWidth="1"/>
    <col min="3586" max="3638" width="19" style="6" customWidth="1"/>
    <col min="3639" max="3840" width="9.109375" style="6"/>
    <col min="3841" max="3841" width="15.109375" style="6" customWidth="1"/>
    <col min="3842" max="3894" width="19" style="6" customWidth="1"/>
    <col min="3895" max="4096" width="9.109375" style="6"/>
    <col min="4097" max="4097" width="15.109375" style="6" customWidth="1"/>
    <col min="4098" max="4150" width="19" style="6" customWidth="1"/>
    <col min="4151" max="4352" width="9.109375" style="6"/>
    <col min="4353" max="4353" width="15.109375" style="6" customWidth="1"/>
    <col min="4354" max="4406" width="19" style="6" customWidth="1"/>
    <col min="4407" max="4608" width="9.109375" style="6"/>
    <col min="4609" max="4609" width="15.109375" style="6" customWidth="1"/>
    <col min="4610" max="4662" width="19" style="6" customWidth="1"/>
    <col min="4663" max="4864" width="9.109375" style="6"/>
    <col min="4865" max="4865" width="15.109375" style="6" customWidth="1"/>
    <col min="4866" max="4918" width="19" style="6" customWidth="1"/>
    <col min="4919" max="5120" width="9.109375" style="6"/>
    <col min="5121" max="5121" width="15.109375" style="6" customWidth="1"/>
    <col min="5122" max="5174" width="19" style="6" customWidth="1"/>
    <col min="5175" max="5376" width="9.109375" style="6"/>
    <col min="5377" max="5377" width="15.109375" style="6" customWidth="1"/>
    <col min="5378" max="5430" width="19" style="6" customWidth="1"/>
    <col min="5431" max="5632" width="9.109375" style="6"/>
    <col min="5633" max="5633" width="15.109375" style="6" customWidth="1"/>
    <col min="5634" max="5686" width="19" style="6" customWidth="1"/>
    <col min="5687" max="5888" width="9.109375" style="6"/>
    <col min="5889" max="5889" width="15.109375" style="6" customWidth="1"/>
    <col min="5890" max="5942" width="19" style="6" customWidth="1"/>
    <col min="5943" max="6144" width="9.109375" style="6"/>
    <col min="6145" max="6145" width="15.109375" style="6" customWidth="1"/>
    <col min="6146" max="6198" width="19" style="6" customWidth="1"/>
    <col min="6199" max="6400" width="9.109375" style="6"/>
    <col min="6401" max="6401" width="15.109375" style="6" customWidth="1"/>
    <col min="6402" max="6454" width="19" style="6" customWidth="1"/>
    <col min="6455" max="6656" width="9.109375" style="6"/>
    <col min="6657" max="6657" width="15.109375" style="6" customWidth="1"/>
    <col min="6658" max="6710" width="19" style="6" customWidth="1"/>
    <col min="6711" max="6912" width="9.109375" style="6"/>
    <col min="6913" max="6913" width="15.109375" style="6" customWidth="1"/>
    <col min="6914" max="6966" width="19" style="6" customWidth="1"/>
    <col min="6967" max="7168" width="9.109375" style="6"/>
    <col min="7169" max="7169" width="15.109375" style="6" customWidth="1"/>
    <col min="7170" max="7222" width="19" style="6" customWidth="1"/>
    <col min="7223" max="7424" width="9.109375" style="6"/>
    <col min="7425" max="7425" width="15.109375" style="6" customWidth="1"/>
    <col min="7426" max="7478" width="19" style="6" customWidth="1"/>
    <col min="7479" max="7680" width="9.109375" style="6"/>
    <col min="7681" max="7681" width="15.109375" style="6" customWidth="1"/>
    <col min="7682" max="7734" width="19" style="6" customWidth="1"/>
    <col min="7735" max="7936" width="9.109375" style="6"/>
    <col min="7937" max="7937" width="15.109375" style="6" customWidth="1"/>
    <col min="7938" max="7990" width="19" style="6" customWidth="1"/>
    <col min="7991" max="8192" width="9.109375" style="6"/>
    <col min="8193" max="8193" width="15.109375" style="6" customWidth="1"/>
    <col min="8194" max="8246" width="19" style="6" customWidth="1"/>
    <col min="8247" max="8448" width="9.109375" style="6"/>
    <col min="8449" max="8449" width="15.109375" style="6" customWidth="1"/>
    <col min="8450" max="8502" width="19" style="6" customWidth="1"/>
    <col min="8503" max="8704" width="9.109375" style="6"/>
    <col min="8705" max="8705" width="15.109375" style="6" customWidth="1"/>
    <col min="8706" max="8758" width="19" style="6" customWidth="1"/>
    <col min="8759" max="8960" width="9.109375" style="6"/>
    <col min="8961" max="8961" width="15.109375" style="6" customWidth="1"/>
    <col min="8962" max="9014" width="19" style="6" customWidth="1"/>
    <col min="9015" max="9216" width="9.109375" style="6"/>
    <col min="9217" max="9217" width="15.109375" style="6" customWidth="1"/>
    <col min="9218" max="9270" width="19" style="6" customWidth="1"/>
    <col min="9271" max="9472" width="9.109375" style="6"/>
    <col min="9473" max="9473" width="15.109375" style="6" customWidth="1"/>
    <col min="9474" max="9526" width="19" style="6" customWidth="1"/>
    <col min="9527" max="9728" width="9.109375" style="6"/>
    <col min="9729" max="9729" width="15.109375" style="6" customWidth="1"/>
    <col min="9730" max="9782" width="19" style="6" customWidth="1"/>
    <col min="9783" max="9984" width="9.109375" style="6"/>
    <col min="9985" max="9985" width="15.109375" style="6" customWidth="1"/>
    <col min="9986" max="10038" width="19" style="6" customWidth="1"/>
    <col min="10039" max="10240" width="9.109375" style="6"/>
    <col min="10241" max="10241" width="15.109375" style="6" customWidth="1"/>
    <col min="10242" max="10294" width="19" style="6" customWidth="1"/>
    <col min="10295" max="10496" width="9.109375" style="6"/>
    <col min="10497" max="10497" width="15.109375" style="6" customWidth="1"/>
    <col min="10498" max="10550" width="19" style="6" customWidth="1"/>
    <col min="10551" max="10752" width="9.109375" style="6"/>
    <col min="10753" max="10753" width="15.109375" style="6" customWidth="1"/>
    <col min="10754" max="10806" width="19" style="6" customWidth="1"/>
    <col min="10807" max="11008" width="9.109375" style="6"/>
    <col min="11009" max="11009" width="15.109375" style="6" customWidth="1"/>
    <col min="11010" max="11062" width="19" style="6" customWidth="1"/>
    <col min="11063" max="11264" width="9.109375" style="6"/>
    <col min="11265" max="11265" width="15.109375" style="6" customWidth="1"/>
    <col min="11266" max="11318" width="19" style="6" customWidth="1"/>
    <col min="11319" max="11520" width="9.109375" style="6"/>
    <col min="11521" max="11521" width="15.109375" style="6" customWidth="1"/>
    <col min="11522" max="11574" width="19" style="6" customWidth="1"/>
    <col min="11575" max="11776" width="9.109375" style="6"/>
    <col min="11777" max="11777" width="15.109375" style="6" customWidth="1"/>
    <col min="11778" max="11830" width="19" style="6" customWidth="1"/>
    <col min="11831" max="12032" width="9.109375" style="6"/>
    <col min="12033" max="12033" width="15.109375" style="6" customWidth="1"/>
    <col min="12034" max="12086" width="19" style="6" customWidth="1"/>
    <col min="12087" max="12288" width="9.109375" style="6"/>
    <col min="12289" max="12289" width="15.109375" style="6" customWidth="1"/>
    <col min="12290" max="12342" width="19" style="6" customWidth="1"/>
    <col min="12343" max="12544" width="9.109375" style="6"/>
    <col min="12545" max="12545" width="15.109375" style="6" customWidth="1"/>
    <col min="12546" max="12598" width="19" style="6" customWidth="1"/>
    <col min="12599" max="12800" width="9.109375" style="6"/>
    <col min="12801" max="12801" width="15.109375" style="6" customWidth="1"/>
    <col min="12802" max="12854" width="19" style="6" customWidth="1"/>
    <col min="12855" max="13056" width="9.109375" style="6"/>
    <col min="13057" max="13057" width="15.109375" style="6" customWidth="1"/>
    <col min="13058" max="13110" width="19" style="6" customWidth="1"/>
    <col min="13111" max="13312" width="9.109375" style="6"/>
    <col min="13313" max="13313" width="15.109375" style="6" customWidth="1"/>
    <col min="13314" max="13366" width="19" style="6" customWidth="1"/>
    <col min="13367" max="13568" width="9.109375" style="6"/>
    <col min="13569" max="13569" width="15.109375" style="6" customWidth="1"/>
    <col min="13570" max="13622" width="19" style="6" customWidth="1"/>
    <col min="13623" max="13824" width="9.109375" style="6"/>
    <col min="13825" max="13825" width="15.109375" style="6" customWidth="1"/>
    <col min="13826" max="13878" width="19" style="6" customWidth="1"/>
    <col min="13879" max="14080" width="9.109375" style="6"/>
    <col min="14081" max="14081" width="15.109375" style="6" customWidth="1"/>
    <col min="14082" max="14134" width="19" style="6" customWidth="1"/>
    <col min="14135" max="14336" width="9.109375" style="6"/>
    <col min="14337" max="14337" width="15.109375" style="6" customWidth="1"/>
    <col min="14338" max="14390" width="19" style="6" customWidth="1"/>
    <col min="14391" max="14592" width="9.109375" style="6"/>
    <col min="14593" max="14593" width="15.109375" style="6" customWidth="1"/>
    <col min="14594" max="14646" width="19" style="6" customWidth="1"/>
    <col min="14647" max="14848" width="9.109375" style="6"/>
    <col min="14849" max="14849" width="15.109375" style="6" customWidth="1"/>
    <col min="14850" max="14902" width="19" style="6" customWidth="1"/>
    <col min="14903" max="15104" width="9.109375" style="6"/>
    <col min="15105" max="15105" width="15.109375" style="6" customWidth="1"/>
    <col min="15106" max="15158" width="19" style="6" customWidth="1"/>
    <col min="15159" max="15360" width="9.109375" style="6"/>
    <col min="15361" max="15361" width="15.109375" style="6" customWidth="1"/>
    <col min="15362" max="15414" width="19" style="6" customWidth="1"/>
    <col min="15415" max="15616" width="9.109375" style="6"/>
    <col min="15617" max="15617" width="15.109375" style="6" customWidth="1"/>
    <col min="15618" max="15670" width="19" style="6" customWidth="1"/>
    <col min="15671" max="15872" width="9.109375" style="6"/>
    <col min="15873" max="15873" width="15.109375" style="6" customWidth="1"/>
    <col min="15874" max="15926" width="19" style="6" customWidth="1"/>
    <col min="15927" max="16128" width="9.109375" style="6"/>
    <col min="16129" max="16129" width="15.109375" style="6" customWidth="1"/>
    <col min="16130" max="16182" width="19" style="6" customWidth="1"/>
    <col min="16183" max="16384" width="9.109375" style="6"/>
  </cols>
  <sheetData>
    <row r="1" spans="1:54" ht="15.75" x14ac:dyDescent="0.25">
      <c r="A1" s="4" t="s">
        <v>95</v>
      </c>
      <c r="B1" s="5" t="s">
        <v>96</v>
      </c>
    </row>
    <row r="2" spans="1:54" ht="12.75" x14ac:dyDescent="0.2">
      <c r="A2" s="7" t="s">
        <v>97</v>
      </c>
      <c r="B2" s="8" t="s">
        <v>152</v>
      </c>
      <c r="C2" s="8" t="s">
        <v>153</v>
      </c>
      <c r="D2" s="8" t="s">
        <v>154</v>
      </c>
      <c r="E2" s="8" t="s">
        <v>155</v>
      </c>
      <c r="F2" s="8" t="s">
        <v>156</v>
      </c>
      <c r="G2" s="8" t="s">
        <v>157</v>
      </c>
      <c r="H2" s="8" t="s">
        <v>158</v>
      </c>
      <c r="I2" s="8" t="s">
        <v>159</v>
      </c>
      <c r="J2" s="8" t="s">
        <v>160</v>
      </c>
      <c r="K2" s="8" t="s">
        <v>161</v>
      </c>
      <c r="L2" s="8" t="s">
        <v>162</v>
      </c>
      <c r="M2" s="8" t="s">
        <v>163</v>
      </c>
      <c r="N2" s="8" t="s">
        <v>164</v>
      </c>
      <c r="O2" s="8" t="s">
        <v>0</v>
      </c>
      <c r="P2" s="8" t="s">
        <v>165</v>
      </c>
      <c r="Q2" s="8" t="s">
        <v>166</v>
      </c>
      <c r="R2" s="8" t="s">
        <v>167</v>
      </c>
      <c r="S2" s="8" t="s">
        <v>168</v>
      </c>
      <c r="T2" s="8" t="s">
        <v>169</v>
      </c>
      <c r="U2" s="8" t="s">
        <v>170</v>
      </c>
      <c r="V2" s="8" t="s">
        <v>171</v>
      </c>
      <c r="W2" s="8" t="s">
        <v>172</v>
      </c>
      <c r="X2" s="8" t="s">
        <v>173</v>
      </c>
      <c r="Y2" s="8" t="s">
        <v>174</v>
      </c>
      <c r="Z2" s="8" t="s">
        <v>175</v>
      </c>
      <c r="AA2" s="8" t="s">
        <v>176</v>
      </c>
      <c r="AB2" s="8" t="s">
        <v>177</v>
      </c>
      <c r="AC2" s="8" t="s">
        <v>178</v>
      </c>
      <c r="AD2" s="8" t="s">
        <v>179</v>
      </c>
      <c r="AE2" s="8" t="s">
        <v>180</v>
      </c>
      <c r="AF2" s="8" t="s">
        <v>181</v>
      </c>
      <c r="AG2" s="8" t="s">
        <v>182</v>
      </c>
      <c r="AH2" s="8" t="s">
        <v>183</v>
      </c>
      <c r="AI2" s="8" t="s">
        <v>184</v>
      </c>
      <c r="AJ2" s="8" t="s">
        <v>185</v>
      </c>
      <c r="AK2" s="8" t="s">
        <v>186</v>
      </c>
      <c r="AL2" s="8" t="s">
        <v>187</v>
      </c>
      <c r="AM2" s="8" t="s">
        <v>188</v>
      </c>
      <c r="AN2" s="8" t="s">
        <v>189</v>
      </c>
      <c r="AO2" s="8" t="s">
        <v>190</v>
      </c>
      <c r="AP2" s="8" t="s">
        <v>191</v>
      </c>
      <c r="AQ2" s="8" t="s">
        <v>192</v>
      </c>
      <c r="AR2" s="8" t="s">
        <v>193</v>
      </c>
      <c r="AS2" s="8" t="s">
        <v>194</v>
      </c>
      <c r="AT2" s="8" t="s">
        <v>195</v>
      </c>
      <c r="AU2" s="8" t="s">
        <v>196</v>
      </c>
      <c r="AV2" s="8" t="s">
        <v>197</v>
      </c>
      <c r="AW2" s="8" t="s">
        <v>198</v>
      </c>
      <c r="AX2" s="8" t="s">
        <v>199</v>
      </c>
      <c r="AY2" s="8" t="s">
        <v>200</v>
      </c>
      <c r="AZ2" s="8" t="s">
        <v>201</v>
      </c>
      <c r="BA2" s="8" t="s">
        <v>202</v>
      </c>
      <c r="BB2" s="8"/>
    </row>
    <row r="3" spans="1:54" ht="63.75" x14ac:dyDescent="0.2">
      <c r="A3" s="9" t="s">
        <v>98</v>
      </c>
      <c r="B3" s="10" t="s">
        <v>99</v>
      </c>
      <c r="C3" s="10" t="s">
        <v>100</v>
      </c>
      <c r="D3" s="10" t="s">
        <v>101</v>
      </c>
      <c r="E3" s="10" t="s">
        <v>102</v>
      </c>
      <c r="F3" s="10" t="s">
        <v>103</v>
      </c>
      <c r="G3" s="10" t="s">
        <v>104</v>
      </c>
      <c r="H3" s="10" t="s">
        <v>105</v>
      </c>
      <c r="I3" s="10" t="s">
        <v>106</v>
      </c>
      <c r="J3" s="10" t="s">
        <v>107</v>
      </c>
      <c r="K3" s="10" t="s">
        <v>108</v>
      </c>
      <c r="L3" s="10" t="s">
        <v>109</v>
      </c>
      <c r="M3" s="10" t="s">
        <v>110</v>
      </c>
      <c r="N3" s="10" t="s">
        <v>111</v>
      </c>
      <c r="O3" s="10" t="s">
        <v>112</v>
      </c>
      <c r="P3" s="10" t="s">
        <v>113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130</v>
      </c>
      <c r="AH3" s="10" t="s">
        <v>131</v>
      </c>
      <c r="AI3" s="10" t="s">
        <v>132</v>
      </c>
      <c r="AJ3" s="10" t="s">
        <v>133</v>
      </c>
      <c r="AK3" s="10" t="s">
        <v>134</v>
      </c>
      <c r="AL3" s="10" t="s">
        <v>135</v>
      </c>
      <c r="AM3" s="10" t="s">
        <v>136</v>
      </c>
      <c r="AN3" s="10" t="s">
        <v>137</v>
      </c>
      <c r="AO3" s="10" t="s">
        <v>138</v>
      </c>
      <c r="AP3" s="10" t="s">
        <v>139</v>
      </c>
      <c r="AQ3" s="10" t="s">
        <v>140</v>
      </c>
      <c r="AR3" s="10" t="s">
        <v>141</v>
      </c>
      <c r="AS3" s="10" t="s">
        <v>142</v>
      </c>
      <c r="AT3" s="10" t="s">
        <v>143</v>
      </c>
      <c r="AU3" s="10" t="s">
        <v>144</v>
      </c>
      <c r="AV3" s="10" t="s">
        <v>145</v>
      </c>
      <c r="AW3" s="10" t="s">
        <v>146</v>
      </c>
      <c r="AX3" s="10" t="s">
        <v>147</v>
      </c>
      <c r="AY3" s="10" t="s">
        <v>148</v>
      </c>
      <c r="AZ3" s="10" t="s">
        <v>149</v>
      </c>
      <c r="BA3" s="10" t="s">
        <v>150</v>
      </c>
      <c r="BB3" s="10"/>
    </row>
    <row r="4" spans="1:54" ht="12.75" x14ac:dyDescent="0.2">
      <c r="A4" s="11">
        <v>36906</v>
      </c>
      <c r="B4" s="6">
        <v>340292</v>
      </c>
      <c r="C4" s="6">
        <v>3691</v>
      </c>
      <c r="D4" s="6">
        <v>3189</v>
      </c>
      <c r="E4" s="6">
        <v>7206</v>
      </c>
      <c r="F4" s="6">
        <v>1668</v>
      </c>
      <c r="G4" s="6">
        <v>90070</v>
      </c>
      <c r="H4" s="6">
        <v>6024</v>
      </c>
      <c r="I4" s="6">
        <v>1038</v>
      </c>
      <c r="J4" s="6">
        <v>78</v>
      </c>
      <c r="K4" s="6">
        <v>0</v>
      </c>
      <c r="L4" s="6">
        <v>17288</v>
      </c>
      <c r="M4" s="6">
        <v>401</v>
      </c>
      <c r="N4" s="6">
        <v>0</v>
      </c>
      <c r="O4" s="6">
        <v>113</v>
      </c>
      <c r="P4" s="6">
        <v>1094</v>
      </c>
      <c r="Q4" s="6">
        <v>1009</v>
      </c>
      <c r="R4" s="6">
        <v>232</v>
      </c>
      <c r="S4" s="6">
        <v>754</v>
      </c>
      <c r="T4" s="6">
        <v>68</v>
      </c>
      <c r="U4" s="6">
        <v>14443</v>
      </c>
      <c r="V4" s="6">
        <v>4548</v>
      </c>
      <c r="W4" s="6">
        <v>369</v>
      </c>
      <c r="X4" s="6">
        <v>5015</v>
      </c>
      <c r="Y4" s="6">
        <v>9024</v>
      </c>
      <c r="Z4" s="6">
        <v>545</v>
      </c>
      <c r="AA4" s="6">
        <v>3552</v>
      </c>
      <c r="AB4" s="6">
        <v>485</v>
      </c>
      <c r="AC4" s="6">
        <v>2</v>
      </c>
      <c r="AD4" s="6">
        <v>60</v>
      </c>
      <c r="AE4" s="6">
        <v>10583</v>
      </c>
      <c r="AF4" s="6">
        <v>0</v>
      </c>
      <c r="AG4" s="6">
        <v>5662</v>
      </c>
      <c r="AH4" s="6">
        <v>2734</v>
      </c>
      <c r="AI4" s="6">
        <v>16162</v>
      </c>
      <c r="AJ4" s="6">
        <v>200</v>
      </c>
      <c r="AK4" s="6">
        <v>0</v>
      </c>
      <c r="AL4" s="6">
        <v>281</v>
      </c>
      <c r="AM4" s="6">
        <v>9448</v>
      </c>
      <c r="AN4" s="6">
        <v>5971</v>
      </c>
      <c r="AO4" s="6">
        <v>486</v>
      </c>
      <c r="AP4" s="6">
        <v>3422</v>
      </c>
      <c r="AQ4" s="6">
        <v>357</v>
      </c>
      <c r="AR4" s="6">
        <v>107</v>
      </c>
      <c r="AS4" s="6">
        <v>0</v>
      </c>
      <c r="AT4" s="6">
        <v>101920</v>
      </c>
      <c r="AU4" s="6">
        <v>1408</v>
      </c>
      <c r="AV4" s="6">
        <v>31</v>
      </c>
      <c r="AW4" s="6">
        <v>1606</v>
      </c>
      <c r="AX4" s="6">
        <v>6896</v>
      </c>
      <c r="AY4" s="6">
        <v>19</v>
      </c>
      <c r="AZ4" s="6">
        <v>802</v>
      </c>
      <c r="BA4" s="6">
        <v>229</v>
      </c>
    </row>
    <row r="5" spans="1:54" ht="12.75" x14ac:dyDescent="0.2">
      <c r="A5" s="11">
        <v>36937</v>
      </c>
      <c r="B5" s="6">
        <v>312843</v>
      </c>
      <c r="C5" s="6">
        <v>1856</v>
      </c>
      <c r="D5" s="6">
        <v>2833</v>
      </c>
      <c r="E5" s="6">
        <v>10178</v>
      </c>
      <c r="F5" s="6">
        <v>392</v>
      </c>
      <c r="G5" s="6">
        <v>78688</v>
      </c>
      <c r="H5" s="6">
        <v>6704</v>
      </c>
      <c r="I5" s="6">
        <v>1552</v>
      </c>
      <c r="J5" s="6">
        <v>189</v>
      </c>
      <c r="K5" s="6">
        <v>0</v>
      </c>
      <c r="L5" s="6">
        <v>15149</v>
      </c>
      <c r="M5" s="6">
        <v>554</v>
      </c>
      <c r="N5" s="6">
        <v>0</v>
      </c>
      <c r="O5" s="6">
        <v>105</v>
      </c>
      <c r="P5" s="6">
        <v>2859</v>
      </c>
      <c r="Q5" s="6">
        <v>1490</v>
      </c>
      <c r="R5" s="6">
        <v>179</v>
      </c>
      <c r="S5" s="6">
        <v>698</v>
      </c>
      <c r="T5" s="6">
        <v>70</v>
      </c>
      <c r="U5" s="6">
        <v>11997</v>
      </c>
      <c r="V5" s="6">
        <v>5484</v>
      </c>
      <c r="W5" s="6">
        <v>496</v>
      </c>
      <c r="X5" s="6">
        <v>4464</v>
      </c>
      <c r="Y5" s="6">
        <v>7813</v>
      </c>
      <c r="Z5" s="6">
        <v>650</v>
      </c>
      <c r="AA5" s="6">
        <v>1877</v>
      </c>
      <c r="AB5" s="6">
        <v>658</v>
      </c>
      <c r="AC5" s="6">
        <v>1</v>
      </c>
      <c r="AD5" s="6">
        <v>81</v>
      </c>
      <c r="AE5" s="6">
        <v>10261</v>
      </c>
      <c r="AF5" s="6">
        <v>0</v>
      </c>
      <c r="AG5" s="6">
        <v>6141</v>
      </c>
      <c r="AH5" s="6">
        <v>3646</v>
      </c>
      <c r="AI5" s="6">
        <v>16176</v>
      </c>
      <c r="AJ5" s="6">
        <v>103</v>
      </c>
      <c r="AK5" s="6">
        <v>0</v>
      </c>
      <c r="AL5" s="6">
        <v>271</v>
      </c>
      <c r="AM5" s="6">
        <v>6927</v>
      </c>
      <c r="AN5" s="6">
        <v>7343</v>
      </c>
      <c r="AO5" s="6">
        <v>712</v>
      </c>
      <c r="AP5" s="6">
        <v>3534</v>
      </c>
      <c r="AQ5" s="6">
        <v>252</v>
      </c>
      <c r="AR5" s="6">
        <v>302</v>
      </c>
      <c r="AS5" s="6">
        <v>0</v>
      </c>
      <c r="AT5" s="6">
        <v>87176</v>
      </c>
      <c r="AU5" s="6">
        <v>1508</v>
      </c>
      <c r="AV5" s="6">
        <v>3</v>
      </c>
      <c r="AW5" s="6">
        <v>700</v>
      </c>
      <c r="AX5" s="6">
        <v>8729</v>
      </c>
      <c r="AY5" s="6">
        <v>66</v>
      </c>
      <c r="AZ5" s="6">
        <v>1745</v>
      </c>
      <c r="BA5" s="6">
        <v>229</v>
      </c>
    </row>
    <row r="6" spans="1:54" ht="12.75" x14ac:dyDescent="0.2">
      <c r="A6" s="11">
        <v>36965</v>
      </c>
      <c r="B6" s="6">
        <v>362843</v>
      </c>
      <c r="C6" s="6">
        <v>3634</v>
      </c>
      <c r="D6" s="6">
        <v>2962</v>
      </c>
      <c r="E6" s="6">
        <v>10723</v>
      </c>
      <c r="F6" s="6">
        <v>1164</v>
      </c>
      <c r="G6" s="6">
        <v>82936</v>
      </c>
      <c r="H6" s="6">
        <v>8509</v>
      </c>
      <c r="I6" s="6">
        <v>2452</v>
      </c>
      <c r="J6" s="6">
        <v>1109</v>
      </c>
      <c r="K6" s="6">
        <v>0</v>
      </c>
      <c r="L6" s="6">
        <v>21938</v>
      </c>
      <c r="M6" s="6">
        <v>506</v>
      </c>
      <c r="N6" s="6">
        <v>0</v>
      </c>
      <c r="O6" s="6">
        <v>124</v>
      </c>
      <c r="P6" s="6">
        <v>1654</v>
      </c>
      <c r="Q6" s="6">
        <v>772</v>
      </c>
      <c r="R6" s="6">
        <v>329</v>
      </c>
      <c r="S6" s="6">
        <v>1011</v>
      </c>
      <c r="T6" s="6">
        <v>218</v>
      </c>
      <c r="U6" s="6">
        <v>14142</v>
      </c>
      <c r="V6" s="6">
        <v>5575</v>
      </c>
      <c r="W6" s="6">
        <v>1321</v>
      </c>
      <c r="X6" s="6">
        <v>6921</v>
      </c>
      <c r="Y6" s="6">
        <v>8850</v>
      </c>
      <c r="Z6" s="6">
        <v>611</v>
      </c>
      <c r="AA6" s="6">
        <v>4445</v>
      </c>
      <c r="AB6" s="6">
        <v>1414</v>
      </c>
      <c r="AC6" s="6">
        <v>5</v>
      </c>
      <c r="AD6" s="6">
        <v>270</v>
      </c>
      <c r="AE6" s="6">
        <v>10271</v>
      </c>
      <c r="AF6" s="6">
        <v>0</v>
      </c>
      <c r="AG6" s="6">
        <v>9997</v>
      </c>
      <c r="AH6" s="6">
        <v>4436</v>
      </c>
      <c r="AI6" s="6">
        <v>17930</v>
      </c>
      <c r="AJ6" s="6">
        <v>199</v>
      </c>
      <c r="AK6" s="6">
        <v>0</v>
      </c>
      <c r="AL6" s="6">
        <v>571</v>
      </c>
      <c r="AM6" s="6">
        <v>9555</v>
      </c>
      <c r="AN6" s="6">
        <v>5742</v>
      </c>
      <c r="AO6" s="6">
        <v>1140</v>
      </c>
      <c r="AP6" s="6">
        <v>4521</v>
      </c>
      <c r="AQ6" s="6">
        <v>321</v>
      </c>
      <c r="AR6" s="6">
        <v>600</v>
      </c>
      <c r="AS6" s="6">
        <v>2</v>
      </c>
      <c r="AT6" s="6">
        <v>100334</v>
      </c>
      <c r="AU6" s="6">
        <v>1470</v>
      </c>
      <c r="AV6" s="6">
        <v>6</v>
      </c>
      <c r="AW6" s="6">
        <v>643</v>
      </c>
      <c r="AX6" s="6">
        <v>9248</v>
      </c>
      <c r="AY6" s="6">
        <v>16</v>
      </c>
      <c r="AZ6" s="6">
        <v>1977</v>
      </c>
      <c r="BA6" s="6">
        <v>269</v>
      </c>
    </row>
    <row r="7" spans="1:54" ht="12.75" x14ac:dyDescent="0.2">
      <c r="A7" s="11">
        <v>36996</v>
      </c>
      <c r="B7" s="6">
        <v>384494</v>
      </c>
      <c r="C7" s="6">
        <v>3342</v>
      </c>
      <c r="E7" s="6">
        <v>11729</v>
      </c>
      <c r="F7" s="6">
        <v>2511</v>
      </c>
      <c r="G7" s="6">
        <v>80724</v>
      </c>
      <c r="H7" s="6">
        <v>7506</v>
      </c>
      <c r="I7" s="6">
        <v>614</v>
      </c>
      <c r="J7" s="6">
        <v>89</v>
      </c>
      <c r="K7" s="6">
        <v>0</v>
      </c>
      <c r="L7" s="6">
        <v>26673</v>
      </c>
      <c r="M7" s="6">
        <v>2689</v>
      </c>
      <c r="N7" s="6">
        <v>0</v>
      </c>
      <c r="O7" s="6">
        <v>144</v>
      </c>
      <c r="P7" s="6">
        <v>2161</v>
      </c>
      <c r="Q7" s="6">
        <v>1087</v>
      </c>
      <c r="R7" s="6">
        <v>365</v>
      </c>
      <c r="S7" s="6">
        <v>922</v>
      </c>
      <c r="T7" s="6">
        <v>241</v>
      </c>
      <c r="U7" s="6">
        <v>21746</v>
      </c>
      <c r="V7" s="6">
        <v>4579</v>
      </c>
      <c r="W7" s="6">
        <v>862</v>
      </c>
      <c r="X7" s="6">
        <v>4553</v>
      </c>
      <c r="Y7" s="6">
        <v>6900</v>
      </c>
      <c r="Z7" s="6">
        <v>788</v>
      </c>
      <c r="AA7" s="6">
        <v>9786</v>
      </c>
      <c r="AB7" s="6">
        <v>2191</v>
      </c>
      <c r="AC7" s="6">
        <v>2</v>
      </c>
      <c r="AD7" s="6">
        <v>310</v>
      </c>
      <c r="AE7" s="6">
        <v>6926</v>
      </c>
      <c r="AF7" s="6">
        <v>0</v>
      </c>
      <c r="AG7" s="6">
        <v>8697</v>
      </c>
      <c r="AH7" s="6">
        <v>5084</v>
      </c>
      <c r="AI7" s="6">
        <v>17686</v>
      </c>
      <c r="AJ7" s="6">
        <v>461</v>
      </c>
      <c r="AK7" s="6">
        <v>0</v>
      </c>
      <c r="AL7" s="6">
        <v>602</v>
      </c>
      <c r="AM7" s="6">
        <v>10427</v>
      </c>
      <c r="AN7" s="6">
        <v>5695</v>
      </c>
      <c r="AO7" s="6">
        <v>773</v>
      </c>
      <c r="AP7" s="6">
        <v>3613</v>
      </c>
      <c r="AQ7" s="6">
        <v>362</v>
      </c>
      <c r="AR7" s="6">
        <v>632</v>
      </c>
      <c r="AS7" s="6">
        <v>68</v>
      </c>
      <c r="AT7" s="6">
        <v>115391</v>
      </c>
      <c r="AU7" s="6">
        <v>1594</v>
      </c>
      <c r="AV7" s="6">
        <v>2</v>
      </c>
      <c r="AW7" s="6">
        <v>1113</v>
      </c>
      <c r="AX7" s="6">
        <v>9179</v>
      </c>
      <c r="AY7" s="6">
        <v>50</v>
      </c>
      <c r="AZ7" s="6">
        <v>808</v>
      </c>
      <c r="BA7" s="6">
        <v>384</v>
      </c>
    </row>
    <row r="8" spans="1:54" ht="12.75" x14ac:dyDescent="0.2">
      <c r="A8" s="11">
        <v>37026</v>
      </c>
      <c r="B8" s="6">
        <v>433923</v>
      </c>
      <c r="C8" s="6">
        <v>4651</v>
      </c>
      <c r="D8" s="6">
        <v>2255</v>
      </c>
      <c r="E8" s="6">
        <v>14944</v>
      </c>
      <c r="F8" s="6">
        <v>1753</v>
      </c>
      <c r="G8" s="6">
        <v>83703</v>
      </c>
      <c r="H8" s="6">
        <v>6875</v>
      </c>
      <c r="I8" s="6">
        <v>1179</v>
      </c>
      <c r="J8" s="6">
        <v>959</v>
      </c>
      <c r="K8" s="6">
        <v>0</v>
      </c>
      <c r="L8" s="6">
        <v>29161</v>
      </c>
      <c r="M8" s="6">
        <v>2635</v>
      </c>
      <c r="N8" s="6">
        <v>0</v>
      </c>
      <c r="O8" s="6">
        <v>212</v>
      </c>
      <c r="P8" s="6">
        <v>4004</v>
      </c>
      <c r="Q8" s="6">
        <v>753</v>
      </c>
      <c r="R8" s="6">
        <v>534</v>
      </c>
      <c r="S8" s="6">
        <v>1178</v>
      </c>
      <c r="T8" s="6">
        <v>324</v>
      </c>
      <c r="U8" s="6">
        <v>20692</v>
      </c>
      <c r="V8" s="6">
        <v>6364</v>
      </c>
      <c r="W8" s="6">
        <v>1062</v>
      </c>
      <c r="X8" s="6">
        <v>6846</v>
      </c>
      <c r="Y8" s="6">
        <v>7748</v>
      </c>
      <c r="Z8" s="6">
        <v>866</v>
      </c>
      <c r="AA8" s="6">
        <v>10365</v>
      </c>
      <c r="AB8" s="6">
        <v>2151</v>
      </c>
      <c r="AC8" s="6">
        <v>9</v>
      </c>
      <c r="AD8" s="6">
        <v>302</v>
      </c>
      <c r="AE8" s="6">
        <v>8715</v>
      </c>
      <c r="AF8" s="6">
        <v>0</v>
      </c>
      <c r="AG8" s="6">
        <v>9177</v>
      </c>
      <c r="AH8" s="6">
        <v>4877</v>
      </c>
      <c r="AI8" s="6">
        <v>27910</v>
      </c>
      <c r="AJ8" s="6">
        <v>577</v>
      </c>
      <c r="AK8" s="6">
        <v>1</v>
      </c>
      <c r="AL8" s="6">
        <v>1060</v>
      </c>
      <c r="AM8" s="6">
        <v>12484</v>
      </c>
      <c r="AN8" s="6">
        <v>5456</v>
      </c>
      <c r="AO8" s="6">
        <v>1109</v>
      </c>
      <c r="AP8" s="6">
        <v>5102</v>
      </c>
      <c r="AQ8" s="6">
        <v>371</v>
      </c>
      <c r="AR8" s="6">
        <v>652</v>
      </c>
      <c r="AS8" s="6">
        <v>169</v>
      </c>
      <c r="AT8" s="6">
        <v>131842</v>
      </c>
      <c r="AU8" s="6">
        <v>1601</v>
      </c>
      <c r="AV8" s="6">
        <v>54</v>
      </c>
      <c r="AW8" s="6">
        <v>924</v>
      </c>
      <c r="AX8" s="6">
        <v>8961</v>
      </c>
      <c r="AY8" s="6">
        <v>95</v>
      </c>
      <c r="AZ8" s="6">
        <v>1005</v>
      </c>
      <c r="BA8" s="6">
        <v>256</v>
      </c>
    </row>
    <row r="9" spans="1:54" ht="12.75" x14ac:dyDescent="0.2">
      <c r="A9" s="11">
        <v>37057</v>
      </c>
      <c r="B9" s="6">
        <v>492819</v>
      </c>
      <c r="C9" s="6">
        <v>6493</v>
      </c>
      <c r="D9" s="6">
        <v>2427</v>
      </c>
      <c r="E9" s="6">
        <v>12611</v>
      </c>
      <c r="F9" s="6">
        <v>1403</v>
      </c>
      <c r="G9" s="6">
        <v>84253</v>
      </c>
      <c r="H9" s="6">
        <v>7181</v>
      </c>
      <c r="I9" s="6">
        <v>1891</v>
      </c>
      <c r="J9" s="6">
        <v>1358</v>
      </c>
      <c r="K9" s="6">
        <v>0</v>
      </c>
      <c r="L9" s="6">
        <v>35294</v>
      </c>
      <c r="M9" s="6">
        <v>4291</v>
      </c>
      <c r="N9" s="6">
        <v>0</v>
      </c>
      <c r="O9" s="6">
        <v>207</v>
      </c>
      <c r="P9" s="6">
        <v>3757</v>
      </c>
      <c r="Q9" s="6">
        <v>1818</v>
      </c>
      <c r="R9" s="6">
        <v>479</v>
      </c>
      <c r="S9" s="6">
        <v>1864</v>
      </c>
      <c r="T9" s="6">
        <v>388</v>
      </c>
      <c r="U9" s="6">
        <v>21707</v>
      </c>
      <c r="V9" s="6">
        <v>6254</v>
      </c>
      <c r="W9" s="6">
        <v>1330</v>
      </c>
      <c r="X9" s="6">
        <v>8389</v>
      </c>
      <c r="Y9" s="6">
        <v>9902</v>
      </c>
      <c r="Z9" s="6">
        <v>791</v>
      </c>
      <c r="AA9" s="6">
        <v>10566</v>
      </c>
      <c r="AB9" s="6">
        <v>3045</v>
      </c>
      <c r="AC9" s="6">
        <v>20</v>
      </c>
      <c r="AD9" s="6">
        <v>422</v>
      </c>
      <c r="AE9" s="6">
        <v>8399</v>
      </c>
      <c r="AF9" s="6">
        <v>0</v>
      </c>
      <c r="AG9" s="6">
        <v>13768</v>
      </c>
      <c r="AH9" s="6">
        <v>5258</v>
      </c>
      <c r="AI9" s="6">
        <v>36706</v>
      </c>
      <c r="AJ9" s="6">
        <v>2266</v>
      </c>
      <c r="AK9" s="6">
        <v>0</v>
      </c>
      <c r="AL9" s="6">
        <v>923</v>
      </c>
      <c r="AM9" s="6">
        <v>16765</v>
      </c>
      <c r="AN9" s="6">
        <v>6550</v>
      </c>
      <c r="AO9" s="6">
        <v>1771</v>
      </c>
      <c r="AP9" s="6">
        <v>4790</v>
      </c>
      <c r="AQ9" s="6">
        <v>1430</v>
      </c>
      <c r="AR9" s="6">
        <v>455</v>
      </c>
      <c r="AS9" s="6">
        <v>313</v>
      </c>
      <c r="AT9" s="6">
        <v>151710</v>
      </c>
      <c r="AU9" s="6">
        <v>1475</v>
      </c>
      <c r="AV9" s="6">
        <v>3</v>
      </c>
      <c r="AW9" s="6">
        <v>3118</v>
      </c>
      <c r="AX9" s="6">
        <v>7013</v>
      </c>
      <c r="AY9" s="6">
        <v>47</v>
      </c>
      <c r="AZ9" s="6">
        <v>1751</v>
      </c>
      <c r="BA9" s="6">
        <v>162</v>
      </c>
    </row>
    <row r="10" spans="1:54" ht="12.75" x14ac:dyDescent="0.2">
      <c r="A10" s="11">
        <v>37087</v>
      </c>
      <c r="B10" s="6">
        <v>634425</v>
      </c>
      <c r="C10" s="6">
        <v>8348</v>
      </c>
      <c r="D10" s="6">
        <v>2439</v>
      </c>
      <c r="E10" s="6">
        <v>13636</v>
      </c>
      <c r="F10" s="6">
        <v>3790</v>
      </c>
      <c r="G10" s="6">
        <v>92713</v>
      </c>
      <c r="H10" s="6">
        <v>8212</v>
      </c>
      <c r="I10" s="6">
        <v>2476</v>
      </c>
      <c r="J10" s="6">
        <v>1474</v>
      </c>
      <c r="K10" s="6">
        <v>0</v>
      </c>
      <c r="L10" s="6">
        <v>40418</v>
      </c>
      <c r="M10" s="6">
        <v>7681</v>
      </c>
      <c r="N10" s="6">
        <v>0</v>
      </c>
      <c r="O10" s="6">
        <v>824</v>
      </c>
      <c r="P10" s="6">
        <v>8474</v>
      </c>
      <c r="Q10" s="6">
        <v>2926</v>
      </c>
      <c r="R10" s="6">
        <v>1124</v>
      </c>
      <c r="S10" s="6">
        <v>7234</v>
      </c>
      <c r="T10" s="6">
        <v>872</v>
      </c>
      <c r="U10" s="6">
        <v>32832</v>
      </c>
      <c r="V10" s="6">
        <v>7517</v>
      </c>
      <c r="W10" s="6">
        <v>2607</v>
      </c>
      <c r="X10" s="6">
        <v>8716</v>
      </c>
      <c r="Y10" s="6">
        <v>15513</v>
      </c>
      <c r="Z10" s="6">
        <v>1941</v>
      </c>
      <c r="AA10" s="6">
        <v>21171</v>
      </c>
      <c r="AB10" s="6">
        <v>6959</v>
      </c>
      <c r="AC10" s="6">
        <v>62</v>
      </c>
      <c r="AD10" s="6">
        <v>1201</v>
      </c>
      <c r="AE10" s="6">
        <v>9156</v>
      </c>
      <c r="AF10" s="6">
        <v>0</v>
      </c>
      <c r="AG10" s="6">
        <v>13532</v>
      </c>
      <c r="AH10" s="6">
        <v>5860</v>
      </c>
      <c r="AI10" s="6">
        <v>41800</v>
      </c>
      <c r="AJ10" s="6">
        <v>3764</v>
      </c>
      <c r="AK10" s="6">
        <v>0</v>
      </c>
      <c r="AL10" s="6">
        <v>2372</v>
      </c>
      <c r="AM10" s="6">
        <v>29681</v>
      </c>
      <c r="AN10" s="6">
        <v>6621</v>
      </c>
      <c r="AO10" s="6">
        <v>2262</v>
      </c>
      <c r="AP10" s="6">
        <v>5482</v>
      </c>
      <c r="AQ10" s="6">
        <v>1906</v>
      </c>
      <c r="AR10" s="6">
        <v>711</v>
      </c>
      <c r="AS10" s="6">
        <v>1011</v>
      </c>
      <c r="AT10" s="6">
        <v>190037</v>
      </c>
      <c r="AU10" s="6">
        <v>1250</v>
      </c>
      <c r="AV10" s="6">
        <v>3</v>
      </c>
      <c r="AW10" s="6">
        <v>4493</v>
      </c>
      <c r="AX10" s="6">
        <v>8652</v>
      </c>
      <c r="AY10" s="6">
        <v>598</v>
      </c>
      <c r="AZ10" s="6">
        <v>3847</v>
      </c>
      <c r="BA10" s="6">
        <v>228</v>
      </c>
    </row>
    <row r="11" spans="1:54" ht="12.75" x14ac:dyDescent="0.2">
      <c r="A11" s="11">
        <v>37118</v>
      </c>
      <c r="B11" s="6">
        <v>686753</v>
      </c>
      <c r="C11" s="6">
        <v>8892</v>
      </c>
      <c r="D11" s="6">
        <v>2574</v>
      </c>
      <c r="E11" s="6">
        <v>12373</v>
      </c>
      <c r="F11" s="6">
        <v>4318</v>
      </c>
      <c r="G11" s="6">
        <v>100006</v>
      </c>
      <c r="H11" s="6">
        <v>7998</v>
      </c>
      <c r="I11" s="6">
        <v>4089</v>
      </c>
      <c r="J11" s="6">
        <v>2856</v>
      </c>
      <c r="K11" s="6">
        <v>0</v>
      </c>
      <c r="L11" s="6">
        <v>41538</v>
      </c>
      <c r="M11" s="6">
        <v>9154</v>
      </c>
      <c r="N11" s="6">
        <v>0</v>
      </c>
      <c r="O11" s="6">
        <v>1309</v>
      </c>
      <c r="P11" s="6">
        <v>11093</v>
      </c>
      <c r="Q11" s="6">
        <v>4027</v>
      </c>
      <c r="R11" s="6">
        <v>1278</v>
      </c>
      <c r="S11" s="6">
        <v>5034</v>
      </c>
      <c r="T11" s="6">
        <v>1078</v>
      </c>
      <c r="U11" s="6">
        <v>38346</v>
      </c>
      <c r="V11" s="6">
        <v>8230</v>
      </c>
      <c r="W11" s="6">
        <v>4377</v>
      </c>
      <c r="X11" s="6">
        <v>11433</v>
      </c>
      <c r="Y11" s="6">
        <v>17622</v>
      </c>
      <c r="Z11" s="6">
        <v>2026</v>
      </c>
      <c r="AA11" s="6">
        <v>21933</v>
      </c>
      <c r="AB11" s="6">
        <v>7272</v>
      </c>
      <c r="AC11" s="6">
        <v>48</v>
      </c>
      <c r="AD11" s="6">
        <v>701</v>
      </c>
      <c r="AE11" s="6">
        <v>10878</v>
      </c>
      <c r="AF11" s="6">
        <v>20</v>
      </c>
      <c r="AG11" s="6">
        <v>18799</v>
      </c>
      <c r="AH11" s="6">
        <v>5171</v>
      </c>
      <c r="AI11" s="6">
        <v>52220</v>
      </c>
      <c r="AJ11" s="6">
        <v>6039</v>
      </c>
      <c r="AK11" s="6">
        <v>0</v>
      </c>
      <c r="AL11" s="6">
        <v>2889</v>
      </c>
      <c r="AM11" s="6">
        <v>26402</v>
      </c>
      <c r="AN11" s="6">
        <v>8791</v>
      </c>
      <c r="AO11" s="6">
        <v>3427</v>
      </c>
      <c r="AP11" s="6">
        <v>6056</v>
      </c>
      <c r="AQ11" s="6">
        <v>2993</v>
      </c>
      <c r="AR11" s="6">
        <v>666</v>
      </c>
      <c r="AS11" s="6">
        <v>868</v>
      </c>
      <c r="AT11" s="6">
        <v>191478</v>
      </c>
      <c r="AU11" s="6">
        <v>1271</v>
      </c>
      <c r="AV11" s="6">
        <v>2</v>
      </c>
      <c r="AW11" s="6">
        <v>6360</v>
      </c>
      <c r="AX11" s="6">
        <v>7236</v>
      </c>
      <c r="AY11" s="6">
        <v>1238</v>
      </c>
      <c r="AZ11" s="6">
        <v>4156</v>
      </c>
      <c r="BA11" s="6">
        <v>186</v>
      </c>
    </row>
    <row r="12" spans="1:54" ht="12.75" x14ac:dyDescent="0.2">
      <c r="A12" s="11">
        <v>37149</v>
      </c>
      <c r="B12" s="6">
        <v>510262</v>
      </c>
      <c r="C12" s="6">
        <v>7157</v>
      </c>
      <c r="D12" s="6">
        <v>2392</v>
      </c>
      <c r="E12" s="6">
        <v>10115</v>
      </c>
      <c r="F12" s="6">
        <v>2798</v>
      </c>
      <c r="G12" s="6">
        <v>83677</v>
      </c>
      <c r="H12" s="6">
        <v>6696</v>
      </c>
      <c r="I12" s="6">
        <v>5913</v>
      </c>
      <c r="J12" s="6">
        <v>2998</v>
      </c>
      <c r="K12" s="6">
        <v>0</v>
      </c>
      <c r="L12" s="6">
        <v>42864</v>
      </c>
      <c r="M12" s="6">
        <v>4276</v>
      </c>
      <c r="N12" s="6">
        <v>0</v>
      </c>
      <c r="O12" s="6">
        <v>1572</v>
      </c>
      <c r="P12" s="6">
        <v>2676</v>
      </c>
      <c r="Q12" s="6">
        <v>1339</v>
      </c>
      <c r="R12" s="6">
        <v>449</v>
      </c>
      <c r="S12" s="6">
        <v>1476</v>
      </c>
      <c r="T12" s="6">
        <v>426</v>
      </c>
      <c r="U12" s="6">
        <v>25901</v>
      </c>
      <c r="V12" s="6">
        <v>7828</v>
      </c>
      <c r="W12" s="6">
        <v>2319</v>
      </c>
      <c r="X12" s="6">
        <v>11686</v>
      </c>
      <c r="Y12" s="6">
        <v>11276</v>
      </c>
      <c r="Z12" s="6">
        <v>513</v>
      </c>
      <c r="AA12" s="6">
        <v>18783</v>
      </c>
      <c r="AB12" s="6">
        <v>2925</v>
      </c>
      <c r="AC12" s="6">
        <v>5</v>
      </c>
      <c r="AD12" s="6">
        <v>185</v>
      </c>
      <c r="AE12" s="6">
        <v>8520</v>
      </c>
      <c r="AF12" s="6">
        <v>185</v>
      </c>
      <c r="AG12" s="6">
        <v>11986</v>
      </c>
      <c r="AH12" s="6">
        <v>3897</v>
      </c>
      <c r="AI12" s="6">
        <v>39717</v>
      </c>
      <c r="AJ12" s="6">
        <v>1231</v>
      </c>
      <c r="AK12" s="6">
        <v>0</v>
      </c>
      <c r="AL12" s="6">
        <v>627</v>
      </c>
      <c r="AM12" s="6">
        <v>17639</v>
      </c>
      <c r="AN12" s="6">
        <v>7952</v>
      </c>
      <c r="AO12" s="6">
        <v>2964</v>
      </c>
      <c r="AP12" s="6">
        <v>5945</v>
      </c>
      <c r="AQ12" s="6">
        <v>602</v>
      </c>
      <c r="AR12" s="6">
        <v>211</v>
      </c>
      <c r="AS12" s="6">
        <v>48</v>
      </c>
      <c r="AT12" s="6">
        <v>135134</v>
      </c>
      <c r="AU12" s="6">
        <v>1280</v>
      </c>
      <c r="AV12" s="6">
        <v>2</v>
      </c>
      <c r="AW12" s="6">
        <v>5831</v>
      </c>
      <c r="AX12" s="6">
        <v>5871</v>
      </c>
      <c r="AY12" s="6">
        <v>138</v>
      </c>
      <c r="AZ12" s="6">
        <v>2064</v>
      </c>
      <c r="BA12" s="6">
        <v>173</v>
      </c>
    </row>
    <row r="13" spans="1:54" ht="12.75" x14ac:dyDescent="0.2">
      <c r="A13" s="11">
        <v>37179</v>
      </c>
      <c r="B13" s="6">
        <v>466080</v>
      </c>
      <c r="C13" s="6">
        <v>7473</v>
      </c>
      <c r="D13" s="6">
        <v>2865</v>
      </c>
      <c r="E13" s="6">
        <v>9808</v>
      </c>
      <c r="F13" s="6">
        <v>2845</v>
      </c>
      <c r="G13" s="6">
        <v>75445</v>
      </c>
      <c r="H13" s="6">
        <v>8071</v>
      </c>
      <c r="I13" s="6">
        <v>4880</v>
      </c>
      <c r="J13" s="6">
        <v>2483</v>
      </c>
      <c r="K13" s="6">
        <v>0</v>
      </c>
      <c r="L13" s="6">
        <v>40435</v>
      </c>
      <c r="M13" s="6">
        <v>1788</v>
      </c>
      <c r="N13" s="6">
        <v>0</v>
      </c>
      <c r="O13" s="6">
        <v>1871</v>
      </c>
      <c r="P13" s="6">
        <v>4679</v>
      </c>
      <c r="Q13" s="6">
        <v>600</v>
      </c>
      <c r="R13" s="6">
        <v>259</v>
      </c>
      <c r="S13" s="6">
        <v>1137</v>
      </c>
      <c r="T13" s="6">
        <v>267</v>
      </c>
      <c r="U13" s="6">
        <v>19391</v>
      </c>
      <c r="V13" s="6">
        <v>7534</v>
      </c>
      <c r="W13" s="6">
        <v>1555</v>
      </c>
      <c r="X13" s="6">
        <v>10562</v>
      </c>
      <c r="Y13" s="6">
        <v>14520</v>
      </c>
      <c r="Z13" s="6">
        <v>866</v>
      </c>
      <c r="AA13" s="6">
        <v>19065</v>
      </c>
      <c r="AB13" s="6">
        <v>2000</v>
      </c>
      <c r="AC13" s="6">
        <v>3</v>
      </c>
      <c r="AD13" s="6">
        <v>252</v>
      </c>
      <c r="AE13" s="6">
        <v>9264</v>
      </c>
      <c r="AF13" s="6">
        <v>292</v>
      </c>
      <c r="AG13" s="6">
        <v>12925</v>
      </c>
      <c r="AH13" s="6">
        <v>3303</v>
      </c>
      <c r="AI13" s="6">
        <v>35309</v>
      </c>
      <c r="AJ13" s="6">
        <v>1016</v>
      </c>
      <c r="AK13" s="6">
        <v>0</v>
      </c>
      <c r="AL13" s="6">
        <v>354</v>
      </c>
      <c r="AM13" s="6">
        <v>14051</v>
      </c>
      <c r="AN13" s="6">
        <v>8062</v>
      </c>
      <c r="AO13" s="6">
        <v>2732</v>
      </c>
      <c r="AP13" s="6">
        <v>5793</v>
      </c>
      <c r="AQ13" s="6">
        <v>1337</v>
      </c>
      <c r="AR13" s="6">
        <v>61</v>
      </c>
      <c r="AS13" s="6">
        <v>0</v>
      </c>
      <c r="AT13" s="6">
        <v>118063</v>
      </c>
      <c r="AU13" s="6">
        <v>863</v>
      </c>
      <c r="AV13" s="6">
        <v>3</v>
      </c>
      <c r="AW13" s="6">
        <v>4012</v>
      </c>
      <c r="AX13" s="6">
        <v>5763</v>
      </c>
      <c r="AY13" s="6">
        <v>148</v>
      </c>
      <c r="AZ13" s="6">
        <v>1882</v>
      </c>
      <c r="BA13" s="6">
        <v>196</v>
      </c>
    </row>
    <row r="14" spans="1:54" ht="12.75" x14ac:dyDescent="0.2">
      <c r="A14" s="11">
        <v>37210</v>
      </c>
      <c r="B14" s="6">
        <v>350549</v>
      </c>
      <c r="C14" s="6">
        <v>7007</v>
      </c>
      <c r="D14" s="6">
        <v>2986</v>
      </c>
      <c r="E14" s="6">
        <v>6853</v>
      </c>
      <c r="F14" s="6">
        <v>2200</v>
      </c>
      <c r="G14" s="6">
        <v>59350</v>
      </c>
      <c r="H14" s="6">
        <v>5554</v>
      </c>
      <c r="I14" s="6">
        <v>2279</v>
      </c>
      <c r="J14" s="6">
        <v>1094</v>
      </c>
      <c r="K14" s="6">
        <v>0</v>
      </c>
      <c r="L14" s="6">
        <v>29384</v>
      </c>
      <c r="M14" s="6">
        <v>338</v>
      </c>
      <c r="N14" s="6">
        <v>0</v>
      </c>
      <c r="O14" s="6">
        <v>2331</v>
      </c>
      <c r="P14" s="6">
        <v>2025</v>
      </c>
      <c r="Q14" s="6">
        <v>1088</v>
      </c>
      <c r="R14" s="6">
        <v>247</v>
      </c>
      <c r="S14" s="6">
        <v>1096</v>
      </c>
      <c r="T14" s="6">
        <v>178</v>
      </c>
      <c r="U14" s="6">
        <v>10270</v>
      </c>
      <c r="V14" s="6">
        <v>8167</v>
      </c>
      <c r="W14" s="6">
        <v>525</v>
      </c>
      <c r="X14" s="6">
        <v>8428</v>
      </c>
      <c r="Y14" s="6">
        <v>11915</v>
      </c>
      <c r="Z14" s="6">
        <v>469</v>
      </c>
      <c r="AA14" s="6">
        <v>12944</v>
      </c>
      <c r="AB14" s="6">
        <v>1841</v>
      </c>
      <c r="AC14" s="6">
        <v>2</v>
      </c>
      <c r="AD14" s="6">
        <v>250</v>
      </c>
      <c r="AE14" s="6">
        <v>7698</v>
      </c>
      <c r="AF14" s="6">
        <v>0</v>
      </c>
      <c r="AG14" s="6">
        <v>9013</v>
      </c>
      <c r="AH14" s="6">
        <v>2839</v>
      </c>
      <c r="AI14" s="6">
        <v>26679</v>
      </c>
      <c r="AJ14" s="6">
        <v>189</v>
      </c>
      <c r="AK14" s="6">
        <v>0</v>
      </c>
      <c r="AL14" s="6">
        <v>404</v>
      </c>
      <c r="AM14" s="6">
        <v>10276</v>
      </c>
      <c r="AN14" s="6">
        <v>6832</v>
      </c>
      <c r="AO14" s="6">
        <v>2582</v>
      </c>
      <c r="AP14" s="6">
        <v>4362</v>
      </c>
      <c r="AQ14" s="6">
        <v>477</v>
      </c>
      <c r="AR14" s="6">
        <v>29</v>
      </c>
      <c r="AS14" s="6">
        <v>0</v>
      </c>
      <c r="AT14" s="6">
        <v>91505</v>
      </c>
      <c r="AU14" s="6">
        <v>636</v>
      </c>
      <c r="AV14" s="6">
        <v>3</v>
      </c>
      <c r="AW14" s="6">
        <v>2546</v>
      </c>
      <c r="AX14" s="6">
        <v>4277</v>
      </c>
      <c r="AY14" s="6">
        <v>165</v>
      </c>
      <c r="AZ14" s="6">
        <v>1028</v>
      </c>
      <c r="BA14" s="6">
        <v>193</v>
      </c>
    </row>
    <row r="15" spans="1:54" ht="12.75" x14ac:dyDescent="0.2">
      <c r="A15" s="11">
        <v>37240</v>
      </c>
      <c r="B15" s="6">
        <v>367018</v>
      </c>
      <c r="C15" s="6">
        <v>6324</v>
      </c>
      <c r="D15" s="6">
        <v>3235</v>
      </c>
      <c r="E15" s="6">
        <v>8910</v>
      </c>
      <c r="F15" s="6">
        <v>1253</v>
      </c>
      <c r="G15" s="6">
        <v>61761</v>
      </c>
      <c r="H15" s="6">
        <v>6624</v>
      </c>
      <c r="I15" s="6">
        <v>3798</v>
      </c>
      <c r="J15" s="6">
        <v>443</v>
      </c>
      <c r="K15" s="6">
        <v>0</v>
      </c>
      <c r="L15" s="6">
        <v>34168</v>
      </c>
      <c r="M15" s="6">
        <v>354</v>
      </c>
      <c r="N15" s="6">
        <v>0</v>
      </c>
      <c r="O15" s="6">
        <v>1667</v>
      </c>
      <c r="P15" s="6">
        <v>2327</v>
      </c>
      <c r="Q15" s="6">
        <v>869</v>
      </c>
      <c r="R15" s="6">
        <v>279</v>
      </c>
      <c r="S15" s="6">
        <v>863</v>
      </c>
      <c r="T15" s="6">
        <v>302</v>
      </c>
      <c r="U15" s="6">
        <v>11549</v>
      </c>
      <c r="V15" s="6">
        <v>7964</v>
      </c>
      <c r="W15" s="6">
        <v>698</v>
      </c>
      <c r="X15" s="6">
        <v>9281</v>
      </c>
      <c r="Y15" s="6">
        <v>11972</v>
      </c>
      <c r="Z15" s="6">
        <v>543</v>
      </c>
      <c r="AA15" s="6">
        <v>14943</v>
      </c>
      <c r="AB15" s="6">
        <v>1864</v>
      </c>
      <c r="AC15" s="6">
        <v>2</v>
      </c>
      <c r="AD15" s="6">
        <v>256</v>
      </c>
      <c r="AE15" s="6">
        <v>7837</v>
      </c>
      <c r="AF15" s="6">
        <v>29</v>
      </c>
      <c r="AG15" s="6">
        <v>8681</v>
      </c>
      <c r="AH15" s="6">
        <v>1876</v>
      </c>
      <c r="AI15" s="6">
        <v>29115</v>
      </c>
      <c r="AJ15" s="6">
        <v>201</v>
      </c>
      <c r="AK15" s="6">
        <v>0</v>
      </c>
      <c r="AL15" s="6">
        <v>191</v>
      </c>
      <c r="AM15" s="6">
        <v>10238</v>
      </c>
      <c r="AN15" s="6">
        <v>7527</v>
      </c>
      <c r="AO15" s="6">
        <v>2675</v>
      </c>
      <c r="AP15" s="6">
        <v>5797</v>
      </c>
      <c r="AQ15" s="6">
        <v>534</v>
      </c>
      <c r="AR15" s="6">
        <v>70</v>
      </c>
      <c r="AS15" s="6">
        <v>0</v>
      </c>
      <c r="AT15" s="6">
        <v>91523</v>
      </c>
      <c r="AU15" s="6">
        <v>785</v>
      </c>
      <c r="AV15" s="6">
        <v>3</v>
      </c>
      <c r="AW15" s="6">
        <v>1773</v>
      </c>
      <c r="AX15" s="6">
        <v>4358</v>
      </c>
      <c r="AY15" s="6">
        <v>41</v>
      </c>
      <c r="AZ15" s="6">
        <v>1291</v>
      </c>
      <c r="BA15" s="6">
        <v>224</v>
      </c>
    </row>
    <row r="16" spans="1:54" ht="12.75" x14ac:dyDescent="0.2">
      <c r="A16" s="11">
        <v>37271</v>
      </c>
      <c r="B16" s="6">
        <f>IF(BaseForecast!B4=0,"",BaseForecast!B16/B4)</f>
        <v>1.120902048828653</v>
      </c>
      <c r="C16" s="6">
        <f>IF(BaseForecast!C4=0,"",BaseForecast!C16/BaseForecast!C4)</f>
        <v>2.4668111622866431</v>
      </c>
      <c r="D16" s="6">
        <f>IF(BaseForecast!D4=0,"",BaseForecast!D16/BaseForecast!D4)</f>
        <v>0.86829727187206018</v>
      </c>
      <c r="E16" s="6">
        <f>IF(BaseForecast!E4=0,"",BaseForecast!E16/BaseForecast!E4)</f>
        <v>0.88620593949486537</v>
      </c>
      <c r="F16" s="6">
        <f>IF(BaseForecast!F4=0,"",BaseForecast!F16/BaseForecast!F4)</f>
        <v>0.94724220623501199</v>
      </c>
      <c r="G16" s="6">
        <f>IF(BaseForecast!G4=0,"",BaseForecast!G16/BaseForecast!G4)</f>
        <v>0.59474852892194963</v>
      </c>
      <c r="H16" s="6">
        <f>IF(BaseForecast!H4=0,"",BaseForecast!H16/BaseForecast!H4)</f>
        <v>0.84179946879150069</v>
      </c>
      <c r="I16" s="6">
        <f>IF(BaseForecast!I4=0,"",BaseForecast!I16/BaseForecast!I4)</f>
        <v>4.2610789980732173</v>
      </c>
      <c r="J16" s="6">
        <f>IF(BaseForecast!J4=0,"",BaseForecast!J16/BaseForecast!J4)</f>
        <v>10.217948717948717</v>
      </c>
      <c r="K16" s="6" t="str">
        <f>IF(BaseForecast!K4=0,"",BaseForecast!K16/BaseForecast!K4)</f>
        <v/>
      </c>
      <c r="L16" s="6">
        <f>IF(BaseForecast!L4=0,"",BaseForecast!L16/BaseForecast!L4)</f>
        <v>2.0059578898658028</v>
      </c>
      <c r="M16" s="6">
        <f>IF(BaseForecast!M4=0,"",BaseForecast!M16/BaseForecast!M4)</f>
        <v>2.9700748129675811</v>
      </c>
      <c r="N16" s="6" t="str">
        <f>IF(BaseForecast!N4=0,"",BaseForecast!N16/BaseForecast!N4)</f>
        <v/>
      </c>
      <c r="O16" s="6">
        <f>IF(BaseForecast!O4=0,"",BaseForecast!O16/BaseForecast!O4)</f>
        <v>1.3185840707964602</v>
      </c>
      <c r="P16" s="6">
        <f>IF(BaseForecast!P4=0,"",BaseForecast!P16/BaseForecast!P4)</f>
        <v>2.0575868372943327</v>
      </c>
      <c r="Q16" s="6">
        <f>IF(BaseForecast!Q4=0,"",BaseForecast!Q16/BaseForecast!Q4)</f>
        <v>1.8434093161546086</v>
      </c>
      <c r="R16" s="6">
        <f>IF(BaseForecast!R4=0,"",BaseForecast!R16/BaseForecast!R4)</f>
        <v>1.5775862068965518</v>
      </c>
      <c r="S16" s="6">
        <f>IF(BaseForecast!S4=0,"",BaseForecast!S16/BaseForecast!S4)</f>
        <v>1.1710875331564987</v>
      </c>
      <c r="T16" s="6">
        <f>IF(BaseForecast!T4=0,"",BaseForecast!T16/BaseForecast!T4)</f>
        <v>4.3088235294117645</v>
      </c>
      <c r="U16" s="6">
        <f>IF(BaseForecast!U4=0,"",BaseForecast!U16/BaseForecast!U4)</f>
        <v>1.3851692861593852</v>
      </c>
      <c r="V16" s="6">
        <f>IF(BaseForecast!V4=0,"",BaseForecast!V16/BaseForecast!V4)</f>
        <v>1.8766490765171504</v>
      </c>
      <c r="W16" s="6">
        <f>IF(BaseForecast!W4=0,"",BaseForecast!W16/BaseForecast!W4)</f>
        <v>1.5528455284552845</v>
      </c>
      <c r="X16" s="6">
        <f>IF(BaseForecast!X4=0,"",BaseForecast!X16/BaseForecast!X4)</f>
        <v>2.0901296111665006</v>
      </c>
      <c r="Y16" s="6">
        <f>IF(BaseForecast!Y4=0,"",BaseForecast!Y16/BaseForecast!Y4)</f>
        <v>1.2523271276595744</v>
      </c>
      <c r="Z16" s="6">
        <f>IF(BaseForecast!Z4=0,"",BaseForecast!Z16/BaseForecast!Z4)</f>
        <v>1.3119266055045871</v>
      </c>
      <c r="AA16" s="6">
        <f>IF(BaseForecast!AA4=0,"",BaseForecast!AA16/BaseForecast!AA4)</f>
        <v>3.4572072072072073</v>
      </c>
      <c r="AB16" s="6">
        <f>IF(BaseForecast!AB4=0,"",BaseForecast!AB16/BaseForecast!AB4)</f>
        <v>3.9257731958762885</v>
      </c>
      <c r="AC16" s="6">
        <f>IF(BaseForecast!AC4=0,"",BaseForecast!AC16/BaseForecast!AC4)</f>
        <v>1</v>
      </c>
      <c r="AD16" s="6">
        <f>IF(BaseForecast!AD4=0,"",BaseForecast!AD16/BaseForecast!AD4)</f>
        <v>3.6666666666666665</v>
      </c>
      <c r="AE16" s="6">
        <f>IF(BaseForecast!AE4=0,"",BaseForecast!AE16/BaseForecast!AE4)</f>
        <v>0.8211282245110082</v>
      </c>
      <c r="AF16" s="6" t="str">
        <f>IF(BaseForecast!AF4=0,"",BaseForecast!AF16/BaseForecast!AF4)</f>
        <v/>
      </c>
      <c r="AG16" s="6">
        <f>IF(BaseForecast!AG4=0,"",BaseForecast!AG16/BaseForecast!AG4)</f>
        <v>1.8330978452843518</v>
      </c>
      <c r="AH16" s="6">
        <f>IF(BaseForecast!AH4=0,"",BaseForecast!AH16/BaseForecast!AH4)</f>
        <v>0.6715435259692758</v>
      </c>
      <c r="AI16" s="6">
        <f>IF(BaseForecast!AI4=0,"",BaseForecast!AI16/BaseForecast!AI4)</f>
        <v>1.6123623313946294</v>
      </c>
      <c r="AJ16" s="6">
        <f>IF(BaseForecast!AJ4=0,"",BaseForecast!AJ16/BaseForecast!AJ4)</f>
        <v>3.68</v>
      </c>
      <c r="AK16" s="6" t="str">
        <f>IF(BaseForecast!AK4=0,"",BaseForecast!AK16/BaseForecast!AK4)</f>
        <v/>
      </c>
      <c r="AL16" s="6">
        <f>IF(BaseForecast!AL4=0,"",BaseForecast!AL16/BaseForecast!AL4)</f>
        <v>0.65480427046263345</v>
      </c>
      <c r="AM16" s="6">
        <f>IF(BaseForecast!AM4=0,"",BaseForecast!AM16/BaseForecast!AM4)</f>
        <v>1.1663844199830653</v>
      </c>
      <c r="AN16" s="6">
        <f>IF(BaseForecast!AN4=0,"",BaseForecast!AN16/BaseForecast!AN4)</f>
        <v>1.2279350192597556</v>
      </c>
      <c r="AO16" s="6">
        <f>IF(BaseForecast!AO4=0,"",BaseForecast!AO16/BaseForecast!AO4)</f>
        <v>3.0596707818930042</v>
      </c>
      <c r="AP16" s="6">
        <f>IF(BaseForecast!AP4=0,"",BaseForecast!AP16/BaseForecast!AP4)</f>
        <v>1.6811805961426067</v>
      </c>
      <c r="AQ16" s="6">
        <f>IF(BaseForecast!AQ4=0,"",BaseForecast!AQ16/BaseForecast!AQ4)</f>
        <v>8.2745098039215694</v>
      </c>
      <c r="AR16" s="6">
        <f>IF(BaseForecast!AR4=0,"",BaseForecast!AR16/BaseForecast!AR4)</f>
        <v>8.4112149532710276E-2</v>
      </c>
      <c r="AS16" s="6" t="str">
        <f>IF(BaseForecast!AS4=0,"",BaseForecast!AS16/BaseForecast!AS4)</f>
        <v/>
      </c>
      <c r="AT16" s="6">
        <f>IF(BaseForecast!AT4=0,"",BaseForecast!AT16/BaseForecast!AT4)</f>
        <v>1.0349293563579278</v>
      </c>
      <c r="AU16" s="6">
        <f>IF(BaseForecast!AU4=0,"",BaseForecast!AU16/BaseForecast!AU4)</f>
        <v>0.49928977272727271</v>
      </c>
      <c r="AV16" s="6">
        <f>IF(BaseForecast!AV4=0,"",BaseForecast!AV16/BaseForecast!AV4)</f>
        <v>0.12903225806451613</v>
      </c>
      <c r="AW16" s="6">
        <f>IF(BaseForecast!AW4=0,"",BaseForecast!AW16/BaseForecast!AW4)</f>
        <v>1.2951432129514322</v>
      </c>
      <c r="AX16" s="6">
        <f>IF(BaseForecast!AX4=0,"",BaseForecast!AX16/BaseForecast!AX4)</f>
        <v>0.56772041763341063</v>
      </c>
      <c r="AY16" s="6">
        <f>IF(BaseForecast!AY4=0,"",BaseForecast!AY16/BaseForecast!AY4)</f>
        <v>4</v>
      </c>
      <c r="AZ16" s="6">
        <f>IF(BaseForecast!AZ4=0,"",BaseForecast!AZ16/BaseForecast!AZ4)</f>
        <v>1.3852867830423941</v>
      </c>
      <c r="BA16" s="6">
        <f>IF(BaseForecast!BA4=0,"",BaseForecast!BA16/BaseForecast!BA4)</f>
        <v>0.94759825327510916</v>
      </c>
      <c r="BB16" s="6">
        <f>MONTH(A16)</f>
        <v>1</v>
      </c>
    </row>
    <row r="17" spans="1:54" ht="12.75" x14ac:dyDescent="0.2">
      <c r="A17" s="11">
        <v>37302</v>
      </c>
      <c r="B17" s="6">
        <f>IF(BaseForecast!B5=0,"",BaseForecast!B17/BaseForecast!B5)</f>
        <v>1.1003698340701247</v>
      </c>
      <c r="C17" s="6">
        <f>IF(BaseForecast!C5=0,"",BaseForecast!C17/BaseForecast!C5)</f>
        <v>4.3135775862068968</v>
      </c>
      <c r="D17" s="6">
        <f>IF(BaseForecast!D5=0,"",BaseForecast!D17/BaseForecast!D5)</f>
        <v>0.82668549241087186</v>
      </c>
      <c r="E17" s="6">
        <f>IF(BaseForecast!E5=0,"",BaseForecast!E17/BaseForecast!E5)</f>
        <v>0.77638042837492627</v>
      </c>
      <c r="F17" s="6">
        <f>IF(BaseForecast!F5=0,"",BaseForecast!F17/BaseForecast!F5)</f>
        <v>4.7372448979591839</v>
      </c>
      <c r="G17" s="6">
        <f>IF(BaseForecast!G5=0,"",BaseForecast!G17/BaseForecast!G5)</f>
        <v>0.58496848312322081</v>
      </c>
      <c r="H17" s="6">
        <f>IF(BaseForecast!H5=0,"",BaseForecast!H17/BaseForecast!H5)</f>
        <v>0.65915871121718372</v>
      </c>
      <c r="I17" s="6">
        <f>IF(BaseForecast!I5=0,"",BaseForecast!I17/BaseForecast!I5)</f>
        <v>2.5631443298969074</v>
      </c>
      <c r="J17" s="6">
        <f>IF(BaseForecast!J5=0,"",BaseForecast!J17/BaseForecast!J5)</f>
        <v>5.9417989417989414</v>
      </c>
      <c r="K17" s="6" t="str">
        <f>IF(BaseForecast!K5=0,"",BaseForecast!K17/BaseForecast!K5)</f>
        <v/>
      </c>
      <c r="L17" s="6">
        <f>IF(BaseForecast!L5=0,"",BaseForecast!L17/BaseForecast!L5)</f>
        <v>1.7966202389596673</v>
      </c>
      <c r="M17" s="6">
        <f>IF(BaseForecast!M5=0,"",BaseForecast!M17/BaseForecast!M5)</f>
        <v>1.6010830324909748</v>
      </c>
      <c r="N17" s="6" t="str">
        <f>IF(BaseForecast!N5=0,"",BaseForecast!N17/BaseForecast!N5)</f>
        <v/>
      </c>
      <c r="O17" s="6">
        <f>IF(BaseForecast!O5=0,"",BaseForecast!O17/BaseForecast!O5)</f>
        <v>1.3714285714285714</v>
      </c>
      <c r="P17" s="6">
        <f>IF(BaseForecast!P5=0,"",BaseForecast!P17/BaseForecast!P5)</f>
        <v>1.0510668065757258</v>
      </c>
      <c r="Q17" s="6">
        <f>IF(BaseForecast!Q5=0,"",BaseForecast!Q17/BaseForecast!Q5)</f>
        <v>1.8006711409395972</v>
      </c>
      <c r="R17" s="6">
        <f>IF(BaseForecast!R5=0,"",BaseForecast!R17/BaseForecast!R5)</f>
        <v>1.6256983240223464</v>
      </c>
      <c r="S17" s="6">
        <f>IF(BaseForecast!S5=0,"",BaseForecast!S17/BaseForecast!S5)</f>
        <v>1.1117478510028653</v>
      </c>
      <c r="T17" s="6">
        <f>IF(BaseForecast!T5=0,"",BaseForecast!T17/BaseForecast!T5)</f>
        <v>7.6714285714285717</v>
      </c>
      <c r="U17" s="6">
        <f>IF(BaseForecast!U5=0,"",BaseForecast!U17/BaseForecast!U5)</f>
        <v>1.6167375177127614</v>
      </c>
      <c r="V17" s="6">
        <f>IF(BaseForecast!V5=0,"",BaseForecast!V17/BaseForecast!V5)</f>
        <v>1.3880379285193289</v>
      </c>
      <c r="W17" s="6">
        <f>IF(BaseForecast!W5=0,"",BaseForecast!W17/BaseForecast!W5)</f>
        <v>0.98790322580645162</v>
      </c>
      <c r="X17" s="6">
        <f>IF(BaseForecast!X5=0,"",BaseForecast!X17/BaseForecast!X5)</f>
        <v>1.4858870967741935</v>
      </c>
      <c r="Y17" s="6">
        <f>IF(BaseForecast!Y5=0,"",BaseForecast!Y17/BaseForecast!Y5)</f>
        <v>1.3157557916293356</v>
      </c>
      <c r="Z17" s="6">
        <f>IF(BaseForecast!Z5=0,"",BaseForecast!Z17/BaseForecast!Z5)</f>
        <v>1.2538461538461538</v>
      </c>
      <c r="AA17" s="6">
        <f>IF(BaseForecast!AA5=0,"",BaseForecast!AA17/BaseForecast!AA5)</f>
        <v>6.6877996803409694</v>
      </c>
      <c r="AB17" s="6">
        <f>IF(BaseForecast!AB5=0,"",BaseForecast!AB17/BaseForecast!AB5)</f>
        <v>2.4650455927051671</v>
      </c>
      <c r="AC17" s="6">
        <f>IF(BaseForecast!AC5=0,"",BaseForecast!AC17/BaseForecast!AC5)</f>
        <v>1</v>
      </c>
      <c r="AD17" s="6">
        <f>IF(BaseForecast!AD5=0,"",BaseForecast!AD17/BaseForecast!AD5)</f>
        <v>1.0987654320987654</v>
      </c>
      <c r="AE17" s="6">
        <f>IF(BaseForecast!AE5=0,"",BaseForecast!AE17/BaseForecast!AE5)</f>
        <v>0.7645453659487379</v>
      </c>
      <c r="AF17" s="6" t="str">
        <f>IF(BaseForecast!AF5=0,"",BaseForecast!AF17/BaseForecast!AF5)</f>
        <v/>
      </c>
      <c r="AG17" s="6">
        <f>IF(BaseForecast!AG5=0,"",BaseForecast!AG17/BaseForecast!AG5)</f>
        <v>1.5165282527275687</v>
      </c>
      <c r="AH17" s="6">
        <f>IF(BaseForecast!AH5=0,"",BaseForecast!AH17/BaseForecast!AH5)</f>
        <v>0.65962698848052659</v>
      </c>
      <c r="AI17" s="6">
        <f>IF(BaseForecast!AI5=0,"",BaseForecast!AI17/BaseForecast!AI5)</f>
        <v>1.4732319485657766</v>
      </c>
      <c r="AJ17" s="6">
        <f>IF(BaseForecast!AJ5=0,"",BaseForecast!AJ17/BaseForecast!AJ5)</f>
        <v>15.514563106796116</v>
      </c>
      <c r="AK17" s="6" t="str">
        <f>IF(BaseForecast!AK5=0,"",BaseForecast!AK17/BaseForecast!AK5)</f>
        <v/>
      </c>
      <c r="AL17" s="6">
        <f>IF(BaseForecast!AL5=0,"",BaseForecast!AL17/BaseForecast!AL5)</f>
        <v>2.7306273062730626</v>
      </c>
      <c r="AM17" s="6">
        <f>IF(BaseForecast!AM5=0,"",BaseForecast!AM17/BaseForecast!AM5)</f>
        <v>2.0978778692074491</v>
      </c>
      <c r="AN17" s="6">
        <f>IF(BaseForecast!AN5=0,"",BaseForecast!AN17/BaseForecast!AN5)</f>
        <v>0.78278632711425844</v>
      </c>
      <c r="AO17" s="6">
        <f>IF(BaseForecast!AO5=0,"",BaseForecast!AO17/BaseForecast!AO5)</f>
        <v>4.7219101123595504</v>
      </c>
      <c r="AP17" s="6">
        <f>IF(BaseForecast!AP5=0,"",BaseForecast!AP17/BaseForecast!AP5)</f>
        <v>1.2614601018675722</v>
      </c>
      <c r="AQ17" s="6">
        <f>IF(BaseForecast!AQ5=0,"",BaseForecast!AQ17/BaseForecast!AQ5)</f>
        <v>7.9920634920634921</v>
      </c>
      <c r="AR17" s="6">
        <f>IF(BaseForecast!AR5=0,"",BaseForecast!AR17/BaseForecast!AR5)</f>
        <v>0.48013245033112584</v>
      </c>
      <c r="AS17" s="6" t="str">
        <f>IF(BaseForecast!AS5=0,"",BaseForecast!AS17/BaseForecast!AS5)</f>
        <v/>
      </c>
      <c r="AT17" s="6">
        <f>IF(BaseForecast!AT5=0,"",BaseForecast!AT17/BaseForecast!AT5)</f>
        <v>1.039024502156557</v>
      </c>
      <c r="AU17" s="6">
        <f>IF(BaseForecast!AU5=0,"",BaseForecast!AU17/BaseForecast!AU5)</f>
        <v>0.44230769230769229</v>
      </c>
      <c r="AV17" s="6">
        <f>IF(BaseForecast!AV5=0,"",BaseForecast!AV17/BaseForecast!AV5)</f>
        <v>1</v>
      </c>
      <c r="AW17" s="6">
        <f>IF(BaseForecast!AW5=0,"",BaseForecast!AW17/BaseForecast!AW5)</f>
        <v>1.3457142857142856</v>
      </c>
      <c r="AX17" s="6">
        <f>IF(BaseForecast!AX5=0,"",BaseForecast!AX17/BaseForecast!AX5)</f>
        <v>0.44140222247680144</v>
      </c>
      <c r="AY17" s="6">
        <f>IF(BaseForecast!AY5=0,"",BaseForecast!AY17/BaseForecast!AY5)</f>
        <v>0.87878787878787878</v>
      </c>
      <c r="AZ17" s="6">
        <f>IF(BaseForecast!AZ5=0,"",BaseForecast!AZ17/BaseForecast!AZ5)</f>
        <v>0.68939828080229226</v>
      </c>
      <c r="BA17" s="6">
        <f>IF(BaseForecast!BA5=0,"",BaseForecast!BA17/BaseForecast!BA5)</f>
        <v>0.93449781659388642</v>
      </c>
      <c r="BB17" s="6">
        <f t="shared" ref="BB17:BB80" si="0">MONTH(A17)</f>
        <v>2</v>
      </c>
    </row>
    <row r="18" spans="1:54" ht="12.75" x14ac:dyDescent="0.2">
      <c r="A18" s="11">
        <v>37330</v>
      </c>
      <c r="B18" s="6">
        <f>IF(BaseForecast!B6=0,"",BaseForecast!B18/BaseForecast!B6)</f>
        <v>1.1203633527448511</v>
      </c>
      <c r="C18" s="6">
        <f>IF(BaseForecast!C6=0,"",BaseForecast!C18/BaseForecast!C6)</f>
        <v>2.0090809025866814</v>
      </c>
      <c r="D18" s="6">
        <f>IF(BaseForecast!D6=0,"",BaseForecast!D18/BaseForecast!D6)</f>
        <v>0.89905469277515193</v>
      </c>
      <c r="E18" s="6">
        <f>IF(BaseForecast!E6=0,"",BaseForecast!E18/BaseForecast!E6)</f>
        <v>0.85097454070689171</v>
      </c>
      <c r="F18" s="6">
        <f>IF(BaseForecast!F6=0,"",BaseForecast!F18/BaseForecast!F6)</f>
        <v>1.6486254295532645</v>
      </c>
      <c r="G18" s="6">
        <f>IF(BaseForecast!G6=0,"",BaseForecast!G18/BaseForecast!G6)</f>
        <v>0.75905517507475639</v>
      </c>
      <c r="H18" s="6">
        <f>IF(BaseForecast!H6=0,"",BaseForecast!H18/BaseForecast!H6)</f>
        <v>0.83922905159243155</v>
      </c>
      <c r="I18" s="6">
        <f>IF(BaseForecast!I6=0,"",BaseForecast!I18/BaseForecast!I6)</f>
        <v>1.9180261011419251</v>
      </c>
      <c r="J18" s="6">
        <f>IF(BaseForecast!J6=0,"",BaseForecast!J18/BaseForecast!J6)</f>
        <v>1.1055004508566275</v>
      </c>
      <c r="K18" s="6" t="str">
        <f>IF(BaseForecast!K6=0,"",BaseForecast!K18/BaseForecast!K6)</f>
        <v/>
      </c>
      <c r="L18" s="6">
        <f>IF(BaseForecast!L6=0,"",BaseForecast!L18/BaseForecast!L6)</f>
        <v>1.60730239766615</v>
      </c>
      <c r="M18" s="6">
        <f>IF(BaseForecast!M6=0,"",BaseForecast!M18/BaseForecast!M6)</f>
        <v>1.7055335968379446</v>
      </c>
      <c r="N18" s="6" t="str">
        <f>IF(BaseForecast!N6=0,"",BaseForecast!N18/BaseForecast!N6)</f>
        <v/>
      </c>
      <c r="O18" s="6">
        <f>IF(BaseForecast!O6=0,"",BaseForecast!O18/BaseForecast!O6)</f>
        <v>3.9516129032258065</v>
      </c>
      <c r="P18" s="6">
        <f>IF(BaseForecast!P6=0,"",BaseForecast!P18/BaseForecast!P6)</f>
        <v>3.0199516324062876</v>
      </c>
      <c r="Q18" s="6">
        <f>IF(BaseForecast!Q6=0,"",BaseForecast!Q18/BaseForecast!Q6)</f>
        <v>2.8147668393782381</v>
      </c>
      <c r="R18" s="6">
        <f>IF(BaseForecast!R6=0,"",BaseForecast!R18/BaseForecast!R6)</f>
        <v>1.1063829787234043</v>
      </c>
      <c r="S18" s="6">
        <f>IF(BaseForecast!S6=0,"",BaseForecast!S18/BaseForecast!S6)</f>
        <v>1.5143422354104847</v>
      </c>
      <c r="T18" s="6">
        <f>IF(BaseForecast!T6=0,"",BaseForecast!T18/BaseForecast!T6)</f>
        <v>3.7201834862385321</v>
      </c>
      <c r="U18" s="6">
        <f>IF(BaseForecast!U6=0,"",BaseForecast!U18/BaseForecast!U6)</f>
        <v>1.7581671616461603</v>
      </c>
      <c r="V18" s="6">
        <f>IF(BaseForecast!V6=0,"",BaseForecast!V18/BaseForecast!V6)</f>
        <v>1.3947982062780269</v>
      </c>
      <c r="W18" s="6">
        <f>IF(BaseForecast!W6=0,"",BaseForecast!W18/BaseForecast!W6)</f>
        <v>0.45950037850113551</v>
      </c>
      <c r="X18" s="6">
        <f>IF(BaseForecast!X6=0,"",BaseForecast!X18/BaseForecast!X6)</f>
        <v>1.4018205461638491</v>
      </c>
      <c r="Y18" s="6">
        <f>IF(BaseForecast!Y6=0,"",BaseForecast!Y18/BaseForecast!Y6)</f>
        <v>1.3661016949152542</v>
      </c>
      <c r="Z18" s="6">
        <f>IF(BaseForecast!Z6=0,"",BaseForecast!Z18/BaseForecast!Z6)</f>
        <v>1.8903436988543372</v>
      </c>
      <c r="AA18" s="6">
        <f>IF(BaseForecast!AA6=0,"",BaseForecast!AA18/BaseForecast!AA6)</f>
        <v>2.9250843644544431</v>
      </c>
      <c r="AB18" s="6">
        <f>IF(BaseForecast!AB6=0,"",BaseForecast!AB18/BaseForecast!AB6)</f>
        <v>1.4971711456859971</v>
      </c>
      <c r="AC18" s="6">
        <f>IF(BaseForecast!AC6=0,"",BaseForecast!AC18/BaseForecast!AC6)</f>
        <v>0.2</v>
      </c>
      <c r="AD18" s="6">
        <f>IF(BaseForecast!AD6=0,"",BaseForecast!AD18/BaseForecast!AD6)</f>
        <v>0.34444444444444444</v>
      </c>
      <c r="AE18" s="6">
        <f>IF(BaseForecast!AE6=0,"",BaseForecast!AE18/BaseForecast!AE6)</f>
        <v>0.84217700321292965</v>
      </c>
      <c r="AF18" s="6" t="str">
        <f>IF(BaseForecast!AF6=0,"",BaseForecast!AF18/BaseForecast!AF6)</f>
        <v/>
      </c>
      <c r="AG18" s="6">
        <f>IF(BaseForecast!AG6=0,"",BaseForecast!AG18/BaseForecast!AG6)</f>
        <v>1.0550165049514855</v>
      </c>
      <c r="AH18" s="6">
        <f>IF(BaseForecast!AH6=0,"",BaseForecast!AH18/BaseForecast!AH6)</f>
        <v>0.64359783588818753</v>
      </c>
      <c r="AI18" s="6">
        <f>IF(BaseForecast!AI6=0,"",BaseForecast!AI18/BaseForecast!AI6)</f>
        <v>1.3736196319018406</v>
      </c>
      <c r="AJ18" s="6">
        <f>IF(BaseForecast!AJ6=0,"",BaseForecast!AJ18/BaseForecast!AJ6)</f>
        <v>7.442211055276382</v>
      </c>
      <c r="AK18" s="6" t="str">
        <f>IF(BaseForecast!AK6=0,"",BaseForecast!AK18/BaseForecast!AK6)</f>
        <v/>
      </c>
      <c r="AL18" s="6">
        <f>IF(BaseForecast!AL6=0,"",BaseForecast!AL18/BaseForecast!AL6)</f>
        <v>1.1295971978984238</v>
      </c>
      <c r="AM18" s="6">
        <f>IF(BaseForecast!AM6=0,"",BaseForecast!AM18/BaseForecast!AM6)</f>
        <v>1.4802721088435373</v>
      </c>
      <c r="AN18" s="6">
        <f>IF(BaseForecast!AN6=0,"",BaseForecast!AN18/BaseForecast!AN6)</f>
        <v>1.0841170323928944</v>
      </c>
      <c r="AO18" s="6">
        <f>IF(BaseForecast!AO6=0,"",BaseForecast!AO18/BaseForecast!AO6)</f>
        <v>2.8175438596491227</v>
      </c>
      <c r="AP18" s="6">
        <f>IF(BaseForecast!AP6=0,"",BaseForecast!AP18/BaseForecast!AP6)</f>
        <v>0.86352576863525765</v>
      </c>
      <c r="AQ18" s="6">
        <f>IF(BaseForecast!AQ6=0,"",BaseForecast!AQ18/BaseForecast!AQ6)</f>
        <v>3.6137071651090342</v>
      </c>
      <c r="AR18" s="6">
        <f>IF(BaseForecast!AR6=0,"",BaseForecast!AR18/BaseForecast!AR6)</f>
        <v>0.10166666666666667</v>
      </c>
      <c r="AS18" s="6">
        <f>IF(BaseForecast!AS6=0,"",BaseForecast!AS18/BaseForecast!AS6)</f>
        <v>86</v>
      </c>
      <c r="AT18" s="6">
        <f>IF(BaseForecast!AT6=0,"",BaseForecast!AT18/BaseForecast!AT6)</f>
        <v>1.0440528634361232</v>
      </c>
      <c r="AU18" s="6">
        <f>IF(BaseForecast!AU6=0,"",BaseForecast!AU18/BaseForecast!AU6)</f>
        <v>0.6115646258503401</v>
      </c>
      <c r="AV18" s="6">
        <f>IF(BaseForecast!AV6=0,"",BaseForecast!AV18/BaseForecast!AV6)</f>
        <v>0.33333333333333331</v>
      </c>
      <c r="AW18" s="6">
        <f>IF(BaseForecast!AW6=0,"",BaseForecast!AW18/BaseForecast!AW6)</f>
        <v>1.71850699844479</v>
      </c>
      <c r="AX18" s="6">
        <f>IF(BaseForecast!AX6=0,"",BaseForecast!AX18/BaseForecast!AX6)</f>
        <v>0.54768598615916952</v>
      </c>
      <c r="AY18" s="6">
        <f>IF(BaseForecast!AY6=0,"",BaseForecast!AY18/BaseForecast!AY6)</f>
        <v>10.25</v>
      </c>
      <c r="AZ18" s="6">
        <f>IF(BaseForecast!AZ6=0,"",BaseForecast!AZ18/BaseForecast!AZ6)</f>
        <v>0.79615579160343952</v>
      </c>
      <c r="BA18" s="6">
        <f>IF(BaseForecast!BA6=0,"",BaseForecast!BA18/BaseForecast!BA6)</f>
        <v>1.2639405204460967</v>
      </c>
      <c r="BB18" s="6">
        <f t="shared" si="0"/>
        <v>3</v>
      </c>
    </row>
    <row r="19" spans="1:54" ht="12.75" x14ac:dyDescent="0.2">
      <c r="A19" s="11">
        <v>37361</v>
      </c>
      <c r="B19" s="6">
        <f>IF(BaseForecast!B7=0,"",BaseForecast!B19/BaseForecast!B7)</f>
        <v>1.0517303260909143</v>
      </c>
      <c r="C19" s="6">
        <f>IF(BaseForecast!C7=0,"",BaseForecast!C19/BaseForecast!C7)</f>
        <v>2.1594853381208856</v>
      </c>
      <c r="D19" s="6" t="str">
        <f>IF(BaseForecast!D7=0,"",BaseForecast!D19/BaseForecast!D7)</f>
        <v/>
      </c>
      <c r="E19" s="6">
        <f>IF(BaseForecast!E7=0,"",BaseForecast!E19/BaseForecast!E7)</f>
        <v>0.67900076732884307</v>
      </c>
      <c r="F19" s="6">
        <f>IF(BaseForecast!F7=0,"",BaseForecast!F19/BaseForecast!F7)</f>
        <v>1.0677021107128635</v>
      </c>
      <c r="G19" s="6">
        <f>IF(BaseForecast!G7=0,"",BaseForecast!G19/BaseForecast!G7)</f>
        <v>0.54598384619196272</v>
      </c>
      <c r="H19" s="6">
        <f>IF(BaseForecast!H7=0,"",BaseForecast!H19/BaseForecast!H7)</f>
        <v>0.89781508126831866</v>
      </c>
      <c r="I19" s="6">
        <f>IF(BaseForecast!I7=0,"",BaseForecast!I19/BaseForecast!I7)</f>
        <v>6.3876221498371333</v>
      </c>
      <c r="J19" s="6">
        <f>IF(BaseForecast!J7=0,"",BaseForecast!J19/BaseForecast!J7)</f>
        <v>11.988764044943821</v>
      </c>
      <c r="K19" s="6" t="str">
        <f>IF(BaseForecast!K7=0,"",BaseForecast!K19/BaseForecast!K7)</f>
        <v/>
      </c>
      <c r="L19" s="6">
        <f>IF(BaseForecast!L7=0,"",BaseForecast!L19/BaseForecast!L7)</f>
        <v>1.5649158324897836</v>
      </c>
      <c r="M19" s="6">
        <f>IF(BaseForecast!M7=0,"",BaseForecast!M19/BaseForecast!M7)</f>
        <v>1.2755671253253997</v>
      </c>
      <c r="N19" s="6" t="str">
        <f>IF(BaseForecast!N7=0,"",BaseForecast!N19/BaseForecast!N7)</f>
        <v/>
      </c>
      <c r="O19" s="6">
        <f>IF(BaseForecast!O7=0,"",BaseForecast!O19/BaseForecast!O7)</f>
        <v>1.2083333333333333</v>
      </c>
      <c r="P19" s="6">
        <f>IF(BaseForecast!P7=0,"",BaseForecast!P19/BaseForecast!P7)</f>
        <v>3.2739472466450716</v>
      </c>
      <c r="Q19" s="6">
        <f>IF(BaseForecast!Q7=0,"",BaseForecast!Q19/BaseForecast!Q7)</f>
        <v>2.7994480220791167</v>
      </c>
      <c r="R19" s="6">
        <f>IF(BaseForecast!R7=0,"",BaseForecast!R19/BaseForecast!R7)</f>
        <v>0.8849315068493151</v>
      </c>
      <c r="S19" s="6">
        <f>IF(BaseForecast!S7=0,"",BaseForecast!S19/BaseForecast!S7)</f>
        <v>1.0379609544468547</v>
      </c>
      <c r="T19" s="6">
        <f>IF(BaseForecast!T7=0,"",BaseForecast!T19/BaseForecast!T7)</f>
        <v>2.6099585062240664</v>
      </c>
      <c r="U19" s="6">
        <f>IF(BaseForecast!U7=0,"",BaseForecast!U19/BaseForecast!U7)</f>
        <v>1.272050032189828</v>
      </c>
      <c r="V19" s="6">
        <f>IF(BaseForecast!V7=0,"",BaseForecast!V19/BaseForecast!V7)</f>
        <v>1.4280410569993449</v>
      </c>
      <c r="W19" s="6">
        <f>IF(BaseForecast!W7=0,"",BaseForecast!W19/BaseForecast!W7)</f>
        <v>1.4535962877030162</v>
      </c>
      <c r="X19" s="6">
        <f>IF(BaseForecast!X7=0,"",BaseForecast!X19/BaseForecast!X7)</f>
        <v>1.5209751811992094</v>
      </c>
      <c r="Y19" s="6">
        <f>IF(BaseForecast!Y7=0,"",BaseForecast!Y19/BaseForecast!Y7)</f>
        <v>1.5856521739130436</v>
      </c>
      <c r="Z19" s="6">
        <f>IF(BaseForecast!Z7=0,"",BaseForecast!Z19/BaseForecast!Z7)</f>
        <v>0.82741116751269039</v>
      </c>
      <c r="AA19" s="6">
        <f>IF(BaseForecast!AA7=0,"",BaseForecast!AA19/BaseForecast!AA7)</f>
        <v>1.4138565297363581</v>
      </c>
      <c r="AB19" s="6">
        <f>IF(BaseForecast!AB7=0,"",BaseForecast!AB19/BaseForecast!AB7)</f>
        <v>1.1793701506161569</v>
      </c>
      <c r="AC19" s="6">
        <f>IF(BaseForecast!AC7=0,"",BaseForecast!AC19/BaseForecast!AC7)</f>
        <v>0.5</v>
      </c>
      <c r="AD19" s="6">
        <f>IF(BaseForecast!AD7=0,"",BaseForecast!AD19/BaseForecast!AD7)</f>
        <v>0.86774193548387102</v>
      </c>
      <c r="AE19" s="6">
        <f>IF(BaseForecast!AE7=0,"",BaseForecast!AE19/BaseForecast!AE7)</f>
        <v>0.86254692463182214</v>
      </c>
      <c r="AF19" s="6" t="str">
        <f>IF(BaseForecast!AF7=0,"",BaseForecast!AF19/BaseForecast!AF7)</f>
        <v/>
      </c>
      <c r="AG19" s="6">
        <f>IF(BaseForecast!AG7=0,"",BaseForecast!AG19/BaseForecast!AG7)</f>
        <v>1.283086121651144</v>
      </c>
      <c r="AH19" s="6">
        <f>IF(BaseForecast!AH7=0,"",BaseForecast!AH19/BaseForecast!AH7)</f>
        <v>0.59854445318646732</v>
      </c>
      <c r="AI19" s="6">
        <f>IF(BaseForecast!AI7=0,"",BaseForecast!AI19/BaseForecast!AI7)</f>
        <v>1.3800746353047608</v>
      </c>
      <c r="AJ19" s="6">
        <f>IF(BaseForecast!AJ7=0,"",BaseForecast!AJ19/BaseForecast!AJ7)</f>
        <v>3.8872017353579174</v>
      </c>
      <c r="AK19" s="6" t="str">
        <f>IF(BaseForecast!AK7=0,"",BaseForecast!AK19/BaseForecast!AK7)</f>
        <v/>
      </c>
      <c r="AL19" s="6">
        <f>IF(BaseForecast!AL7=0,"",BaseForecast!AL19/BaseForecast!AL7)</f>
        <v>2.0946843853820596</v>
      </c>
      <c r="AM19" s="6">
        <f>IF(BaseForecast!AM7=0,"",BaseForecast!AM19/BaseForecast!AM7)</f>
        <v>1.6018030114126787</v>
      </c>
      <c r="AN19" s="6">
        <f>IF(BaseForecast!AN7=0,"",BaseForecast!AN19/BaseForecast!AN7)</f>
        <v>0.41352063213345042</v>
      </c>
      <c r="AO19" s="6">
        <f>IF(BaseForecast!AO7=0,"",BaseForecast!AO19/BaseForecast!AO7)</f>
        <v>2.2419146183699872</v>
      </c>
      <c r="AP19" s="6">
        <f>IF(BaseForecast!AP7=0,"",BaseForecast!AP19/BaseForecast!AP7)</f>
        <v>0.98948242457791313</v>
      </c>
      <c r="AQ19" s="6">
        <f>IF(BaseForecast!AQ7=0,"",BaseForecast!AQ19/BaseForecast!AQ7)</f>
        <v>8.0524861878453038</v>
      </c>
      <c r="AR19" s="6">
        <f>IF(BaseForecast!AR7=0,"",BaseForecast!AR19/BaseForecast!AR7)</f>
        <v>9.8101265822784806E-2</v>
      </c>
      <c r="AS19" s="6">
        <f>IF(BaseForecast!AS7=0,"",BaseForecast!AS19/BaseForecast!AS7)</f>
        <v>3.4264705882352939</v>
      </c>
      <c r="AT19" s="6">
        <f>IF(BaseForecast!AT7=0,"",BaseForecast!AT19/BaseForecast!AT7)</f>
        <v>1.009376814482932</v>
      </c>
      <c r="AU19" s="6">
        <f>IF(BaseForecast!AU7=0,"",BaseForecast!AU19/BaseForecast!AU7)</f>
        <v>0.60100376411543288</v>
      </c>
      <c r="AV19" s="6">
        <f>IF(BaseForecast!AV7=0,"",BaseForecast!AV19/BaseForecast!AV7)</f>
        <v>1</v>
      </c>
      <c r="AW19" s="6">
        <f>IF(BaseForecast!AW7=0,"",BaseForecast!AW19/BaseForecast!AW7)</f>
        <v>2.6567834681042228</v>
      </c>
      <c r="AX19" s="6">
        <f>IF(BaseForecast!AX7=0,"",BaseForecast!AX19/BaseForecast!AX7)</f>
        <v>0.22311798670879182</v>
      </c>
      <c r="AY19" s="6">
        <f>IF(BaseForecast!AY7=0,"",BaseForecast!AY19/BaseForecast!AY7)</f>
        <v>5.0599999999999996</v>
      </c>
      <c r="AZ19" s="6">
        <f>IF(BaseForecast!AZ7=0,"",BaseForecast!AZ19/BaseForecast!AZ7)</f>
        <v>2.4492574257425743</v>
      </c>
      <c r="BA19" s="6">
        <f>IF(BaseForecast!BA7=0,"",BaseForecast!BA19/BaseForecast!BA7)</f>
        <v>0.6015625</v>
      </c>
      <c r="BB19" s="6">
        <f t="shared" si="0"/>
        <v>4</v>
      </c>
    </row>
    <row r="20" spans="1:54" ht="12.75" x14ac:dyDescent="0.2">
      <c r="A20" s="11">
        <v>37391</v>
      </c>
      <c r="B20" s="6">
        <f>IF(BaseForecast!B8=0,"",BaseForecast!B20/BaseForecast!B8)</f>
        <v>0.94511699080251566</v>
      </c>
      <c r="C20" s="6">
        <f>IF(BaseForecast!C8=0,"",BaseForecast!C20/BaseForecast!C8)</f>
        <v>1.5729950548269189</v>
      </c>
      <c r="D20" s="6">
        <f>IF(BaseForecast!D8=0,"",BaseForecast!D20/BaseForecast!D8)</f>
        <v>1.0634146341463415</v>
      </c>
      <c r="E20" s="6">
        <f>IF(BaseForecast!E8=0,"",BaseForecast!E20/BaseForecast!E8)</f>
        <v>0.6186429336188437</v>
      </c>
      <c r="F20" s="6">
        <f>IF(BaseForecast!F8=0,"",BaseForecast!F20/BaseForecast!F8)</f>
        <v>1.4398174557900743</v>
      </c>
      <c r="G20" s="6">
        <f>IF(BaseForecast!G8=0,"",BaseForecast!G20/BaseForecast!G8)</f>
        <v>0.53484343452444949</v>
      </c>
      <c r="H20" s="6">
        <f>IF(BaseForecast!H8=0,"",BaseForecast!H20/BaseForecast!H8)</f>
        <v>0.86719999999999997</v>
      </c>
      <c r="I20" s="6">
        <f>IF(BaseForecast!I8=0,"",BaseForecast!I20/BaseForecast!I8)</f>
        <v>4.9431721798134012</v>
      </c>
      <c r="J20" s="6">
        <f>IF(BaseForecast!J8=0,"",BaseForecast!J20/BaseForecast!J8)</f>
        <v>1.0615224191866528</v>
      </c>
      <c r="K20" s="6" t="str">
        <f>IF(BaseForecast!K8=0,"",BaseForecast!K20/BaseForecast!K8)</f>
        <v/>
      </c>
      <c r="L20" s="6">
        <f>IF(BaseForecast!L8=0,"",BaseForecast!L20/BaseForecast!L8)</f>
        <v>1.52381605569082</v>
      </c>
      <c r="M20" s="6">
        <f>IF(BaseForecast!M8=0,"",BaseForecast!M20/BaseForecast!M8)</f>
        <v>1.281593927893738</v>
      </c>
      <c r="N20" s="6" t="str">
        <f>IF(BaseForecast!N8=0,"",BaseForecast!N20/BaseForecast!N8)</f>
        <v/>
      </c>
      <c r="O20" s="6">
        <f>IF(BaseForecast!O8=0,"",BaseForecast!O20/BaseForecast!O8)</f>
        <v>1.0801886792452831</v>
      </c>
      <c r="P20" s="6">
        <f>IF(BaseForecast!P8=0,"",BaseForecast!P20/BaseForecast!P8)</f>
        <v>0.99125874125874125</v>
      </c>
      <c r="Q20" s="6">
        <f>IF(BaseForecast!Q8=0,"",BaseForecast!Q20/BaseForecast!Q8)</f>
        <v>1.7609561752988048</v>
      </c>
      <c r="R20" s="6">
        <f>IF(BaseForecast!R8=0,"",BaseForecast!R20/BaseForecast!R8)</f>
        <v>0.60861423220973787</v>
      </c>
      <c r="S20" s="6">
        <f>IF(BaseForecast!S8=0,"",BaseForecast!S20/BaseForecast!S8)</f>
        <v>0.64091680814940577</v>
      </c>
      <c r="T20" s="6">
        <f>IF(BaseForecast!T8=0,"",BaseForecast!T20/BaseForecast!T8)</f>
        <v>1.728395061728395</v>
      </c>
      <c r="U20" s="6">
        <f>IF(BaseForecast!U8=0,"",BaseForecast!U20/BaseForecast!U8)</f>
        <v>1.3752174753527933</v>
      </c>
      <c r="V20" s="6">
        <f>IF(BaseForecast!V8=0,"",BaseForecast!V20/BaseForecast!V8)</f>
        <v>1.2049025769956003</v>
      </c>
      <c r="W20" s="6">
        <f>IF(BaseForecast!W8=0,"",BaseForecast!W20/BaseForecast!W8)</f>
        <v>0.79378531073446323</v>
      </c>
      <c r="X20" s="6">
        <f>IF(BaseForecast!X8=0,"",BaseForecast!X20/BaseForecast!X8)</f>
        <v>1.5277534326614082</v>
      </c>
      <c r="Y20" s="6">
        <f>IF(BaseForecast!Y8=0,"",BaseForecast!Y20/BaseForecast!Y8)</f>
        <v>1.2389003613835829</v>
      </c>
      <c r="Z20" s="6">
        <f>IF(BaseForecast!Z8=0,"",BaseForecast!Z20/BaseForecast!Z8)</f>
        <v>0.74826789838337182</v>
      </c>
      <c r="AA20" s="6">
        <f>IF(BaseForecast!AA8=0,"",BaseForecast!AA20/BaseForecast!AA8)</f>
        <v>1.2741919922817173</v>
      </c>
      <c r="AB20" s="6">
        <f>IF(BaseForecast!AB8=0,"",BaseForecast!AB20/BaseForecast!AB8)</f>
        <v>0.71129707112970708</v>
      </c>
      <c r="AC20" s="6">
        <f>IF(BaseForecast!AC8=0,"",BaseForecast!AC20/BaseForecast!AC8)</f>
        <v>1.3333333333333333</v>
      </c>
      <c r="AD20" s="6">
        <f>IF(BaseForecast!AD8=0,"",BaseForecast!AD20/BaseForecast!AD8)</f>
        <v>0.9370860927152318</v>
      </c>
      <c r="AE20" s="6">
        <f>IF(BaseForecast!AE8=0,"",BaseForecast!AE20/BaseForecast!AE8)</f>
        <v>0.88032128514056229</v>
      </c>
      <c r="AF20" s="6" t="str">
        <f>IF(BaseForecast!AF8=0,"",BaseForecast!AF20/BaseForecast!AF8)</f>
        <v/>
      </c>
      <c r="AG20" s="6">
        <f>IF(BaseForecast!AG8=0,"",BaseForecast!AG20/BaseForecast!AG8)</f>
        <v>1.0064291162689332</v>
      </c>
      <c r="AH20" s="6">
        <f>IF(BaseForecast!AH8=0,"",BaseForecast!AH20/BaseForecast!AH8)</f>
        <v>0.51137994668853803</v>
      </c>
      <c r="AI20" s="6">
        <f>IF(BaseForecast!AI8=0,"",BaseForecast!AI20/BaseForecast!AI8)</f>
        <v>0.85521318523826584</v>
      </c>
      <c r="AJ20" s="6">
        <f>IF(BaseForecast!AJ8=0,"",BaseForecast!AJ20/BaseForecast!AJ8)</f>
        <v>2.712305025996534</v>
      </c>
      <c r="AK20" s="6">
        <f>IF(BaseForecast!AK8=0,"",BaseForecast!AK20/BaseForecast!AK8)</f>
        <v>0</v>
      </c>
      <c r="AL20" s="6">
        <f>IF(BaseForecast!AL8=0,"",BaseForecast!AL20/BaseForecast!AL8)</f>
        <v>0.61792452830188682</v>
      </c>
      <c r="AM20" s="6">
        <f>IF(BaseForecast!AM8=0,"",BaseForecast!AM20/BaseForecast!AM8)</f>
        <v>1.1360942005767383</v>
      </c>
      <c r="AN20" s="6">
        <f>IF(BaseForecast!AN8=0,"",BaseForecast!AN20/BaseForecast!AN8)</f>
        <v>0.37994868035190615</v>
      </c>
      <c r="AO20" s="6">
        <f>IF(BaseForecast!AO8=0,"",BaseForecast!AO20/BaseForecast!AO8)</f>
        <v>1.8494138863841298</v>
      </c>
      <c r="AP20" s="6">
        <f>IF(BaseForecast!AP8=0,"",BaseForecast!AP20/BaseForecast!AP8)</f>
        <v>0.76832614660917287</v>
      </c>
      <c r="AQ20" s="6">
        <f>IF(BaseForecast!AQ8=0,"",BaseForecast!AQ20/BaseForecast!AQ8)</f>
        <v>12.223719676549866</v>
      </c>
      <c r="AR20" s="6">
        <f>IF(BaseForecast!AR8=0,"",BaseForecast!AR20/BaseForecast!AR8)</f>
        <v>8.8957055214723926E-2</v>
      </c>
      <c r="AS20" s="6">
        <f>IF(BaseForecast!AS8=0,"",BaseForecast!AS20/BaseForecast!AS8)</f>
        <v>0.34319526627218933</v>
      </c>
      <c r="AT20" s="6">
        <f>IF(BaseForecast!AT8=0,"",BaseForecast!AT20/BaseForecast!AT8)</f>
        <v>0.95031173677583769</v>
      </c>
      <c r="AU20" s="6">
        <f>IF(BaseForecast!AU8=0,"",BaseForecast!AU20/BaseForecast!AU8)</f>
        <v>0.63960024984384756</v>
      </c>
      <c r="AV20" s="6">
        <f>IF(BaseForecast!AV8=0,"",BaseForecast!AV20/BaseForecast!AV8)</f>
        <v>5.5555555555555552E-2</v>
      </c>
      <c r="AW20" s="6">
        <f>IF(BaseForecast!AW8=0,"",BaseForecast!AW20/BaseForecast!AW8)</f>
        <v>2.1093073593073592</v>
      </c>
      <c r="AX20" s="6">
        <f>IF(BaseForecast!AX8=0,"",BaseForecast!AX20/BaseForecast!AX8)</f>
        <v>0.13034259569244505</v>
      </c>
      <c r="AY20" s="6">
        <f>IF(BaseForecast!AY8=0,"",BaseForecast!AY20/BaseForecast!AY8)</f>
        <v>1.0421052631578946</v>
      </c>
      <c r="AZ20" s="6">
        <f>IF(BaseForecast!AZ8=0,"",BaseForecast!AZ20/BaseForecast!AZ8)</f>
        <v>1.2049751243781095</v>
      </c>
      <c r="BA20" s="6">
        <f>IF(BaseForecast!BA8=0,"",BaseForecast!BA20/BaseForecast!BA8)</f>
        <v>0.84765625</v>
      </c>
      <c r="BB20" s="6">
        <f t="shared" si="0"/>
        <v>5</v>
      </c>
    </row>
    <row r="21" spans="1:54" ht="12.75" x14ac:dyDescent="0.2">
      <c r="A21" s="11">
        <v>37422</v>
      </c>
      <c r="B21" s="6">
        <f>IF(BaseForecast!B9=0,"",BaseForecast!B21/BaseForecast!B9)</f>
        <v>1.117937823014129</v>
      </c>
      <c r="C21" s="6">
        <f>IF(BaseForecast!C9=0,"",BaseForecast!C21/BaseForecast!C9)</f>
        <v>1.9091329123671645</v>
      </c>
      <c r="D21" s="6">
        <f>IF(BaseForecast!D9=0,"",BaseForecast!D21/BaseForecast!D9)</f>
        <v>1.0374948496085703</v>
      </c>
      <c r="E21" s="6">
        <f>IF(BaseForecast!E9=0,"",BaseForecast!E21/BaseForecast!E9)</f>
        <v>0.99746253270953933</v>
      </c>
      <c r="F21" s="6">
        <f>IF(BaseForecast!F9=0,"",BaseForecast!F21/BaseForecast!F9)</f>
        <v>3.7840342124019957</v>
      </c>
      <c r="G21" s="6">
        <f>IF(BaseForecast!G9=0,"",BaseForecast!G21/BaseForecast!G9)</f>
        <v>0.76094619776150407</v>
      </c>
      <c r="H21" s="6">
        <f>IF(BaseForecast!H9=0,"",BaseForecast!H21/BaseForecast!H9)</f>
        <v>1.0023673583066426</v>
      </c>
      <c r="I21" s="6">
        <f>IF(BaseForecast!I9=0,"",BaseForecast!I21/BaseForecast!I9)</f>
        <v>2.9402432575356956</v>
      </c>
      <c r="J21" s="6">
        <f>IF(BaseForecast!J9=0,"",BaseForecast!J21/BaseForecast!J9)</f>
        <v>0.99926362297496318</v>
      </c>
      <c r="K21" s="6" t="str">
        <f>IF(BaseForecast!K9=0,"",BaseForecast!K21/BaseForecast!K9)</f>
        <v/>
      </c>
      <c r="L21" s="6">
        <f>IF(BaseForecast!L9=0,"",BaseForecast!L21/BaseForecast!L9)</f>
        <v>1.4531931773105911</v>
      </c>
      <c r="M21" s="6">
        <f>IF(BaseForecast!M9=0,"",BaseForecast!M21/BaseForecast!M9)</f>
        <v>1.8028431601025403</v>
      </c>
      <c r="N21" s="6" t="str">
        <f>IF(BaseForecast!N9=0,"",BaseForecast!N21/BaseForecast!N9)</f>
        <v/>
      </c>
      <c r="O21" s="6">
        <f>IF(BaseForecast!O9=0,"",BaseForecast!O21/BaseForecast!O9)</f>
        <v>1.4009661835748792</v>
      </c>
      <c r="P21" s="6">
        <f>IF(BaseForecast!P9=0,"",BaseForecast!P21/BaseForecast!P9)</f>
        <v>2.6414692573862122</v>
      </c>
      <c r="Q21" s="6">
        <f>IF(BaseForecast!Q9=0,"",BaseForecast!Q21/BaseForecast!Q9)</f>
        <v>1.9493949394939494</v>
      </c>
      <c r="R21" s="6">
        <f>IF(BaseForecast!R9=0,"",BaseForecast!R21/BaseForecast!R9)</f>
        <v>1.2254697286012526</v>
      </c>
      <c r="S21" s="6">
        <f>IF(BaseForecast!S9=0,"",BaseForecast!S21/BaseForecast!S9)</f>
        <v>1.5177038626609443</v>
      </c>
      <c r="T21" s="6">
        <f>IF(BaseForecast!T9=0,"",BaseForecast!T21/BaseForecast!T9)</f>
        <v>5.6494845360824746</v>
      </c>
      <c r="U21" s="6">
        <f>IF(BaseForecast!U9=0,"",BaseForecast!U21/BaseForecast!U9)</f>
        <v>1.5681116690468513</v>
      </c>
      <c r="V21" s="6">
        <f>IF(BaseForecast!V9=0,"",BaseForecast!V21/BaseForecast!V9)</f>
        <v>1.0153501758874321</v>
      </c>
      <c r="W21" s="6">
        <f>IF(BaseForecast!W9=0,"",BaseForecast!W21/BaseForecast!W9)</f>
        <v>1.4827067669172933</v>
      </c>
      <c r="X21" s="6">
        <f>IF(BaseForecast!X9=0,"",BaseForecast!X21/BaseForecast!X9)</f>
        <v>1.2928835379663846</v>
      </c>
      <c r="Y21" s="6">
        <f>IF(BaseForecast!Y9=0,"",BaseForecast!Y21/BaseForecast!Y9)</f>
        <v>1.2971116946071501</v>
      </c>
      <c r="Z21" s="6">
        <f>IF(BaseForecast!Z9=0,"",BaseForecast!Z21/BaseForecast!Z9)</f>
        <v>1.6561314791403288</v>
      </c>
      <c r="AA21" s="6">
        <f>IF(BaseForecast!AA9=0,"",BaseForecast!AA21/BaseForecast!AA9)</f>
        <v>1.6859738784781375</v>
      </c>
      <c r="AB21" s="6">
        <f>IF(BaseForecast!AB9=0,"",BaseForecast!AB21/BaseForecast!AB9)</f>
        <v>1.1287356321839082</v>
      </c>
      <c r="AC21" s="6">
        <f>IF(BaseForecast!AC9=0,"",BaseForecast!AC21/BaseForecast!AC9)</f>
        <v>1.75</v>
      </c>
      <c r="AD21" s="6">
        <f>IF(BaseForecast!AD9=0,"",BaseForecast!AD21/BaseForecast!AD9)</f>
        <v>1.4644549763033174</v>
      </c>
      <c r="AE21" s="6">
        <f>IF(BaseForecast!AE9=0,"",BaseForecast!AE21/BaseForecast!AE9)</f>
        <v>1.134897011548994</v>
      </c>
      <c r="AF21" s="6" t="str">
        <f>IF(BaseForecast!AF9=0,"",BaseForecast!AF21/BaseForecast!AF9)</f>
        <v/>
      </c>
      <c r="AG21" s="6">
        <f>IF(BaseForecast!AG9=0,"",BaseForecast!AG21/BaseForecast!AG9)</f>
        <v>1.1701045903544451</v>
      </c>
      <c r="AH21" s="6">
        <f>IF(BaseForecast!AH9=0,"",BaseForecast!AH21/BaseForecast!AH9)</f>
        <v>0.82445796880943323</v>
      </c>
      <c r="AI21" s="6">
        <f>IF(BaseForecast!AI9=0,"",BaseForecast!AI21/BaseForecast!AI9)</f>
        <v>0.91979512886176651</v>
      </c>
      <c r="AJ21" s="6">
        <f>IF(BaseForecast!AJ9=0,"",BaseForecast!AJ21/BaseForecast!AJ9)</f>
        <v>1.7466902030008826</v>
      </c>
      <c r="AK21" s="6" t="str">
        <f>IF(BaseForecast!AK9=0,"",BaseForecast!AK21/BaseForecast!AK9)</f>
        <v/>
      </c>
      <c r="AL21" s="6">
        <f>IF(BaseForecast!AL9=0,"",BaseForecast!AL21/BaseForecast!AL9)</f>
        <v>2.647887323943662</v>
      </c>
      <c r="AM21" s="6">
        <f>IF(BaseForecast!AM9=0,"",BaseForecast!AM21/BaseForecast!AM9)</f>
        <v>1.1715478675812705</v>
      </c>
      <c r="AN21" s="6">
        <f>IF(BaseForecast!AN9=0,"",BaseForecast!AN21/BaseForecast!AN9)</f>
        <v>0.47221374045801529</v>
      </c>
      <c r="AO21" s="6">
        <f>IF(BaseForecast!AO9=0,"",BaseForecast!AO21/BaseForecast!AO9)</f>
        <v>3.287408243929983</v>
      </c>
      <c r="AP21" s="6">
        <f>IF(BaseForecast!AP9=0,"",BaseForecast!AP21/BaseForecast!AP9)</f>
        <v>0.85490605427974953</v>
      </c>
      <c r="AQ21" s="6">
        <f>IF(BaseForecast!AQ9=0,"",BaseForecast!AQ21/BaseForecast!AQ9)</f>
        <v>3.4433566433566432</v>
      </c>
      <c r="AR21" s="6">
        <f>IF(BaseForecast!AR9=0,"",BaseForecast!AR21/BaseForecast!AR9)</f>
        <v>0.4</v>
      </c>
      <c r="AS21" s="6">
        <f>IF(BaseForecast!AS9=0,"",BaseForecast!AS21/BaseForecast!AS9)</f>
        <v>0.88498402555910538</v>
      </c>
      <c r="AT21" s="6">
        <f>IF(BaseForecast!AT9=0,"",BaseForecast!AT21/BaseForecast!AT9)</f>
        <v>1.0310988069342826</v>
      </c>
      <c r="AU21" s="6">
        <f>IF(BaseForecast!AU9=0,"",BaseForecast!AU21/BaseForecast!AU9)</f>
        <v>0.51389830508474577</v>
      </c>
      <c r="AV21" s="6">
        <f>IF(BaseForecast!AV9=0,"",BaseForecast!AV21/BaseForecast!AV9)</f>
        <v>1</v>
      </c>
      <c r="AW21" s="6">
        <f>IF(BaseForecast!AW9=0,"",BaseForecast!AW21/BaseForecast!AW9)</f>
        <v>1.1138550352790251</v>
      </c>
      <c r="AX21" s="6">
        <f>IF(BaseForecast!AX9=0,"",BaseForecast!AX21/BaseForecast!AX9)</f>
        <v>0.13988307429060318</v>
      </c>
      <c r="AY21" s="6">
        <f>IF(BaseForecast!AY9=0,"",BaseForecast!AY21/BaseForecast!AY9)</f>
        <v>4.8723404255319149</v>
      </c>
      <c r="AZ21" s="6">
        <f>IF(BaseForecast!AZ9=0,"",BaseForecast!AZ21/BaseForecast!AZ9)</f>
        <v>1.0696744717304398</v>
      </c>
      <c r="BA21" s="6">
        <f>IF(BaseForecast!BA9=0,"",BaseForecast!BA21/BaseForecast!BA9)</f>
        <v>1.4197530864197532</v>
      </c>
      <c r="BB21" s="6">
        <f t="shared" si="0"/>
        <v>6</v>
      </c>
    </row>
    <row r="22" spans="1:54" ht="12.75" x14ac:dyDescent="0.2">
      <c r="A22" s="11">
        <v>37452</v>
      </c>
      <c r="B22" s="6">
        <f>IF(BaseForecast!B10=0,"",BaseForecast!B22/BaseForecast!B10)</f>
        <v>1.156775032509753</v>
      </c>
      <c r="C22" s="6">
        <f>IF(BaseForecast!C10=0,"",BaseForecast!C22/BaseForecast!C10)</f>
        <v>1.8241494968854814</v>
      </c>
      <c r="D22" s="6">
        <f>IF(BaseForecast!D10=0,"",BaseForecast!D22/BaseForecast!D10)</f>
        <v>1.1422714227142272</v>
      </c>
      <c r="E22" s="6">
        <f>IF(BaseForecast!E10=0,"",BaseForecast!E22/BaseForecast!E10)</f>
        <v>1.4157377530067468</v>
      </c>
      <c r="F22" s="6">
        <f>IF(BaseForecast!F10=0,"",BaseForecast!F22/BaseForecast!F10)</f>
        <v>2.2224274406332456</v>
      </c>
      <c r="G22" s="6">
        <f>IF(BaseForecast!G10=0,"",BaseForecast!G22/BaseForecast!G10)</f>
        <v>0.95432140045085367</v>
      </c>
      <c r="H22" s="6">
        <f>IF(BaseForecast!H10=0,"",BaseForecast!H22/BaseForecast!H10)</f>
        <v>1.0915733073550902</v>
      </c>
      <c r="I22" s="6">
        <f>IF(BaseForecast!I10=0,"",BaseForecast!I22/BaseForecast!I10)</f>
        <v>3.2237479806138936</v>
      </c>
      <c r="J22" s="6">
        <f>IF(BaseForecast!J10=0,"",BaseForecast!J22/BaseForecast!J10)</f>
        <v>3.3134328358208953</v>
      </c>
      <c r="K22" s="6" t="str">
        <f>IF(BaseForecast!K10=0,"",BaseForecast!K22/BaseForecast!K10)</f>
        <v/>
      </c>
      <c r="L22" s="6">
        <f>IF(BaseForecast!L10=0,"",BaseForecast!L22/BaseForecast!L10)</f>
        <v>1.3817358602602801</v>
      </c>
      <c r="M22" s="6">
        <f>IF(BaseForecast!M10=0,"",BaseForecast!M22/BaseForecast!M10)</f>
        <v>1.6797292019268324</v>
      </c>
      <c r="N22" s="6" t="str">
        <f>IF(BaseForecast!N10=0,"",BaseForecast!N22/BaseForecast!N10)</f>
        <v/>
      </c>
      <c r="O22" s="6">
        <f>IF(BaseForecast!O10=0,"",BaseForecast!O22/BaseForecast!O10)</f>
        <v>0.56674757281553401</v>
      </c>
      <c r="P22" s="6">
        <f>IF(BaseForecast!P10=0,"",BaseForecast!P22/BaseForecast!P10)</f>
        <v>2.7835732829832427</v>
      </c>
      <c r="Q22" s="6">
        <f>IF(BaseForecast!Q10=0,"",BaseForecast!Q22/BaseForecast!Q10)</f>
        <v>2.3048530416951469</v>
      </c>
      <c r="R22" s="6">
        <f>IF(BaseForecast!R10=0,"",BaseForecast!R22/BaseForecast!R10)</f>
        <v>0.91814946619217086</v>
      </c>
      <c r="S22" s="6">
        <f>IF(BaseForecast!S10=0,"",BaseForecast!S22/BaseForecast!S10)</f>
        <v>0.75905446502626484</v>
      </c>
      <c r="T22" s="6">
        <f>IF(BaseForecast!T10=0,"",BaseForecast!T22/BaseForecast!T10)</f>
        <v>5.3050458715596331</v>
      </c>
      <c r="U22" s="6">
        <f>IF(BaseForecast!U10=0,"",BaseForecast!U22/BaseForecast!U10)</f>
        <v>1.2348318713450293</v>
      </c>
      <c r="V22" s="6">
        <f>IF(BaseForecast!V10=0,"",BaseForecast!V22/BaseForecast!V10)</f>
        <v>1.0129040840760941</v>
      </c>
      <c r="W22" s="6">
        <f>IF(BaseForecast!W10=0,"",BaseForecast!W22/BaseForecast!W10)</f>
        <v>1.6137322593018795</v>
      </c>
      <c r="X22" s="6">
        <f>IF(BaseForecast!X10=0,"",BaseForecast!X22/BaseForecast!X10)</f>
        <v>1.5206516750803121</v>
      </c>
      <c r="Y22" s="6">
        <f>IF(BaseForecast!Y10=0,"",BaseForecast!Y22/BaseForecast!Y10)</f>
        <v>1.3420357119834978</v>
      </c>
      <c r="Z22" s="6">
        <f>IF(BaseForecast!Z10=0,"",BaseForecast!Z22/BaseForecast!Z10)</f>
        <v>1.5409582689335395</v>
      </c>
      <c r="AA22" s="6">
        <f>IF(BaseForecast!AA10=0,"",BaseForecast!AA22/BaseForecast!AA10)</f>
        <v>1.1001369798309009</v>
      </c>
      <c r="AB22" s="6">
        <f>IF(BaseForecast!AB10=0,"",BaseForecast!AB22/BaseForecast!AB10)</f>
        <v>0.96421899698232505</v>
      </c>
      <c r="AC22" s="6">
        <f>IF(BaseForecast!AC10=0,"",BaseForecast!AC22/BaseForecast!AC10)</f>
        <v>0.46774193548387094</v>
      </c>
      <c r="AD22" s="6">
        <f>IF(BaseForecast!AD10=0,"",BaseForecast!AD22/BaseForecast!AD10)</f>
        <v>1.041631973355537</v>
      </c>
      <c r="AE22" s="6">
        <f>IF(BaseForecast!AE10=0,"",BaseForecast!AE22/BaseForecast!AE10)</f>
        <v>1.1975753604193971</v>
      </c>
      <c r="AF22" s="6" t="str">
        <f>IF(BaseForecast!AF10=0,"",BaseForecast!AF22/BaseForecast!AF10)</f>
        <v/>
      </c>
      <c r="AG22" s="6">
        <f>IF(BaseForecast!AG10=0,"",BaseForecast!AG22/BaseForecast!AG10)</f>
        <v>1.6686373041678983</v>
      </c>
      <c r="AH22" s="6">
        <f>IF(BaseForecast!AH10=0,"",BaseForecast!AH22/BaseForecast!AH10)</f>
        <v>0.92679180887372015</v>
      </c>
      <c r="AI22" s="6">
        <f>IF(BaseForecast!AI10=0,"",BaseForecast!AI22/BaseForecast!AI10)</f>
        <v>1.1371531100478469</v>
      </c>
      <c r="AJ22" s="6">
        <f>IF(BaseForecast!AJ10=0,"",BaseForecast!AJ22/BaseForecast!AJ10)</f>
        <v>1.8068544102019128</v>
      </c>
      <c r="AK22" s="6" t="str">
        <f>IF(BaseForecast!AK10=0,"",BaseForecast!AK22/BaseForecast!AK10)</f>
        <v/>
      </c>
      <c r="AL22" s="6">
        <f>IF(BaseForecast!AL10=0,"",BaseForecast!AL22/BaseForecast!AL10)</f>
        <v>2.7027824620573355</v>
      </c>
      <c r="AM22" s="6">
        <f>IF(BaseForecast!AM10=0,"",BaseForecast!AM22/BaseForecast!AM10)</f>
        <v>0.88659411744887306</v>
      </c>
      <c r="AN22" s="6">
        <f>IF(BaseForecast!AN10=0,"",BaseForecast!AN22/BaseForecast!AN10)</f>
        <v>0.31203745657755627</v>
      </c>
      <c r="AO22" s="6">
        <f>IF(BaseForecast!AO10=0,"",BaseForecast!AO22/BaseForecast!AO10)</f>
        <v>3.8373121131741823</v>
      </c>
      <c r="AP22" s="6">
        <f>IF(BaseForecast!AP10=0,"",BaseForecast!AP22/BaseForecast!AP10)</f>
        <v>0.8422108719445458</v>
      </c>
      <c r="AQ22" s="6">
        <f>IF(BaseForecast!AQ10=0,"",BaseForecast!AQ22/BaseForecast!AQ10)</f>
        <v>3.6894018887722981</v>
      </c>
      <c r="AR22" s="6">
        <f>IF(BaseForecast!AR10=0,"",BaseForecast!AR22/BaseForecast!AR10)</f>
        <v>0.67510548523206748</v>
      </c>
      <c r="AS22" s="6">
        <f>IF(BaseForecast!AS10=0,"",BaseForecast!AS22/BaseForecast!AS10)</f>
        <v>0.73095944609297725</v>
      </c>
      <c r="AT22" s="6">
        <f>IF(BaseForecast!AT10=0,"",BaseForecast!AT22/BaseForecast!AT10)</f>
        <v>0.95885538079426635</v>
      </c>
      <c r="AU22" s="6">
        <f>IF(BaseForecast!AU10=0,"",BaseForecast!AU22/BaseForecast!AU10)</f>
        <v>1.256</v>
      </c>
      <c r="AV22" s="6">
        <f>IF(BaseForecast!AV10=0,"",BaseForecast!AV22/BaseForecast!AV10)</f>
        <v>1.3333333333333333</v>
      </c>
      <c r="AW22" s="6">
        <f>IF(BaseForecast!AW10=0,"",BaseForecast!AW22/BaseForecast!AW10)</f>
        <v>1.5038949476964167</v>
      </c>
      <c r="AX22" s="6">
        <f>IF(BaseForecast!AX10=0,"",BaseForecast!AX22/BaseForecast!AX10)</f>
        <v>0.21359223300970873</v>
      </c>
      <c r="AY22" s="6">
        <f>IF(BaseForecast!AY10=0,"",BaseForecast!AY22/BaseForecast!AY10)</f>
        <v>0.36622073578595316</v>
      </c>
      <c r="AZ22" s="6">
        <f>IF(BaseForecast!AZ10=0,"",BaseForecast!AZ22/BaseForecast!AZ10)</f>
        <v>0.97998440343124515</v>
      </c>
      <c r="BA22" s="6">
        <f>IF(BaseForecast!BA10=0,"",BaseForecast!BA22/BaseForecast!BA10)</f>
        <v>1.3903508771929824</v>
      </c>
      <c r="BB22" s="6">
        <f t="shared" si="0"/>
        <v>7</v>
      </c>
    </row>
    <row r="23" spans="1:54" ht="12.75" x14ac:dyDescent="0.2">
      <c r="A23" s="11">
        <v>37483</v>
      </c>
      <c r="B23" s="6">
        <f>IF(BaseForecast!B11=0,"",BaseForecast!B23/BaseForecast!B11)</f>
        <v>1.044905519160455</v>
      </c>
      <c r="C23" s="6">
        <f>IF(BaseForecast!C11=0,"",BaseForecast!C23/BaseForecast!C11)</f>
        <v>1.7872244714349979</v>
      </c>
      <c r="D23" s="6">
        <f>IF(BaseForecast!D11=0,"",BaseForecast!D23/BaseForecast!D11)</f>
        <v>0.96425796425796428</v>
      </c>
      <c r="E23" s="6">
        <f>IF(BaseForecast!E11=0,"",BaseForecast!E23/BaseForecast!E11)</f>
        <v>1.4544572860260243</v>
      </c>
      <c r="F23" s="6">
        <f>IF(BaseForecast!F11=0,"",BaseForecast!F23/BaseForecast!F11)</f>
        <v>1.4960629921259843</v>
      </c>
      <c r="G23" s="6">
        <f>IF(BaseForecast!G11=0,"",BaseForecast!G23/BaseForecast!G11)</f>
        <v>0.80436173829570223</v>
      </c>
      <c r="H23" s="6">
        <f>IF(BaseForecast!H11=0,"",BaseForecast!H23/BaseForecast!H11)</f>
        <v>0.93960990247561893</v>
      </c>
      <c r="I23" s="6">
        <f>IF(BaseForecast!I11=0,"",BaseForecast!I23/BaseForecast!I11)</f>
        <v>2.0303252629004644</v>
      </c>
      <c r="J23" s="6">
        <f>IF(BaseForecast!J11=0,"",BaseForecast!J23/BaseForecast!J11)</f>
        <v>0.77380952380952384</v>
      </c>
      <c r="K23" s="6" t="str">
        <f>IF(BaseForecast!K11=0,"",BaseForecast!K23/BaseForecast!K11)</f>
        <v/>
      </c>
      <c r="L23" s="6">
        <f>IF(BaseForecast!L11=0,"",BaseForecast!L23/BaseForecast!L11)</f>
        <v>1.4129231065530359</v>
      </c>
      <c r="M23" s="6">
        <f>IF(BaseForecast!M11=0,"",BaseForecast!M23/BaseForecast!M11)</f>
        <v>1.3006336027965917</v>
      </c>
      <c r="N23" s="6" t="str">
        <f>IF(BaseForecast!N11=0,"",BaseForecast!N23/BaseForecast!N11)</f>
        <v/>
      </c>
      <c r="O23" s="6">
        <f>IF(BaseForecast!O11=0,"",BaseForecast!O23/BaseForecast!O11)</f>
        <v>0.17417876241405653</v>
      </c>
      <c r="P23" s="6">
        <f>IF(BaseForecast!P11=0,"",BaseForecast!P23/BaseForecast!P11)</f>
        <v>1.4023257910393943</v>
      </c>
      <c r="Q23" s="6">
        <f>IF(BaseForecast!Q11=0,"",BaseForecast!Q23/BaseForecast!Q11)</f>
        <v>1.1316116215545071</v>
      </c>
      <c r="R23" s="6">
        <f>IF(BaseForecast!R11=0,"",BaseForecast!R23/BaseForecast!R11)</f>
        <v>0.49843505477308292</v>
      </c>
      <c r="S23" s="6">
        <f>IF(BaseForecast!S11=0,"",BaseForecast!S23/BaseForecast!S11)</f>
        <v>0.80353595550258239</v>
      </c>
      <c r="T23" s="6">
        <f>IF(BaseForecast!T11=0,"",BaseForecast!T23/BaseForecast!T11)</f>
        <v>1.8515769944341374</v>
      </c>
      <c r="U23" s="6">
        <f>IF(BaseForecast!U11=0,"",BaseForecast!U23/BaseForecast!U11)</f>
        <v>1.0898138006571743</v>
      </c>
      <c r="V23" s="6">
        <f>IF(BaseForecast!V11=0,"",BaseForecast!V23/BaseForecast!V11)</f>
        <v>0.97703523693803163</v>
      </c>
      <c r="W23" s="6">
        <f>IF(BaseForecast!W11=0,"",BaseForecast!W23/BaseForecast!W11)</f>
        <v>1.501485035412383</v>
      </c>
      <c r="X23" s="6">
        <f>IF(BaseForecast!X11=0,"",BaseForecast!X23/BaseForecast!X11)</f>
        <v>1.2686958803463657</v>
      </c>
      <c r="Y23" s="6">
        <f>IF(BaseForecast!Y11=0,"",BaseForecast!Y23/BaseForecast!Y11)</f>
        <v>1.0477244353648849</v>
      </c>
      <c r="Z23" s="6">
        <f>IF(BaseForecast!Z11=0,"",BaseForecast!Z23/BaseForecast!Z11)</f>
        <v>0.75320829220138208</v>
      </c>
      <c r="AA23" s="6">
        <f>IF(BaseForecast!AA11=0,"",BaseForecast!AA23/BaseForecast!AA11)</f>
        <v>0.88460310946974874</v>
      </c>
      <c r="AB23" s="6">
        <f>IF(BaseForecast!AB11=0,"",BaseForecast!AB23/BaseForecast!AB11)</f>
        <v>0.72167216721672167</v>
      </c>
      <c r="AC23" s="6">
        <f>IF(BaseForecast!AC11=0,"",BaseForecast!AC23/BaseForecast!AC11)</f>
        <v>0.41666666666666669</v>
      </c>
      <c r="AD23" s="6">
        <f>IF(BaseForecast!AD11=0,"",BaseForecast!AD23/BaseForecast!AD11)</f>
        <v>1.2011412268188302</v>
      </c>
      <c r="AE23" s="6">
        <f>IF(BaseForecast!AE11=0,"",BaseForecast!AE23/BaseForecast!AE11)</f>
        <v>1.0692222835079979</v>
      </c>
      <c r="AF23" s="6">
        <f>IF(BaseForecast!AF11=0,"",BaseForecast!AF23/BaseForecast!AF11)</f>
        <v>15.55</v>
      </c>
      <c r="AG23" s="6">
        <f>IF(BaseForecast!AG11=0,"",BaseForecast!AG23/BaseForecast!AG11)</f>
        <v>1.1921910739932975</v>
      </c>
      <c r="AH23" s="6">
        <f>IF(BaseForecast!AH11=0,"",BaseForecast!AH23/BaseForecast!AH11)</f>
        <v>0.81396248307870822</v>
      </c>
      <c r="AI23" s="6">
        <f>IF(BaseForecast!AI11=0,"",BaseForecast!AI23/BaseForecast!AI11)</f>
        <v>0.93642282650325548</v>
      </c>
      <c r="AJ23" s="6">
        <f>IF(BaseForecast!AJ11=0,"",BaseForecast!AJ23/BaseForecast!AJ11)</f>
        <v>1.1583043550256664</v>
      </c>
      <c r="AK23" s="6" t="str">
        <f>IF(BaseForecast!AK11=0,"",BaseForecast!AK23/BaseForecast!AK11)</f>
        <v/>
      </c>
      <c r="AL23" s="6">
        <f>IF(BaseForecast!AL11=0,"",BaseForecast!AL23/BaseForecast!AL11)</f>
        <v>1.8466597438560055</v>
      </c>
      <c r="AM23" s="6">
        <f>IF(BaseForecast!AM11=0,"",BaseForecast!AM23/BaseForecast!AM11)</f>
        <v>1.129384137565336</v>
      </c>
      <c r="AN23" s="6">
        <f>IF(BaseForecast!AN11=0,"",BaseForecast!AN23/BaseForecast!AN11)</f>
        <v>0.55727448526902512</v>
      </c>
      <c r="AO23" s="6">
        <f>IF(BaseForecast!AO11=0,"",BaseForecast!AO23/BaseForecast!AO11)</f>
        <v>3.0335570469798658</v>
      </c>
      <c r="AP23" s="6">
        <f>IF(BaseForecast!AP11=0,"",BaseForecast!AP23/BaseForecast!AP11)</f>
        <v>0.73381770145310432</v>
      </c>
      <c r="AQ23" s="6">
        <f>IF(BaseForecast!AQ11=0,"",BaseForecast!AQ23/BaseForecast!AQ11)</f>
        <v>2.2061476779151352</v>
      </c>
      <c r="AR23" s="6">
        <f>IF(BaseForecast!AR11=0,"",BaseForecast!AR23/BaseForecast!AR11)</f>
        <v>8.2582582582582581E-2</v>
      </c>
      <c r="AS23" s="6">
        <f>IF(BaseForecast!AS11=0,"",BaseForecast!AS23/BaseForecast!AS11)</f>
        <v>0.75</v>
      </c>
      <c r="AT23" s="6">
        <f>IF(BaseForecast!AT11=0,"",BaseForecast!AT23/BaseForecast!AT11)</f>
        <v>0.99523182819958433</v>
      </c>
      <c r="AU23" s="6">
        <f>IF(BaseForecast!AU11=0,"",BaseForecast!AU23/BaseForecast!AU11)</f>
        <v>1.5908733280881195</v>
      </c>
      <c r="AV23" s="6">
        <f>IF(BaseForecast!AV11=0,"",BaseForecast!AV23/BaseForecast!AV11)</f>
        <v>1.5</v>
      </c>
      <c r="AW23" s="6">
        <f>IF(BaseForecast!AW11=0,"",BaseForecast!AW23/BaseForecast!AW11)</f>
        <v>1.0721698113207547</v>
      </c>
      <c r="AX23" s="6">
        <f>IF(BaseForecast!AX11=0,"",BaseForecast!AX23/BaseForecast!AX11)</f>
        <v>0.44485903814262023</v>
      </c>
      <c r="AY23" s="6">
        <f>IF(BaseForecast!AY11=0,"",BaseForecast!AY23/BaseForecast!AY11)</f>
        <v>0.36187399030694667</v>
      </c>
      <c r="AZ23" s="6">
        <f>IF(BaseForecast!AZ11=0,"",BaseForecast!AZ23/BaseForecast!AZ11)</f>
        <v>0.51708373435996147</v>
      </c>
      <c r="BA23" s="6">
        <f>IF(BaseForecast!BA11=0,"",BaseForecast!BA23/BaseForecast!BA11)</f>
        <v>2.0806451612903225</v>
      </c>
      <c r="BB23" s="6">
        <f t="shared" si="0"/>
        <v>8</v>
      </c>
    </row>
    <row r="24" spans="1:54" ht="12.75" x14ac:dyDescent="0.2">
      <c r="A24" s="11">
        <v>37514</v>
      </c>
      <c r="B24" s="6">
        <f>IF(BaseForecast!B12=0,"",BaseForecast!B24/BaseForecast!B12)</f>
        <v>1.1145235192900902</v>
      </c>
      <c r="C24" s="6">
        <f>IF(BaseForecast!C12=0,"",BaseForecast!C24/BaseForecast!C12)</f>
        <v>1.6564202878300964</v>
      </c>
      <c r="D24" s="6">
        <f>IF(BaseForecast!D12=0,"",BaseForecast!D24/BaseForecast!D12)</f>
        <v>1.0873745819397993</v>
      </c>
      <c r="E24" s="6">
        <f>IF(BaseForecast!E12=0,"",BaseForecast!E24/BaseForecast!E12)</f>
        <v>1.665546218487395</v>
      </c>
      <c r="F24" s="6">
        <f>IF(BaseForecast!F12=0,"",BaseForecast!F24/BaseForecast!F12)</f>
        <v>1.8934953538241601</v>
      </c>
      <c r="G24" s="6">
        <f>IF(BaseForecast!G12=0,"",BaseForecast!G24/BaseForecast!G12)</f>
        <v>0.89986495691767154</v>
      </c>
      <c r="H24" s="6">
        <f>IF(BaseForecast!H12=0,"",BaseForecast!H24/BaseForecast!H12)</f>
        <v>0.93219832735961772</v>
      </c>
      <c r="I24" s="6">
        <f>IF(BaseForecast!I12=0,"",BaseForecast!I24/BaseForecast!I12)</f>
        <v>1.2315237612041265</v>
      </c>
      <c r="J24" s="6">
        <f>IF(BaseForecast!J12=0,"",BaseForecast!J24/BaseForecast!J12)</f>
        <v>0.64442961974649771</v>
      </c>
      <c r="K24" s="6" t="str">
        <f>IF(BaseForecast!K12=0,"",BaseForecast!K24/BaseForecast!K12)</f>
        <v/>
      </c>
      <c r="L24" s="6">
        <f>IF(BaseForecast!L12=0,"",BaseForecast!L24/BaseForecast!L12)</f>
        <v>1.2542693169092944</v>
      </c>
      <c r="M24" s="6">
        <f>IF(BaseForecast!M12=0,"",BaseForecast!M24/BaseForecast!M12)</f>
        <v>1.8444808231992516</v>
      </c>
      <c r="N24" s="6" t="str">
        <f>IF(BaseForecast!N12=0,"",BaseForecast!N24/BaseForecast!N12)</f>
        <v/>
      </c>
      <c r="O24" s="6">
        <f>IF(BaseForecast!O12=0,"",BaseForecast!O24/BaseForecast!O12)</f>
        <v>9.9236641221374045E-2</v>
      </c>
      <c r="P24" s="6">
        <f>IF(BaseForecast!P12=0,"",BaseForecast!P24/BaseForecast!P12)</f>
        <v>2.5773542600896859</v>
      </c>
      <c r="Q24" s="6">
        <f>IF(BaseForecast!Q12=0,"",BaseForecast!Q24/BaseForecast!Q12)</f>
        <v>2.4637789395070948</v>
      </c>
      <c r="R24" s="6">
        <f>IF(BaseForecast!R12=0,"",BaseForecast!R24/BaseForecast!R12)</f>
        <v>1.2271714922048997</v>
      </c>
      <c r="S24" s="6">
        <f>IF(BaseForecast!S12=0,"",BaseForecast!S24/BaseForecast!S12)</f>
        <v>1.3441734417344173</v>
      </c>
      <c r="T24" s="6">
        <f>IF(BaseForecast!T12=0,"",BaseForecast!T24/BaseForecast!T12)</f>
        <v>2.9624413145539905</v>
      </c>
      <c r="U24" s="6">
        <f>IF(BaseForecast!U12=0,"",BaseForecast!U24/BaseForecast!U12)</f>
        <v>1.2516891239720473</v>
      </c>
      <c r="V24" s="6">
        <f>IF(BaseForecast!V12=0,"",BaseForecast!V24/BaseForecast!V12)</f>
        <v>1.0003832396525294</v>
      </c>
      <c r="W24" s="6">
        <f>IF(BaseForecast!W12=0,"",BaseForecast!W24/BaseForecast!W12)</f>
        <v>1.2751185855972402</v>
      </c>
      <c r="X24" s="6">
        <f>IF(BaseForecast!X12=0,"",BaseForecast!X24/BaseForecast!X12)</f>
        <v>1.1454732158137944</v>
      </c>
      <c r="Y24" s="6">
        <f>IF(BaseForecast!Y12=0,"",BaseForecast!Y24/BaseForecast!Y12)</f>
        <v>1.1561724015608372</v>
      </c>
      <c r="Z24" s="6">
        <f>IF(BaseForecast!Z12=0,"",BaseForecast!Z24/BaseForecast!Z12)</f>
        <v>2.5419103313840155</v>
      </c>
      <c r="AA24" s="6">
        <f>IF(BaseForecast!AA12=0,"",BaseForecast!AA24/BaseForecast!AA12)</f>
        <v>0.7997657456210403</v>
      </c>
      <c r="AB24" s="6">
        <f>IF(BaseForecast!AB12=0,"",BaseForecast!AB24/BaseForecast!AB12)</f>
        <v>1.1011965811965811</v>
      </c>
      <c r="AC24" s="6">
        <f>IF(BaseForecast!AC12=0,"",BaseForecast!AC24/BaseForecast!AC12)</f>
        <v>2</v>
      </c>
      <c r="AD24" s="6">
        <f>IF(BaseForecast!AD12=0,"",BaseForecast!AD24/BaseForecast!AD12)</f>
        <v>2.9621621621621621</v>
      </c>
      <c r="AE24" s="6">
        <f>IF(BaseForecast!AE12=0,"",BaseForecast!AE24/BaseForecast!AE12)</f>
        <v>1.2632629107981221</v>
      </c>
      <c r="AF24" s="6">
        <f>IF(BaseForecast!AF12=0,"",BaseForecast!AF24/BaseForecast!AF12)</f>
        <v>1.1837837837837837</v>
      </c>
      <c r="AG24" s="6">
        <f>IF(BaseForecast!AG12=0,"",BaseForecast!AG24/BaseForecast!AG12)</f>
        <v>1.3022693141998998</v>
      </c>
      <c r="AH24" s="6">
        <f>IF(BaseForecast!AH12=0,"",BaseForecast!AH24/BaseForecast!AH12)</f>
        <v>0.76700025660764692</v>
      </c>
      <c r="AI24" s="6">
        <f>IF(BaseForecast!AI12=0,"",BaseForecast!AI24/BaseForecast!AI12)</f>
        <v>0.95483042525870532</v>
      </c>
      <c r="AJ24" s="6">
        <f>IF(BaseForecast!AJ12=0,"",BaseForecast!AJ24/BaseForecast!AJ12)</f>
        <v>2.6344435418359056</v>
      </c>
      <c r="AK24" s="6" t="str">
        <f>IF(BaseForecast!AK12=0,"",BaseForecast!AK24/BaseForecast!AK12)</f>
        <v/>
      </c>
      <c r="AL24" s="6">
        <f>IF(BaseForecast!AL12=0,"",BaseForecast!AL24/BaseForecast!AL12)</f>
        <v>5.0637958532695375</v>
      </c>
      <c r="AM24" s="6">
        <f>IF(BaseForecast!AM12=0,"",BaseForecast!AM24/BaseForecast!AM12)</f>
        <v>1.212313623221271</v>
      </c>
      <c r="AN24" s="6">
        <f>IF(BaseForecast!AN12=0,"",BaseForecast!AN24/BaseForecast!AN12)</f>
        <v>0.70598591549295775</v>
      </c>
      <c r="AO24" s="6">
        <f>IF(BaseForecast!AO12=0,"",BaseForecast!AO24/BaseForecast!AO12)</f>
        <v>1.870782726045884</v>
      </c>
      <c r="AP24" s="6">
        <f>IF(BaseForecast!AP12=0,"",BaseForecast!AP24/BaseForecast!AP12)</f>
        <v>0.72026913372582002</v>
      </c>
      <c r="AQ24" s="6">
        <f>IF(BaseForecast!AQ12=0,"",BaseForecast!AQ24/BaseForecast!AQ12)</f>
        <v>4.6428571428571432</v>
      </c>
      <c r="AR24" s="6">
        <f>IF(BaseForecast!AR12=0,"",BaseForecast!AR24/BaseForecast!AR12)</f>
        <v>0.70142180094786732</v>
      </c>
      <c r="AS24" s="6">
        <f>IF(BaseForecast!AS12=0,"",BaseForecast!AS24/BaseForecast!AS12)</f>
        <v>1.5416666666666667</v>
      </c>
      <c r="AT24" s="6">
        <f>IF(BaseForecast!AT12=0,"",BaseForecast!AT24/BaseForecast!AT12)</f>
        <v>1.099094232391552</v>
      </c>
      <c r="AU24" s="6">
        <f>IF(BaseForecast!AU12=0,"",BaseForecast!AU24/BaseForecast!AU12)</f>
        <v>1.71796875</v>
      </c>
      <c r="AV24" s="6">
        <f>IF(BaseForecast!AV12=0,"",BaseForecast!AV24/BaseForecast!AV12)</f>
        <v>1.5</v>
      </c>
      <c r="AW24" s="6">
        <f>IF(BaseForecast!AW12=0,"",BaseForecast!AW24/BaseForecast!AW12)</f>
        <v>0.74052478134110788</v>
      </c>
      <c r="AX24" s="6">
        <f>IF(BaseForecast!AX12=0,"",BaseForecast!AX24/BaseForecast!AX12)</f>
        <v>0.6700732413558167</v>
      </c>
      <c r="AY24" s="6">
        <f>IF(BaseForecast!AY12=0,"",BaseForecast!AY24/BaseForecast!AY12)</f>
        <v>1.0072463768115942</v>
      </c>
      <c r="AZ24" s="6">
        <f>IF(BaseForecast!AZ12=0,"",BaseForecast!AZ24/BaseForecast!AZ12)</f>
        <v>1.1385658914728682</v>
      </c>
      <c r="BA24" s="6">
        <f>IF(BaseForecast!BA12=0,"",BaseForecast!BA24/BaseForecast!BA12)</f>
        <v>3.3294797687861273</v>
      </c>
      <c r="BB24" s="6">
        <f t="shared" si="0"/>
        <v>9</v>
      </c>
    </row>
    <row r="25" spans="1:54" ht="12.75" x14ac:dyDescent="0.2">
      <c r="A25" s="11">
        <v>37544</v>
      </c>
      <c r="B25" s="6">
        <f>IF(BaseForecast!B13=0,"",BaseForecast!B25/BaseForecast!B13)</f>
        <v>0.94910101270168212</v>
      </c>
      <c r="C25" s="6">
        <f>IF(BaseForecast!C13=0,"",BaseForecast!C25/BaseForecast!C13)</f>
        <v>0.94526963736116687</v>
      </c>
      <c r="D25" s="6">
        <f>IF(BaseForecast!D13=0,"",BaseForecast!D25/BaseForecast!D13)</f>
        <v>0.99860383944153575</v>
      </c>
      <c r="E25" s="6">
        <f>IF(BaseForecast!E13=0,"",BaseForecast!E25/BaseForecast!E13)</f>
        <v>1.4634991843393148</v>
      </c>
      <c r="F25" s="6">
        <f>IF(BaseForecast!F13=0,"",BaseForecast!F25/BaseForecast!F13)</f>
        <v>1.292091388400703</v>
      </c>
      <c r="G25" s="6">
        <f>IF(BaseForecast!G13=0,"",BaseForecast!G25/BaseForecast!G13)</f>
        <v>0.75822122075684273</v>
      </c>
      <c r="H25" s="6">
        <f>IF(BaseForecast!H13=0,"",BaseForecast!H25/BaseForecast!H13)</f>
        <v>0.87461281129971502</v>
      </c>
      <c r="I25" s="6">
        <f>IF(BaseForecast!I13=0,"",BaseForecast!I25/BaseForecast!I13)</f>
        <v>0.9604508196721312</v>
      </c>
      <c r="J25" s="6">
        <f>IF(BaseForecast!J13=0,"",BaseForecast!J25/BaseForecast!J13)</f>
        <v>0.50261780104712039</v>
      </c>
      <c r="K25" s="6" t="str">
        <f>IF(BaseForecast!K13=0,"",BaseForecast!K25/BaseForecast!K13)</f>
        <v/>
      </c>
      <c r="L25" s="6">
        <f>IF(BaseForecast!L13=0,"",BaseForecast!L25/BaseForecast!L13)</f>
        <v>1.2978113020897737</v>
      </c>
      <c r="M25" s="6">
        <f>IF(BaseForecast!M13=0,"",BaseForecast!M25/BaseForecast!M13)</f>
        <v>2.3523489932885906</v>
      </c>
      <c r="N25" s="6" t="str">
        <f>IF(BaseForecast!N13=0,"",BaseForecast!N25/BaseForecast!N13)</f>
        <v/>
      </c>
      <c r="O25" s="6">
        <f>IF(BaseForecast!O13=0,"",BaseForecast!O25/BaseForecast!O13)</f>
        <v>9.0860502405130952E-2</v>
      </c>
      <c r="P25" s="6">
        <f>IF(BaseForecast!P13=0,"",BaseForecast!P25/BaseForecast!P13)</f>
        <v>0.46527035691387048</v>
      </c>
      <c r="Q25" s="6">
        <f>IF(BaseForecast!Q13=0,"",BaseForecast!Q25/BaseForecast!Q13)</f>
        <v>3.1716666666666669</v>
      </c>
      <c r="R25" s="6">
        <f>IF(BaseForecast!R13=0,"",BaseForecast!R25/BaseForecast!R13)</f>
        <v>1.084942084942085</v>
      </c>
      <c r="S25" s="6">
        <f>IF(BaseForecast!S13=0,"",BaseForecast!S25/BaseForecast!S13)</f>
        <v>0.60070360598065087</v>
      </c>
      <c r="T25" s="6">
        <f>IF(BaseForecast!T13=0,"",BaseForecast!T25/BaseForecast!T13)</f>
        <v>1.1086142322097379</v>
      </c>
      <c r="U25" s="6">
        <f>IF(BaseForecast!U13=0,"",BaseForecast!U25/BaseForecast!U13)</f>
        <v>1.2208756639678202</v>
      </c>
      <c r="V25" s="6">
        <f>IF(BaseForecast!V13=0,"",BaseForecast!V25/BaseForecast!V13)</f>
        <v>1.0026546323334218</v>
      </c>
      <c r="W25" s="6">
        <f>IF(BaseForecast!W13=0,"",BaseForecast!W25/BaseForecast!W13)</f>
        <v>0.70610932475884247</v>
      </c>
      <c r="X25" s="6">
        <f>IF(BaseForecast!X13=0,"",BaseForecast!X25/BaseForecast!X13)</f>
        <v>1.1070819920469608</v>
      </c>
      <c r="Y25" s="6">
        <f>IF(BaseForecast!Y13=0,"",BaseForecast!Y25/BaseForecast!Y13)</f>
        <v>0.69063360881542701</v>
      </c>
      <c r="Z25" s="6">
        <f>IF(BaseForecast!Z13=0,"",BaseForecast!Z25/BaseForecast!Z13)</f>
        <v>0.95842956120092382</v>
      </c>
      <c r="AA25" s="6">
        <f>IF(BaseForecast!AA13=0,"",BaseForecast!AA25/BaseForecast!AA13)</f>
        <v>0.46850249147652767</v>
      </c>
      <c r="AB25" s="6">
        <f>IF(BaseForecast!AB13=0,"",BaseForecast!AB25/BaseForecast!AB13)</f>
        <v>0.27150000000000002</v>
      </c>
      <c r="AC25" s="6">
        <f>IF(BaseForecast!AC13=0,"",BaseForecast!AC25/BaseForecast!AC13)</f>
        <v>0.33333333333333331</v>
      </c>
      <c r="AD25" s="6">
        <f>IF(BaseForecast!AD13=0,"",BaseForecast!AD25/BaseForecast!AD13)</f>
        <v>1.6388888888888888</v>
      </c>
      <c r="AE25" s="6">
        <f>IF(BaseForecast!AE13=0,"",BaseForecast!AE25/BaseForecast!AE13)</f>
        <v>1.0642271157167531</v>
      </c>
      <c r="AF25" s="6">
        <f>IF(BaseForecast!AF13=0,"",BaseForecast!AF25/BaseForecast!AF13)</f>
        <v>0.66438356164383561</v>
      </c>
      <c r="AG25" s="6">
        <f>IF(BaseForecast!AG13=0,"",BaseForecast!AG25/BaseForecast!AG13)</f>
        <v>0.79953578336557063</v>
      </c>
      <c r="AH25" s="6">
        <f>IF(BaseForecast!AH13=0,"",BaseForecast!AH25/BaseForecast!AH13)</f>
        <v>0.86769603390856798</v>
      </c>
      <c r="AI25" s="6">
        <f>IF(BaseForecast!AI13=0,"",BaseForecast!AI25/BaseForecast!AI13)</f>
        <v>0.85808150896372026</v>
      </c>
      <c r="AJ25" s="6">
        <f>IF(BaseForecast!AJ13=0,"",BaseForecast!AJ25/BaseForecast!AJ13)</f>
        <v>1.9478346456692914</v>
      </c>
      <c r="AK25" s="6" t="str">
        <f>IF(BaseForecast!AK13=0,"",BaseForecast!AK25/BaseForecast!AK13)</f>
        <v/>
      </c>
      <c r="AL25" s="6">
        <f>IF(BaseForecast!AL13=0,"",BaseForecast!AL25/BaseForecast!AL13)</f>
        <v>2.9209039548022599</v>
      </c>
      <c r="AM25" s="6">
        <f>IF(BaseForecast!AM13=0,"",BaseForecast!AM25/BaseForecast!AM13)</f>
        <v>0.86634403245320613</v>
      </c>
      <c r="AN25" s="6">
        <f>IF(BaseForecast!AN13=0,"",BaseForecast!AN25/BaseForecast!AN13)</f>
        <v>0.69201190771520715</v>
      </c>
      <c r="AO25" s="6">
        <f>IF(BaseForecast!AO13=0,"",BaseForecast!AO25/BaseForecast!AO13)</f>
        <v>1.3239385065885798</v>
      </c>
      <c r="AP25" s="6">
        <f>IF(BaseForecast!AP13=0,"",BaseForecast!AP25/BaseForecast!AP13)</f>
        <v>0.68789918867598832</v>
      </c>
      <c r="AQ25" s="6">
        <f>IF(BaseForecast!AQ13=0,"",BaseForecast!AQ25/BaseForecast!AQ13)</f>
        <v>0.82348541510845175</v>
      </c>
      <c r="AR25" s="6">
        <f>IF(BaseForecast!AR13=0,"",BaseForecast!AR25/BaseForecast!AR13)</f>
        <v>0.44262295081967212</v>
      </c>
      <c r="AS25" s="6" t="str">
        <f>IF(BaseForecast!AS13=0,"",BaseForecast!AS25/BaseForecast!AS13)</f>
        <v/>
      </c>
      <c r="AT25" s="6">
        <f>IF(BaseForecast!AT13=0,"",BaseForecast!AT25/BaseForecast!AT13)</f>
        <v>1.0536493228191728</v>
      </c>
      <c r="AU25" s="6">
        <f>IF(BaseForecast!AU13=0,"",BaseForecast!AU25/BaseForecast!AU13)</f>
        <v>2.7045191193511009</v>
      </c>
      <c r="AV25" s="6">
        <f>IF(BaseForecast!AV13=0,"",BaseForecast!AV25/BaseForecast!AV13)</f>
        <v>1.3333333333333333</v>
      </c>
      <c r="AW25" s="6">
        <f>IF(BaseForecast!AW13=0,"",BaseForecast!AW25/BaseForecast!AW13)</f>
        <v>0.4768195413758724</v>
      </c>
      <c r="AX25" s="6">
        <f>IF(BaseForecast!AX13=0,"",BaseForecast!AX25/BaseForecast!AX13)</f>
        <v>0.69599167100468506</v>
      </c>
      <c r="AY25" s="6">
        <f>IF(BaseForecast!AY13=0,"",BaseForecast!AY25/BaseForecast!AY13)</f>
        <v>0.54729729729729726</v>
      </c>
      <c r="AZ25" s="6">
        <f>IF(BaseForecast!AZ13=0,"",BaseForecast!AZ25/BaseForecast!AZ13)</f>
        <v>0.50797024442082894</v>
      </c>
      <c r="BA25" s="6">
        <f>IF(BaseForecast!BA13=0,"",BaseForecast!BA25/BaseForecast!BA13)</f>
        <v>2.5408163265306123</v>
      </c>
      <c r="BB25" s="6">
        <f t="shared" si="0"/>
        <v>10</v>
      </c>
    </row>
    <row r="26" spans="1:54" ht="12.75" x14ac:dyDescent="0.2">
      <c r="A26" s="11">
        <v>37575</v>
      </c>
      <c r="B26" s="6">
        <f>IF(BaseForecast!B14=0,"",BaseForecast!B26/BaseForecast!B14)</f>
        <v>1.0030323863425654</v>
      </c>
      <c r="C26" s="6">
        <f>IF(BaseForecast!C14=0,"",BaseForecast!C26/BaseForecast!C14)</f>
        <v>0.77279862994148707</v>
      </c>
      <c r="D26" s="6">
        <f>IF(BaseForecast!D14=0,"",BaseForecast!D26/BaseForecast!D14)</f>
        <v>0.87240455458807764</v>
      </c>
      <c r="E26" s="6">
        <f>IF(BaseForecast!E14=0,"",BaseForecast!E26/BaseForecast!E14)</f>
        <v>1.6795563986575222</v>
      </c>
      <c r="F26" s="6">
        <f>IF(BaseForecast!F14=0,"",BaseForecast!F26/BaseForecast!F14)</f>
        <v>0.64318181818181819</v>
      </c>
      <c r="G26" s="6">
        <f>IF(BaseForecast!G14=0,"",BaseForecast!G26/BaseForecast!G14)</f>
        <v>0.87625947767481049</v>
      </c>
      <c r="H26" s="6">
        <f>IF(BaseForecast!H14=0,"",BaseForecast!H26/BaseForecast!H14)</f>
        <v>1.0212459488656824</v>
      </c>
      <c r="I26" s="6">
        <f>IF(BaseForecast!I14=0,"",BaseForecast!I26/BaseForecast!I14)</f>
        <v>1.8275559455901711</v>
      </c>
      <c r="J26" s="6">
        <f>IF(BaseForecast!J14=0,"",BaseForecast!J26/BaseForecast!J14)</f>
        <v>0.24588665447897623</v>
      </c>
      <c r="K26" s="6" t="str">
        <f>IF(BaseForecast!K14=0,"",BaseForecast!K26/BaseForecast!K14)</f>
        <v/>
      </c>
      <c r="L26" s="6">
        <f>IF(BaseForecast!L14=0,"",BaseForecast!L26/BaseForecast!L14)</f>
        <v>1.2075959705962429</v>
      </c>
      <c r="M26" s="6">
        <f>IF(BaseForecast!M14=0,"",BaseForecast!M26/BaseForecast!M14)</f>
        <v>2.5118343195266273</v>
      </c>
      <c r="N26" s="6" t="str">
        <f>IF(BaseForecast!N14=0,"",BaseForecast!N26/BaseForecast!N14)</f>
        <v/>
      </c>
      <c r="O26" s="6">
        <f>IF(BaseForecast!O14=0,"",BaseForecast!O26/BaseForecast!O14)</f>
        <v>4.2042042042042045E-2</v>
      </c>
      <c r="P26" s="6">
        <f>IF(BaseForecast!P14=0,"",BaseForecast!P26/BaseForecast!P14)</f>
        <v>0.50024691358024687</v>
      </c>
      <c r="Q26" s="6">
        <f>IF(BaseForecast!Q14=0,"",BaseForecast!Q26/BaseForecast!Q14)</f>
        <v>1.8474264705882353</v>
      </c>
      <c r="R26" s="6">
        <f>IF(BaseForecast!R14=0,"",BaseForecast!R26/BaseForecast!R14)</f>
        <v>1.0688259109311742</v>
      </c>
      <c r="S26" s="6">
        <f>IF(BaseForecast!S14=0,"",BaseForecast!S26/BaseForecast!S14)</f>
        <v>0.71259124087591241</v>
      </c>
      <c r="T26" s="6">
        <f>IF(BaseForecast!T14=0,"",BaseForecast!T26/BaseForecast!T14)</f>
        <v>1.4662921348314606</v>
      </c>
      <c r="U26" s="6">
        <f>IF(BaseForecast!U14=0,"",BaseForecast!U26/BaseForecast!U14)</f>
        <v>1.5777994157740993</v>
      </c>
      <c r="V26" s="6">
        <f>IF(BaseForecast!V14=0,"",BaseForecast!V26/BaseForecast!V14)</f>
        <v>0.94881841557487445</v>
      </c>
      <c r="W26" s="6">
        <f>IF(BaseForecast!W14=0,"",BaseForecast!W26/BaseForecast!W14)</f>
        <v>1.4647619047619047</v>
      </c>
      <c r="X26" s="6">
        <f>IF(BaseForecast!X14=0,"",BaseForecast!X26/BaseForecast!X14)</f>
        <v>1.1423825344091125</v>
      </c>
      <c r="Y26" s="6">
        <f>IF(BaseForecast!Y14=0,"",BaseForecast!Y26/BaseForecast!Y14)</f>
        <v>0.6150230801510701</v>
      </c>
      <c r="Z26" s="6">
        <f>IF(BaseForecast!Z14=0,"",BaseForecast!Z26/BaseForecast!Z14)</f>
        <v>1.2899786780383795</v>
      </c>
      <c r="AA26" s="6">
        <f>IF(BaseForecast!AA14=0,"",BaseForecast!AA26/BaseForecast!AA14)</f>
        <v>0.49567367119901112</v>
      </c>
      <c r="AB26" s="6">
        <f>IF(BaseForecast!AB14=0,"",BaseForecast!AB26/BaseForecast!AB14)</f>
        <v>0.3128734383487235</v>
      </c>
      <c r="AC26" s="6">
        <f>IF(BaseForecast!AC14=0,"",BaseForecast!AC26/BaseForecast!AC14)</f>
        <v>0.5</v>
      </c>
      <c r="AD26" s="6">
        <f>IF(BaseForecast!AD14=0,"",BaseForecast!AD26/BaseForecast!AD14)</f>
        <v>0.7</v>
      </c>
      <c r="AE26" s="6">
        <f>IF(BaseForecast!AE14=0,"",BaseForecast!AE26/BaseForecast!AE14)</f>
        <v>1.2103143673681476</v>
      </c>
      <c r="AF26" s="6" t="str">
        <f>IF(BaseForecast!AF14=0,"",BaseForecast!AF26/BaseForecast!AF14)</f>
        <v/>
      </c>
      <c r="AG26" s="6">
        <f>IF(BaseForecast!AG14=0,"",BaseForecast!AG26/BaseForecast!AG14)</f>
        <v>1.243426162210141</v>
      </c>
      <c r="AH26" s="6">
        <f>IF(BaseForecast!AH14=0,"",BaseForecast!AH26/BaseForecast!AH14)</f>
        <v>0.85593518844663619</v>
      </c>
      <c r="AI26" s="6">
        <f>IF(BaseForecast!AI14=0,"",BaseForecast!AI26/BaseForecast!AI14)</f>
        <v>0.86704898984219803</v>
      </c>
      <c r="AJ26" s="6">
        <f>IF(BaseForecast!AJ14=0,"",BaseForecast!AJ26/BaseForecast!AJ14)</f>
        <v>2.1851851851851851</v>
      </c>
      <c r="AK26" s="6" t="str">
        <f>IF(BaseForecast!AK14=0,"",BaseForecast!AK26/BaseForecast!AK14)</f>
        <v/>
      </c>
      <c r="AL26" s="6">
        <f>IF(BaseForecast!AL14=0,"",BaseForecast!AL26/BaseForecast!AL14)</f>
        <v>1.0148514851485149</v>
      </c>
      <c r="AM26" s="6">
        <f>IF(BaseForecast!AM14=0,"",BaseForecast!AM26/BaseForecast!AM14)</f>
        <v>0.68518878941222261</v>
      </c>
      <c r="AN26" s="6">
        <f>IF(BaseForecast!AN14=0,"",BaseForecast!AN26/BaseForecast!AN14)</f>
        <v>0.78015222482435598</v>
      </c>
      <c r="AO26" s="6">
        <f>IF(BaseForecast!AO14=0,"",BaseForecast!AO26/BaseForecast!AO14)</f>
        <v>0.8845855925639039</v>
      </c>
      <c r="AP26" s="6">
        <f>IF(BaseForecast!AP14=0,"",BaseForecast!AP26/BaseForecast!AP14)</f>
        <v>1.3324163227877122</v>
      </c>
      <c r="AQ26" s="6">
        <f>IF(BaseForecast!AQ14=0,"",BaseForecast!AQ26/BaseForecast!AQ14)</f>
        <v>0.83018867924528306</v>
      </c>
      <c r="AR26" s="6">
        <f>IF(BaseForecast!AR14=0,"",BaseForecast!AR26/BaseForecast!AR14)</f>
        <v>0.41379310344827586</v>
      </c>
      <c r="AS26" s="6" t="str">
        <f>IF(BaseForecast!AS14=0,"",BaseForecast!AS26/BaseForecast!AS14)</f>
        <v/>
      </c>
      <c r="AT26" s="6">
        <f>IF(BaseForecast!AT14=0,"",BaseForecast!AT26/BaseForecast!AT14)</f>
        <v>1.132320638216491</v>
      </c>
      <c r="AU26" s="6">
        <f>IF(BaseForecast!AU14=0,"",BaseForecast!AU26/BaseForecast!AU14)</f>
        <v>1.6745283018867925</v>
      </c>
      <c r="AV26" s="6">
        <f>IF(BaseForecast!AV14=0,"",BaseForecast!AV26/BaseForecast!AV14)</f>
        <v>1.3333333333333333</v>
      </c>
      <c r="AW26" s="6">
        <f>IF(BaseForecast!AW14=0,"",BaseForecast!AW26/BaseForecast!AW14)</f>
        <v>0.25883739198743128</v>
      </c>
      <c r="AX26" s="6">
        <f>IF(BaseForecast!AX14=0,"",BaseForecast!AX26/BaseForecast!AX14)</f>
        <v>0.8933832125321487</v>
      </c>
      <c r="AY26" s="6">
        <f>IF(BaseForecast!AY14=0,"",BaseForecast!AY26/BaseForecast!AY14)</f>
        <v>0.44242424242424244</v>
      </c>
      <c r="AZ26" s="6">
        <f>IF(BaseForecast!AZ14=0,"",BaseForecast!AZ26/BaseForecast!AZ14)</f>
        <v>1</v>
      </c>
      <c r="BA26" s="6">
        <f>IF(BaseForecast!BA14=0,"",BaseForecast!BA26/BaseForecast!BA14)</f>
        <v>1.1243523316062176</v>
      </c>
      <c r="BB26" s="6">
        <f t="shared" si="0"/>
        <v>11</v>
      </c>
    </row>
    <row r="27" spans="1:54" ht="12.75" x14ac:dyDescent="0.2">
      <c r="A27" s="11">
        <v>37605</v>
      </c>
      <c r="B27" s="6">
        <f>IF(BaseForecast!B15=0,"",BaseForecast!B27/BaseForecast!B15)</f>
        <v>0.98121345547084882</v>
      </c>
      <c r="C27" s="6">
        <f>IF(BaseForecast!C15=0,"",BaseForecast!C27/BaseForecast!C15)</f>
        <v>0.88678051865907659</v>
      </c>
      <c r="D27" s="6">
        <f>IF(BaseForecast!D15=0,"",BaseForecast!D27/BaseForecast!D15)</f>
        <v>0.96383307573415766</v>
      </c>
      <c r="E27" s="6">
        <f>IF(BaseForecast!E15=0,"",BaseForecast!E27/BaseForecast!E15)</f>
        <v>1.3615039281705947</v>
      </c>
      <c r="F27" s="6">
        <f>IF(BaseForecast!F15=0,"",BaseForecast!F27/BaseForecast!F15)</f>
        <v>1.0279329608938548</v>
      </c>
      <c r="G27" s="6">
        <f>IF(BaseForecast!G15=0,"",BaseForecast!G27/BaseForecast!G15)</f>
        <v>0.93416557374394849</v>
      </c>
      <c r="H27" s="6">
        <f>IF(BaseForecast!H15=0,"",BaseForecast!H27/BaseForecast!H15)</f>
        <v>0.9344806763285024</v>
      </c>
      <c r="I27" s="6">
        <f>IF(BaseForecast!I15=0,"",BaseForecast!I27/BaseForecast!I15)</f>
        <v>1.1129541864139021</v>
      </c>
      <c r="J27" s="6">
        <f>IF(BaseForecast!J15=0,"",BaseForecast!J27/BaseForecast!J15)</f>
        <v>0.7426636568848759</v>
      </c>
      <c r="K27" s="6" t="str">
        <f>IF(BaseForecast!K15=0,"",BaseForecast!K27/BaseForecast!K15)</f>
        <v/>
      </c>
      <c r="L27" s="6">
        <f>IF(BaseForecast!L15=0,"",BaseForecast!L27/BaseForecast!L15)</f>
        <v>0.9067841254975415</v>
      </c>
      <c r="M27" s="6">
        <f>IF(BaseForecast!M15=0,"",BaseForecast!M27/BaseForecast!M15)</f>
        <v>3.8248587570621471</v>
      </c>
      <c r="N27" s="6" t="str">
        <f>IF(BaseForecast!N15=0,"",BaseForecast!N27/BaseForecast!N15)</f>
        <v/>
      </c>
      <c r="O27" s="6">
        <f>IF(BaseForecast!O15=0,"",BaseForecast!O27/BaseForecast!O15)</f>
        <v>7.4985002999400113E-2</v>
      </c>
      <c r="P27" s="6">
        <f>IF(BaseForecast!P15=0,"",BaseForecast!P27/BaseForecast!P15)</f>
        <v>0.60936828534593901</v>
      </c>
      <c r="Q27" s="6">
        <f>IF(BaseForecast!Q15=0,"",BaseForecast!Q27/BaseForecast!Q15)</f>
        <v>2.2577675489067892</v>
      </c>
      <c r="R27" s="6">
        <f>IF(BaseForecast!R15=0,"",BaseForecast!R27/BaseForecast!R15)</f>
        <v>0.82078853046594979</v>
      </c>
      <c r="S27" s="6">
        <f>IF(BaseForecast!S15=0,"",BaseForecast!S27/BaseForecast!S15)</f>
        <v>0.77867902665121669</v>
      </c>
      <c r="T27" s="6">
        <f>IF(BaseForecast!T15=0,"",BaseForecast!T27/BaseForecast!T15)</f>
        <v>0.83112582781456956</v>
      </c>
      <c r="U27" s="6">
        <f>IF(BaseForecast!U15=0,"",BaseForecast!U27/BaseForecast!U15)</f>
        <v>1.2771668542730972</v>
      </c>
      <c r="V27" s="6">
        <f>IF(BaseForecast!V15=0,"",BaseForecast!V27/BaseForecast!V15)</f>
        <v>0.94148669010547459</v>
      </c>
      <c r="W27" s="6">
        <f>IF(BaseForecast!W15=0,"",BaseForecast!W27/BaseForecast!W15)</f>
        <v>1.335243553008596</v>
      </c>
      <c r="X27" s="6">
        <f>IF(BaseForecast!X15=0,"",BaseForecast!X27/BaseForecast!X15)</f>
        <v>1.2217433466221312</v>
      </c>
      <c r="Y27" s="6">
        <f>IF(BaseForecast!Y15=0,"",BaseForecast!Y27/BaseForecast!Y15)</f>
        <v>0.78541597059806212</v>
      </c>
      <c r="Z27" s="6">
        <f>IF(BaseForecast!Z15=0,"",BaseForecast!Z27/BaseForecast!Z15)</f>
        <v>1.1583793738489871</v>
      </c>
      <c r="AA27" s="6">
        <f>IF(BaseForecast!AA15=0,"",BaseForecast!AA27/BaseForecast!AA15)</f>
        <v>0.52927792277320485</v>
      </c>
      <c r="AB27" s="6">
        <f>IF(BaseForecast!AB15=0,"",BaseForecast!AB27/BaseForecast!AB15)</f>
        <v>0.22424892703862662</v>
      </c>
      <c r="AC27" s="6">
        <f>IF(BaseForecast!AC15=0,"",BaseForecast!AC27/BaseForecast!AC15)</f>
        <v>2</v>
      </c>
      <c r="AD27" s="6">
        <f>IF(BaseForecast!AD15=0,"",BaseForecast!AD27/BaseForecast!AD15)</f>
        <v>0.56640625</v>
      </c>
      <c r="AE27" s="6">
        <f>IF(BaseForecast!AE15=0,"",BaseForecast!AE27/BaseForecast!AE15)</f>
        <v>1.1110118667857598</v>
      </c>
      <c r="AF27" s="6">
        <f>IF(BaseForecast!AF15=0,"",BaseForecast!AF27/BaseForecast!AF15)</f>
        <v>3.5517241379310347</v>
      </c>
      <c r="AG27" s="6">
        <f>IF(BaseForecast!AG15=0,"",BaseForecast!AG27/BaseForecast!AG15)</f>
        <v>1.3219675152632184</v>
      </c>
      <c r="AH27" s="6">
        <f>IF(BaseForecast!AH15=0,"",BaseForecast!AH27/BaseForecast!AH15)</f>
        <v>1.2958422174840085</v>
      </c>
      <c r="AI27" s="6">
        <f>IF(BaseForecast!AI15=0,"",BaseForecast!AI27/BaseForecast!AI15)</f>
        <v>0.7336767989009102</v>
      </c>
      <c r="AJ27" s="6">
        <f>IF(BaseForecast!AJ15=0,"",BaseForecast!AJ27/BaseForecast!AJ15)</f>
        <v>6.5422885572139302</v>
      </c>
      <c r="AK27" s="6" t="str">
        <f>IF(BaseForecast!AK15=0,"",BaseForecast!AK27/BaseForecast!AK15)</f>
        <v/>
      </c>
      <c r="AL27" s="6">
        <f>IF(BaseForecast!AL15=0,"",BaseForecast!AL27/BaseForecast!AL15)</f>
        <v>2.2408376963350785</v>
      </c>
      <c r="AM27" s="6">
        <f>IF(BaseForecast!AM15=0,"",BaseForecast!AM27/BaseForecast!AM15)</f>
        <v>0.76352803281890991</v>
      </c>
      <c r="AN27" s="6">
        <f>IF(BaseForecast!AN15=0,"",BaseForecast!AN27/BaseForecast!AN15)</f>
        <v>0.73614986050219211</v>
      </c>
      <c r="AO27" s="6">
        <f>IF(BaseForecast!AO15=0,"",BaseForecast!AO27/BaseForecast!AO15)</f>
        <v>0.77158878504672901</v>
      </c>
      <c r="AP27" s="6">
        <f>IF(BaseForecast!AP15=0,"",BaseForecast!AP27/BaseForecast!AP15)</f>
        <v>0.88338795928928759</v>
      </c>
      <c r="AQ27" s="6">
        <f>IF(BaseForecast!AQ15=0,"",BaseForecast!AQ27/BaseForecast!AQ15)</f>
        <v>0.52247191011235961</v>
      </c>
      <c r="AR27" s="6">
        <f>IF(BaseForecast!AR15=0,"",BaseForecast!AR27/BaseForecast!AR15)</f>
        <v>0.35714285714285715</v>
      </c>
      <c r="AS27" s="6" t="str">
        <f>IF(BaseForecast!AS15=0,"",BaseForecast!AS27/BaseForecast!AS15)</f>
        <v/>
      </c>
      <c r="AT27" s="6">
        <f>IF(BaseForecast!AT15=0,"",BaseForecast!AT27/BaseForecast!AT15)</f>
        <v>1.1141461709078593</v>
      </c>
      <c r="AU27" s="6">
        <f>IF(BaseForecast!AU15=0,"",BaseForecast!AU27/BaseForecast!AU15)</f>
        <v>1.5783439490445861</v>
      </c>
      <c r="AV27" s="6">
        <f>IF(BaseForecast!AV15=0,"",BaseForecast!AV27/BaseForecast!AV15)</f>
        <v>1</v>
      </c>
      <c r="AW27" s="6">
        <f>IF(BaseForecast!AW15=0,"",BaseForecast!AW27/BaseForecast!AW15)</f>
        <v>1.1071630005640158</v>
      </c>
      <c r="AX27" s="6">
        <f>IF(BaseForecast!AX15=0,"",BaseForecast!AX27/BaseForecast!AX15)</f>
        <v>1.3056447911886186</v>
      </c>
      <c r="AY27" s="6">
        <f>IF(BaseForecast!AY15=0,"",BaseForecast!AY27/BaseForecast!AY15)</f>
        <v>1.0975609756097562</v>
      </c>
      <c r="AZ27" s="6">
        <f>IF(BaseForecast!AZ15=0,"",BaseForecast!AZ27/BaseForecast!AZ15)</f>
        <v>1.0348567002323781</v>
      </c>
      <c r="BA27" s="6">
        <f>IF(BaseForecast!BA15=0,"",BaseForecast!BA27/BaseForecast!BA15)</f>
        <v>1.4285714285714286</v>
      </c>
      <c r="BB27" s="6">
        <f t="shared" si="0"/>
        <v>12</v>
      </c>
    </row>
    <row r="28" spans="1:54" ht="12.75" x14ac:dyDescent="0.2">
      <c r="A28" s="11">
        <v>37636</v>
      </c>
      <c r="B28" s="6">
        <f>IF(BaseForecast!B16=0,"",BaseForecast!B28/BaseForecast!B16)</f>
        <v>1.0026452807038702</v>
      </c>
      <c r="C28" s="6">
        <f>IF(BaseForecast!C16=0,"",BaseForecast!C28/BaseForecast!C16)</f>
        <v>1.0354750137287205</v>
      </c>
      <c r="D28" s="6">
        <f>IF(BaseForecast!D16=0,"",BaseForecast!D28/BaseForecast!D16)</f>
        <v>1.2083784759841099</v>
      </c>
      <c r="E28" s="6">
        <f>IF(BaseForecast!E16=0,"",BaseForecast!E28/BaseForecast!E16)</f>
        <v>1.2579079235828374</v>
      </c>
      <c r="F28" s="6">
        <f>IF(BaseForecast!F16=0,"",BaseForecast!F28/BaseForecast!F16)</f>
        <v>1.6556962025316455</v>
      </c>
      <c r="G28" s="6">
        <f>IF(BaseForecast!G16=0,"",BaseForecast!G28/BaseForecast!G16)</f>
        <v>0.9886874871660849</v>
      </c>
      <c r="H28" s="6">
        <f>IF(BaseForecast!H16=0,"",BaseForecast!H28/BaseForecast!H16)</f>
        <v>1.2871228554525735</v>
      </c>
      <c r="I28" s="6">
        <f>IF(BaseForecast!I16=0,"",BaseForecast!I28/BaseForecast!I16)</f>
        <v>0.55595749491295499</v>
      </c>
      <c r="J28" s="6">
        <f>IF(BaseForecast!J16=0,"",BaseForecast!J28/BaseForecast!J16)</f>
        <v>0.58343789209535757</v>
      </c>
      <c r="K28" s="6" t="str">
        <f>IF(BaseForecast!K16=0,"",BaseForecast!K28/BaseForecast!K16)</f>
        <v/>
      </c>
      <c r="L28" s="6">
        <f>IF(BaseForecast!L16=0,"",BaseForecast!L28/BaseForecast!L16)</f>
        <v>1.0951872891375183</v>
      </c>
      <c r="M28" s="6">
        <f>IF(BaseForecast!M16=0,"",BaseForecast!M28/BaseForecast!M16)</f>
        <v>2.7044500419815281</v>
      </c>
      <c r="N28" s="6" t="str">
        <f>IF(BaseForecast!N16=0,"",BaseForecast!N28/BaseForecast!N16)</f>
        <v/>
      </c>
      <c r="O28" s="6">
        <f>IF(BaseForecast!O16=0,"",BaseForecast!O28/BaseForecast!O16)</f>
        <v>1.3087248322147651</v>
      </c>
      <c r="P28" s="6">
        <f>IF(BaseForecast!P16=0,"",BaseForecast!P28/BaseForecast!P16)</f>
        <v>1.193691692581075</v>
      </c>
      <c r="Q28" s="6">
        <f>IF(BaseForecast!Q16=0,"",BaseForecast!Q28/BaseForecast!Q16)</f>
        <v>0.75</v>
      </c>
      <c r="R28" s="6">
        <f>IF(BaseForecast!R16=0,"",BaseForecast!R28/BaseForecast!R16)</f>
        <v>0.67486338797814205</v>
      </c>
      <c r="S28" s="6">
        <f>IF(BaseForecast!S16=0,"",BaseForecast!S28/BaseForecast!S16)</f>
        <v>0.9071347678369196</v>
      </c>
      <c r="T28" s="6">
        <f>IF(BaseForecast!T16=0,"",BaseForecast!T28/BaseForecast!T16)</f>
        <v>2.1399317406143346</v>
      </c>
      <c r="U28" s="6">
        <f>IF(BaseForecast!U16=0,"",BaseForecast!U28/BaseForecast!U16)</f>
        <v>0.99745076477056882</v>
      </c>
      <c r="V28" s="6">
        <f>IF(BaseForecast!V16=0,"",BaseForecast!V28/BaseForecast!V16)</f>
        <v>0.77902753368482713</v>
      </c>
      <c r="W28" s="6">
        <f>IF(BaseForecast!W16=0,"",BaseForecast!W28/BaseForecast!W16)</f>
        <v>1.4153577661431065</v>
      </c>
      <c r="X28" s="6">
        <f>IF(BaseForecast!X16=0,"",BaseForecast!X28/BaseForecast!X16)</f>
        <v>0.82226674298797942</v>
      </c>
      <c r="Y28" s="6">
        <f>IF(BaseForecast!Y16=0,"",BaseForecast!Y28/BaseForecast!Y16)</f>
        <v>1.0612335191575968</v>
      </c>
      <c r="Z28" s="6">
        <f>IF(BaseForecast!Z16=0,"",BaseForecast!Z28/BaseForecast!Z16)</f>
        <v>1.2377622377622377</v>
      </c>
      <c r="AA28" s="6">
        <f>IF(BaseForecast!AA16=0,"",BaseForecast!AA28/BaseForecast!AA16)</f>
        <v>0.85806188925081428</v>
      </c>
      <c r="AB28" s="6">
        <f>IF(BaseForecast!AB16=0,"",BaseForecast!AB28/BaseForecast!AB16)</f>
        <v>0.85661764705882348</v>
      </c>
      <c r="AC28" s="6">
        <f>IF(BaseForecast!AC16=0,"",BaseForecast!AC28/BaseForecast!AC16)</f>
        <v>3.5</v>
      </c>
      <c r="AD28" s="6">
        <f>IF(BaseForecast!AD16=0,"",BaseForecast!AD28/BaseForecast!AD16)</f>
        <v>0.44090909090909092</v>
      </c>
      <c r="AE28" s="6">
        <f>IF(BaseForecast!AE16=0,"",BaseForecast!AE28/BaseForecast!AE16)</f>
        <v>0.87502876869965474</v>
      </c>
      <c r="AF28" s="6">
        <f>IF(BaseForecast!AF16=0,"",BaseForecast!AF28/BaseForecast!AF16)</f>
        <v>95.333333333333329</v>
      </c>
      <c r="AG28" s="6">
        <f>IF(BaseForecast!AG16=0,"",BaseForecast!AG28/BaseForecast!AG16)</f>
        <v>0.88390018306195206</v>
      </c>
      <c r="AH28" s="6">
        <f>IF(BaseForecast!AH16=0,"",BaseForecast!AH28/BaseForecast!AH16)</f>
        <v>1.1742919389978212</v>
      </c>
      <c r="AI28" s="6">
        <f>IF(BaseForecast!AI16=0,"",BaseForecast!AI28/BaseForecast!AI16)</f>
        <v>0.71714187037108101</v>
      </c>
      <c r="AJ28" s="6">
        <f>IF(BaseForecast!AJ16=0,"",BaseForecast!AJ28/BaseForecast!AJ16)</f>
        <v>2.0217391304347827</v>
      </c>
      <c r="AK28" s="6" t="str">
        <f>IF(BaseForecast!AK16=0,"",BaseForecast!AK28/BaseForecast!AK16)</f>
        <v/>
      </c>
      <c r="AL28" s="6">
        <f>IF(BaseForecast!AL16=0,"",BaseForecast!AL28/BaseForecast!AL16)</f>
        <v>5.0434782608695654</v>
      </c>
      <c r="AM28" s="6">
        <f>IF(BaseForecast!AM16=0,"",BaseForecast!AM28/BaseForecast!AM16)</f>
        <v>1.0581669691470055</v>
      </c>
      <c r="AN28" s="6">
        <f>IF(BaseForecast!AN16=0,"",BaseForecast!AN28/BaseForecast!AN16)</f>
        <v>1.0722858701582105</v>
      </c>
      <c r="AO28" s="6">
        <f>IF(BaseForecast!AO16=0,"",BaseForecast!AO28/BaseForecast!AO16)</f>
        <v>1.2589105581708138</v>
      </c>
      <c r="AP28" s="6">
        <f>IF(BaseForecast!AP16=0,"",BaseForecast!AP28/BaseForecast!AP16)</f>
        <v>0.67425690943855376</v>
      </c>
      <c r="AQ28" s="6">
        <f>IF(BaseForecast!AQ16=0,"",BaseForecast!AQ28/BaseForecast!AQ16)</f>
        <v>0.33378469871360866</v>
      </c>
      <c r="AR28" s="6">
        <f>IF(BaseForecast!AR16=0,"",BaseForecast!AR28/BaseForecast!AR16)</f>
        <v>17.444444444444443</v>
      </c>
      <c r="AS28" s="6" t="str">
        <f>IF(BaseForecast!AS16=0,"",BaseForecast!AS28/BaseForecast!AS16)</f>
        <v/>
      </c>
      <c r="AT28" s="6">
        <f>IF(BaseForecast!AT16=0,"",BaseForecast!AT28/BaseForecast!AT16)</f>
        <v>1.0085229427379598</v>
      </c>
      <c r="AU28" s="6">
        <f>IF(BaseForecast!AU16=0,"",BaseForecast!AU28/BaseForecast!AU16)</f>
        <v>2.0369843527738265</v>
      </c>
      <c r="AV28" s="6">
        <f>IF(BaseForecast!AV16=0,"",BaseForecast!AV28/BaseForecast!AV16)</f>
        <v>0.25</v>
      </c>
      <c r="AW28" s="6">
        <f>IF(BaseForecast!AW16=0,"",BaseForecast!AW28/BaseForecast!AW16)</f>
        <v>1.4701923076923078</v>
      </c>
      <c r="AX28" s="6">
        <f>IF(BaseForecast!AX16=0,"",BaseForecast!AX28/BaseForecast!AX16)</f>
        <v>1.277139208173691</v>
      </c>
      <c r="AY28" s="6">
        <f>IF(BaseForecast!AY16=0,"",BaseForecast!AY28/BaseForecast!AY16)</f>
        <v>0.88157894736842102</v>
      </c>
      <c r="AZ28" s="6">
        <f>IF(BaseForecast!AZ16=0,"",BaseForecast!AZ28/BaseForecast!AZ16)</f>
        <v>1.8532853285328532</v>
      </c>
      <c r="BA28" s="6">
        <f>IF(BaseForecast!BA16=0,"",BaseForecast!BA28/BaseForecast!BA16)</f>
        <v>1.8387096774193548</v>
      </c>
      <c r="BB28" s="6">
        <f t="shared" si="0"/>
        <v>1</v>
      </c>
    </row>
    <row r="29" spans="1:54" ht="12.75" x14ac:dyDescent="0.2">
      <c r="A29" s="11">
        <v>37667</v>
      </c>
      <c r="B29" s="6">
        <f>IF(BaseForecast!B17=0,"",BaseForecast!B29/BaseForecast!B17)</f>
        <v>0.97227249355832945</v>
      </c>
      <c r="C29" s="6">
        <f>IF(BaseForecast!C17=0,"",BaseForecast!C29/BaseForecast!C17)</f>
        <v>0.63315013739695225</v>
      </c>
      <c r="D29" s="6">
        <f>IF(BaseForecast!D17=0,"",BaseForecast!D29/BaseForecast!D17)</f>
        <v>1.2638770281810419</v>
      </c>
      <c r="E29" s="6">
        <f>IF(BaseForecast!E17=0,"",BaseForecast!E29/BaseForecast!E17)</f>
        <v>1.1613515565679575</v>
      </c>
      <c r="F29" s="6">
        <f>IF(BaseForecast!F17=0,"",BaseForecast!F29/BaseForecast!F17)</f>
        <v>1.704361873990307</v>
      </c>
      <c r="G29" s="6">
        <f>IF(BaseForecast!G17=0,"",BaseForecast!G29/BaseForecast!G17)</f>
        <v>1.1184010427981752</v>
      </c>
      <c r="H29" s="6">
        <f>IF(BaseForecast!H17=0,"",BaseForecast!H29/BaseForecast!H17)</f>
        <v>1.3939805385833899</v>
      </c>
      <c r="I29" s="6">
        <f>IF(BaseForecast!I17=0,"",BaseForecast!I29/BaseForecast!I17)</f>
        <v>0.51784816490698848</v>
      </c>
      <c r="J29" s="6">
        <f>IF(BaseForecast!J17=0,"",BaseForecast!J29/BaseForecast!J17)</f>
        <v>0.3143365983971505</v>
      </c>
      <c r="K29" s="6" t="str">
        <f>IF(BaseForecast!K17=0,"",BaseForecast!K29/BaseForecast!K17)</f>
        <v/>
      </c>
      <c r="L29" s="6">
        <f>IF(BaseForecast!L17=0,"",BaseForecast!L29/BaseForecast!L17)</f>
        <v>1.0542308116250874</v>
      </c>
      <c r="M29" s="6">
        <f>IF(BaseForecast!M17=0,"",BaseForecast!M29/BaseForecast!M17)</f>
        <v>0.71927846674182638</v>
      </c>
      <c r="N29" s="6" t="str">
        <f>IF(BaseForecast!N17=0,"",BaseForecast!N29/BaseForecast!N17)</f>
        <v/>
      </c>
      <c r="O29" s="6">
        <f>IF(BaseForecast!O17=0,"",BaseForecast!O29/BaseForecast!O17)</f>
        <v>7.1875</v>
      </c>
      <c r="P29" s="6">
        <f>IF(BaseForecast!P17=0,"",BaseForecast!P29/BaseForecast!P17)</f>
        <v>0.83760399334442592</v>
      </c>
      <c r="Q29" s="6">
        <f>IF(BaseForecast!Q17=0,"",BaseForecast!Q29/BaseForecast!Q17)</f>
        <v>0.63361908311591497</v>
      </c>
      <c r="R29" s="6">
        <f>IF(BaseForecast!R17=0,"",BaseForecast!R29/BaseForecast!R17)</f>
        <v>0.94845360824742264</v>
      </c>
      <c r="S29" s="6">
        <f>IF(BaseForecast!S17=0,"",BaseForecast!S29/BaseForecast!S17)</f>
        <v>0.90206185567010311</v>
      </c>
      <c r="T29" s="6">
        <f>IF(BaseForecast!T17=0,"",BaseForecast!T29/BaseForecast!T17)</f>
        <v>0.32216014897579143</v>
      </c>
      <c r="U29" s="6">
        <f>IF(BaseForecast!U17=0,"",BaseForecast!U29/BaseForecast!U17)</f>
        <v>0.79191585893998762</v>
      </c>
      <c r="V29" s="6">
        <f>IF(BaseForecast!V17=0,"",BaseForecast!V29/BaseForecast!V17)</f>
        <v>0.50775091960063057</v>
      </c>
      <c r="W29" s="6">
        <f>IF(BaseForecast!W17=0,"",BaseForecast!W29/BaseForecast!W17)</f>
        <v>1.4102040816326531</v>
      </c>
      <c r="X29" s="6">
        <f>IF(BaseForecast!X17=0,"",BaseForecast!X29/BaseForecast!X17)</f>
        <v>1.343132820744761</v>
      </c>
      <c r="Y29" s="6">
        <f>IF(BaseForecast!Y17=0,"",BaseForecast!Y29/BaseForecast!Y17)</f>
        <v>0.95418287937743196</v>
      </c>
      <c r="Z29" s="6">
        <f>IF(BaseForecast!Z17=0,"",BaseForecast!Z29/BaseForecast!Z17)</f>
        <v>1.0809815950920245</v>
      </c>
      <c r="AA29" s="6">
        <f>IF(BaseForecast!AA17=0,"",BaseForecast!AA29/BaseForecast!AA17)</f>
        <v>0.5347725643272524</v>
      </c>
      <c r="AB29" s="6">
        <f>IF(BaseForecast!AB17=0,"",BaseForecast!AB29/BaseForecast!AB17)</f>
        <v>0.41245376078914919</v>
      </c>
      <c r="AC29" s="6">
        <f>IF(BaseForecast!AC17=0,"",BaseForecast!AC29/BaseForecast!AC17)</f>
        <v>20</v>
      </c>
      <c r="AD29" s="6">
        <f>IF(BaseForecast!AD17=0,"",BaseForecast!AD29/BaseForecast!AD17)</f>
        <v>1.5842696629213484</v>
      </c>
      <c r="AE29" s="6">
        <f>IF(BaseForecast!AE17=0,"",BaseForecast!AE29/BaseForecast!AE17)</f>
        <v>0.97157425111536011</v>
      </c>
      <c r="AF29" s="6">
        <f>IF(BaseForecast!AF17=0,"",BaseForecast!AF29/BaseForecast!AF17)</f>
        <v>115.75</v>
      </c>
      <c r="AG29" s="6">
        <f>IF(BaseForecast!AG17=0,"",BaseForecast!AG29/BaseForecast!AG17)</f>
        <v>0.84333727048212181</v>
      </c>
      <c r="AH29" s="6">
        <f>IF(BaseForecast!AH17=0,"",BaseForecast!AH29/BaseForecast!AH17)</f>
        <v>1.1101871101871101</v>
      </c>
      <c r="AI29" s="6">
        <f>IF(BaseForecast!AI17=0,"",BaseForecast!AI29/BaseForecast!AI17)</f>
        <v>0.7012294909991188</v>
      </c>
      <c r="AJ29" s="6">
        <f>IF(BaseForecast!AJ17=0,"",BaseForecast!AJ29/BaseForecast!AJ17)</f>
        <v>0.57259073842302877</v>
      </c>
      <c r="AK29" s="6" t="str">
        <f>IF(BaseForecast!AK17=0,"",BaseForecast!AK29/BaseForecast!AK17)</f>
        <v/>
      </c>
      <c r="AL29" s="6">
        <f>IF(BaseForecast!AL17=0,"",BaseForecast!AL29/BaseForecast!AL17)</f>
        <v>0.98648648648648651</v>
      </c>
      <c r="AM29" s="6">
        <f>IF(BaseForecast!AM17=0,"",BaseForecast!AM29/BaseForecast!AM17)</f>
        <v>0.79521056977704374</v>
      </c>
      <c r="AN29" s="6">
        <f>IF(BaseForecast!AN17=0,"",BaseForecast!AN29/BaseForecast!AN17)</f>
        <v>0.9410229645093946</v>
      </c>
      <c r="AO29" s="6">
        <f>IF(BaseForecast!AO17=0,"",BaseForecast!AO29/BaseForecast!AO17)</f>
        <v>0.48631766805472931</v>
      </c>
      <c r="AP29" s="6">
        <f>IF(BaseForecast!AP17=0,"",BaseForecast!AP29/BaseForecast!AP17)</f>
        <v>0.90174966352624497</v>
      </c>
      <c r="AQ29" s="6">
        <f>IF(BaseForecast!AQ17=0,"",BaseForecast!AQ29/BaseForecast!AQ17)</f>
        <v>0.25521350546176763</v>
      </c>
      <c r="AR29" s="6">
        <f>IF(BaseForecast!AR17=0,"",BaseForecast!AR29/BaseForecast!AR17)</f>
        <v>1.193103448275862</v>
      </c>
      <c r="AS29" s="6">
        <f>IF(BaseForecast!AS17=0,"",BaseForecast!AS29/BaseForecast!AS17)</f>
        <v>7.5294117647058822</v>
      </c>
      <c r="AT29" s="6">
        <f>IF(BaseForecast!AT17=0,"",BaseForecast!AT29/BaseForecast!AT17)</f>
        <v>1.1066815341473648</v>
      </c>
      <c r="AU29" s="6">
        <f>IF(BaseForecast!AU17=0,"",BaseForecast!AU29/BaseForecast!AU17)</f>
        <v>1.871064467766117</v>
      </c>
      <c r="AV29" s="6">
        <f>IF(BaseForecast!AV17=0,"",BaseForecast!AV29/BaseForecast!AV17)</f>
        <v>0.33333333333333331</v>
      </c>
      <c r="AW29" s="6">
        <f>IF(BaseForecast!AW17=0,"",BaseForecast!AW29/BaseForecast!AW17)</f>
        <v>0.86411889596602975</v>
      </c>
      <c r="AX29" s="6">
        <f>IF(BaseForecast!AX17=0,"",BaseForecast!AX29/BaseForecast!AX17)</f>
        <v>1.3109265507396834</v>
      </c>
      <c r="AY29" s="6">
        <f>IF(BaseForecast!AY17=0,"",BaseForecast!AY29/BaseForecast!AY17)</f>
        <v>0.62068965517241381</v>
      </c>
      <c r="AZ29" s="6">
        <f>IF(BaseForecast!AZ17=0,"",BaseForecast!AZ29/BaseForecast!AZ17)</f>
        <v>1.8304239401496258</v>
      </c>
      <c r="BA29" s="6">
        <f>IF(BaseForecast!BA17=0,"",BaseForecast!BA29/BaseForecast!BA17)</f>
        <v>2.0514018691588785</v>
      </c>
      <c r="BB29" s="6">
        <f t="shared" si="0"/>
        <v>2</v>
      </c>
    </row>
    <row r="30" spans="1:54" ht="12.75" x14ac:dyDescent="0.2">
      <c r="A30" s="11">
        <v>37695</v>
      </c>
      <c r="B30" s="6">
        <f>IF(BaseForecast!B18=0,"",BaseForecast!B30/BaseForecast!B18)</f>
        <v>0.8886316897735882</v>
      </c>
      <c r="C30" s="6">
        <f>IF(BaseForecast!C18=0,"",BaseForecast!C30/BaseForecast!C18)</f>
        <v>0.55567730447883856</v>
      </c>
      <c r="D30" s="6">
        <f>IF(BaseForecast!D18=0,"",BaseForecast!D30/BaseForecast!D18)</f>
        <v>1.0720991363124297</v>
      </c>
      <c r="E30" s="6">
        <f>IF(BaseForecast!E18=0,"",BaseForecast!E30/BaseForecast!E18)</f>
        <v>1.3096986301369864</v>
      </c>
      <c r="F30" s="6">
        <f>IF(BaseForecast!F18=0,"",BaseForecast!F30/BaseForecast!F18)</f>
        <v>1.3183949973944762</v>
      </c>
      <c r="G30" s="6">
        <f>IF(BaseForecast!G18=0,"",BaseForecast!G30/BaseForecast!G18)</f>
        <v>0.83179514876177463</v>
      </c>
      <c r="H30" s="6">
        <f>IF(BaseForecast!H18=0,"",BaseForecast!H30/BaseForecast!H18)</f>
        <v>0.83391681837277687</v>
      </c>
      <c r="I30" s="6">
        <f>IF(BaseForecast!I18=0,"",BaseForecast!I30/BaseForecast!I18)</f>
        <v>0.88560493302147569</v>
      </c>
      <c r="J30" s="6">
        <f>IF(BaseForecast!J18=0,"",BaseForecast!J30/BaseForecast!J18)</f>
        <v>1.0383360522022838</v>
      </c>
      <c r="K30" s="6" t="str">
        <f>IF(BaseForecast!K18=0,"",BaseForecast!K30/BaseForecast!K18)</f>
        <v/>
      </c>
      <c r="L30" s="6">
        <f>IF(BaseForecast!L18=0,"",BaseForecast!L30/BaseForecast!L18)</f>
        <v>1.1915997844644224</v>
      </c>
      <c r="M30" s="6">
        <f>IF(BaseForecast!M18=0,"",BaseForecast!M30/BaseForecast!M18)</f>
        <v>1.0046349942062573</v>
      </c>
      <c r="N30" s="6" t="str">
        <f>IF(BaseForecast!N18=0,"",BaseForecast!N30/BaseForecast!N18)</f>
        <v/>
      </c>
      <c r="O30" s="6">
        <f>IF(BaseForecast!O18=0,"",BaseForecast!O30/BaseForecast!O18)</f>
        <v>1.6367346938775511</v>
      </c>
      <c r="P30" s="6">
        <f>IF(BaseForecast!P18=0,"",BaseForecast!P30/BaseForecast!P18)</f>
        <v>0.38118118118118116</v>
      </c>
      <c r="Q30" s="6">
        <f>IF(BaseForecast!Q18=0,"",BaseForecast!Q30/BaseForecast!Q18)</f>
        <v>0.82834790612057063</v>
      </c>
      <c r="R30" s="6">
        <f>IF(BaseForecast!R18=0,"",BaseForecast!R30/BaseForecast!R18)</f>
        <v>0.74175824175824179</v>
      </c>
      <c r="S30" s="6">
        <f>IF(BaseForecast!S18=0,"",BaseForecast!S30/BaseForecast!S18)</f>
        <v>0.63749183540169818</v>
      </c>
      <c r="T30" s="6">
        <f>IF(BaseForecast!T18=0,"",BaseForecast!T30/BaseForecast!T18)</f>
        <v>0.18742293464858201</v>
      </c>
      <c r="U30" s="6">
        <f>IF(BaseForecast!U18=0,"",BaseForecast!U30/BaseForecast!U18)</f>
        <v>0.59765122265122261</v>
      </c>
      <c r="V30" s="6">
        <f>IF(BaseForecast!V18=0,"",BaseForecast!V30/BaseForecast!V18)</f>
        <v>0.57986111111111116</v>
      </c>
      <c r="W30" s="6">
        <f>IF(BaseForecast!W18=0,"",BaseForecast!W30/BaseForecast!W18)</f>
        <v>0.72322899505766058</v>
      </c>
      <c r="X30" s="6">
        <f>IF(BaseForecast!X18=0,"",BaseForecast!X30/BaseForecast!X18)</f>
        <v>1.0174190888476602</v>
      </c>
      <c r="Y30" s="6">
        <f>IF(BaseForecast!Y18=0,"",BaseForecast!Y30/BaseForecast!Y18)</f>
        <v>0.76195202646815552</v>
      </c>
      <c r="Z30" s="6">
        <f>IF(BaseForecast!Z18=0,"",BaseForecast!Z30/BaseForecast!Z18)</f>
        <v>0.46753246753246752</v>
      </c>
      <c r="AA30" s="6">
        <f>IF(BaseForecast!AA18=0,"",BaseForecast!AA30/BaseForecast!AA18)</f>
        <v>0.48261805876019076</v>
      </c>
      <c r="AB30" s="6">
        <f>IF(BaseForecast!AB18=0,"",BaseForecast!AB30/BaseForecast!AB18)</f>
        <v>0.3826169107227208</v>
      </c>
      <c r="AC30" s="6">
        <f>IF(BaseForecast!AC18=0,"",BaseForecast!AC30/BaseForecast!AC18)</f>
        <v>21</v>
      </c>
      <c r="AD30" s="6">
        <f>IF(BaseForecast!AD18=0,"",BaseForecast!AD30/BaseForecast!AD18)</f>
        <v>1.118279569892473</v>
      </c>
      <c r="AE30" s="6">
        <f>IF(BaseForecast!AE18=0,"",BaseForecast!AE30/BaseForecast!AE18)</f>
        <v>0.88242774566473992</v>
      </c>
      <c r="AF30" s="6">
        <f>IF(BaseForecast!AF18=0,"",BaseForecast!AF30/BaseForecast!AF18)</f>
        <v>2422</v>
      </c>
      <c r="AG30" s="6">
        <f>IF(BaseForecast!AG18=0,"",BaseForecast!AG30/BaseForecast!AG18)</f>
        <v>0.9404570019910875</v>
      </c>
      <c r="AH30" s="6">
        <f>IF(BaseForecast!AH18=0,"",BaseForecast!AH30/BaseForecast!AH18)</f>
        <v>0.97267950963222416</v>
      </c>
      <c r="AI30" s="6">
        <f>IF(BaseForecast!AI18=0,"",BaseForecast!AI30/BaseForecast!AI18)</f>
        <v>0.78338543992853948</v>
      </c>
      <c r="AJ30" s="6">
        <f>IF(BaseForecast!AJ18=0,"",BaseForecast!AJ30/BaseForecast!AJ18)</f>
        <v>0.22552329507089805</v>
      </c>
      <c r="AK30" s="6" t="str">
        <f>IF(BaseForecast!AK18=0,"",BaseForecast!AK30/BaseForecast!AK18)</f>
        <v/>
      </c>
      <c r="AL30" s="6">
        <f>IF(BaseForecast!AL18=0,"",BaseForecast!AL30/BaseForecast!AL18)</f>
        <v>2.1348837209302327</v>
      </c>
      <c r="AM30" s="6">
        <f>IF(BaseForecast!AM18=0,"",BaseForecast!AM30/BaseForecast!AM18)</f>
        <v>0.71274038461538458</v>
      </c>
      <c r="AN30" s="6">
        <f>IF(BaseForecast!AN18=0,"",BaseForecast!AN30/BaseForecast!AN18)</f>
        <v>0.69911646586345377</v>
      </c>
      <c r="AO30" s="6">
        <f>IF(BaseForecast!AO18=0,"",BaseForecast!AO30/BaseForecast!AO18)</f>
        <v>0.84589041095890416</v>
      </c>
      <c r="AP30" s="6">
        <f>IF(BaseForecast!AP18=0,"",BaseForecast!AP30/BaseForecast!AP18)</f>
        <v>1.0248463114754098</v>
      </c>
      <c r="AQ30" s="6">
        <f>IF(BaseForecast!AQ18=0,"",BaseForecast!AQ30/BaseForecast!AQ18)</f>
        <v>0.25</v>
      </c>
      <c r="AR30" s="6">
        <f>IF(BaseForecast!AR18=0,"",BaseForecast!AR30/BaseForecast!AR18)</f>
        <v>2.2131147540983607</v>
      </c>
      <c r="AS30" s="6">
        <f>IF(BaseForecast!AS18=0,"",BaseForecast!AS30/BaseForecast!AS18)</f>
        <v>1.3895348837209303</v>
      </c>
      <c r="AT30" s="6">
        <f>IF(BaseForecast!AT18=0,"",BaseForecast!AT30/BaseForecast!AT18)</f>
        <v>0.98788590411821986</v>
      </c>
      <c r="AU30" s="6">
        <f>IF(BaseForecast!AU18=0,"",BaseForecast!AU30/BaseForecast!AU18)</f>
        <v>1.3737486095661846</v>
      </c>
      <c r="AV30" s="6">
        <f>IF(BaseForecast!AV18=0,"",BaseForecast!AV30/BaseForecast!AV18)</f>
        <v>0.5</v>
      </c>
      <c r="AW30" s="6">
        <f>IF(BaseForecast!AW18=0,"",BaseForecast!AW30/BaseForecast!AW18)</f>
        <v>2.2099547511312219</v>
      </c>
      <c r="AX30" s="6">
        <f>IF(BaseForecast!AX18=0,"",BaseForecast!AX30/BaseForecast!AX18)</f>
        <v>1.0213228035538007</v>
      </c>
      <c r="AY30" s="6">
        <f>IF(BaseForecast!AY18=0,"",BaseForecast!AY30/BaseForecast!AY18)</f>
        <v>0.46341463414634149</v>
      </c>
      <c r="AZ30" s="6">
        <f>IF(BaseForecast!AZ18=0,"",BaseForecast!AZ30/BaseForecast!AZ18)</f>
        <v>1.5336721728081322</v>
      </c>
      <c r="BA30" s="6">
        <f>IF(BaseForecast!BA18=0,"",BaseForecast!BA30/BaseForecast!BA18)</f>
        <v>0.78235294117647058</v>
      </c>
      <c r="BB30" s="6">
        <f t="shared" si="0"/>
        <v>3</v>
      </c>
    </row>
    <row r="31" spans="1:54" ht="12.75" x14ac:dyDescent="0.2">
      <c r="A31" s="11">
        <v>37726</v>
      </c>
      <c r="B31" s="6">
        <f>IF(BaseForecast!B19=0,"",BaseForecast!B31/BaseForecast!B19)</f>
        <v>0.87086531613515861</v>
      </c>
      <c r="C31" s="6">
        <f>IF(BaseForecast!C19=0,"",BaseForecast!C31/BaseForecast!C19)</f>
        <v>0.76596923929610639</v>
      </c>
      <c r="D31" s="6">
        <f>IF(BaseForecast!D19=0,"",BaseForecast!D31/BaseForecast!D19)</f>
        <v>1.0109289617486339</v>
      </c>
      <c r="E31" s="6">
        <f>IF(BaseForecast!E19=0,"",BaseForecast!E31/BaseForecast!E19)</f>
        <v>1.2129583124058263</v>
      </c>
      <c r="F31" s="6">
        <f>IF(BaseForecast!F19=0,"",BaseForecast!F31/BaseForecast!F19)</f>
        <v>1.2226781051846325</v>
      </c>
      <c r="G31" s="6">
        <f>IF(BaseForecast!G19=0,"",BaseForecast!G31/BaseForecast!G19)</f>
        <v>0.97994282343331673</v>
      </c>
      <c r="H31" s="6">
        <f>IF(BaseForecast!H19=0,"",BaseForecast!H31/BaseForecast!H19)</f>
        <v>0.65336103279418312</v>
      </c>
      <c r="I31" s="6">
        <f>IF(BaseForecast!I19=0,"",BaseForecast!I31/BaseForecast!I19)</f>
        <v>0.88883222845486998</v>
      </c>
      <c r="J31" s="6">
        <f>IF(BaseForecast!J19=0,"",BaseForecast!J31/BaseForecast!J19)</f>
        <v>0.80693533270852857</v>
      </c>
      <c r="K31" s="6" t="str">
        <f>IF(BaseForecast!K19=0,"",BaseForecast!K31/BaseForecast!K19)</f>
        <v/>
      </c>
      <c r="L31" s="6">
        <f>IF(BaseForecast!L19=0,"",BaseForecast!L31/BaseForecast!L19)</f>
        <v>0.94523370307371646</v>
      </c>
      <c r="M31" s="6">
        <f>IF(BaseForecast!M19=0,"",BaseForecast!M31/BaseForecast!M19)</f>
        <v>1.1583090379008747</v>
      </c>
      <c r="N31" s="6" t="str">
        <f>IF(BaseForecast!N19=0,"",BaseForecast!N31/BaseForecast!N19)</f>
        <v/>
      </c>
      <c r="O31" s="6">
        <f>IF(BaseForecast!O19=0,"",BaseForecast!O31/BaseForecast!O19)</f>
        <v>1.8908045977011494</v>
      </c>
      <c r="P31" s="6">
        <f>IF(BaseForecast!P19=0,"",BaseForecast!P31/BaseForecast!P19)</f>
        <v>0.24014134275618373</v>
      </c>
      <c r="Q31" s="6">
        <f>IF(BaseForecast!Q19=0,"",BaseForecast!Q31/BaseForecast!Q19)</f>
        <v>0.19815971081169897</v>
      </c>
      <c r="R31" s="6">
        <f>IF(BaseForecast!R19=0,"",BaseForecast!R31/BaseForecast!R19)</f>
        <v>0.74613003095975228</v>
      </c>
      <c r="S31" s="6">
        <f>IF(BaseForecast!S19=0,"",BaseForecast!S31/BaseForecast!S19)</f>
        <v>0.74817136886102409</v>
      </c>
      <c r="T31" s="6">
        <f>IF(BaseForecast!T19=0,"",BaseForecast!T31/BaseForecast!T19)</f>
        <v>0.30047694753577109</v>
      </c>
      <c r="U31" s="6">
        <f>IF(BaseForecast!U19=0,"",BaseForecast!U31/BaseForecast!U19)</f>
        <v>0.67659605234617892</v>
      </c>
      <c r="V31" s="6">
        <f>IF(BaseForecast!V19=0,"",BaseForecast!V31/BaseForecast!V19)</f>
        <v>0.78452362746597337</v>
      </c>
      <c r="W31" s="6">
        <f>IF(BaseForecast!W19=0,"",BaseForecast!W31/BaseForecast!W19)</f>
        <v>0.58419792498004786</v>
      </c>
      <c r="X31" s="6">
        <f>IF(BaseForecast!X19=0,"",BaseForecast!X31/BaseForecast!X19)</f>
        <v>1.9111913357400723</v>
      </c>
      <c r="Y31" s="6">
        <f>IF(BaseForecast!Y19=0,"",BaseForecast!Y31/BaseForecast!Y19)</f>
        <v>0.84626633762910153</v>
      </c>
      <c r="Z31" s="6">
        <f>IF(BaseForecast!Z19=0,"",BaseForecast!Z31/BaseForecast!Z19)</f>
        <v>1.5782208588957056</v>
      </c>
      <c r="AA31" s="6">
        <f>IF(BaseForecast!AA19=0,"",BaseForecast!AA31/BaseForecast!AA19)</f>
        <v>0.62048279849667531</v>
      </c>
      <c r="AB31" s="6">
        <f>IF(BaseForecast!AB19=0,"",BaseForecast!AB31/BaseForecast!AB19)</f>
        <v>0.94195046439628483</v>
      </c>
      <c r="AC31" s="6">
        <f>IF(BaseForecast!AC19=0,"",BaseForecast!AC31/BaseForecast!AC19)</f>
        <v>2</v>
      </c>
      <c r="AD31" s="6">
        <f>IF(BaseForecast!AD19=0,"",BaseForecast!AD31/BaseForecast!AD19)</f>
        <v>0.87732342007434949</v>
      </c>
      <c r="AE31" s="6">
        <f>IF(BaseForecast!AE19=0,"",BaseForecast!AE31/BaseForecast!AE19)</f>
        <v>1.0758285905590894</v>
      </c>
      <c r="AF31" s="6">
        <f>IF(BaseForecast!AF19=0,"",BaseForecast!AF31/BaseForecast!AF19)</f>
        <v>140.36363636363637</v>
      </c>
      <c r="AG31" s="6">
        <f>IF(BaseForecast!AG19=0,"",BaseForecast!AG31/BaseForecast!AG19)</f>
        <v>0.89389730262568334</v>
      </c>
      <c r="AH31" s="6">
        <f>IF(BaseForecast!AH19=0,"",BaseForecast!AH31/BaseForecast!AH19)</f>
        <v>0.76733486690765695</v>
      </c>
      <c r="AI31" s="6">
        <f>IF(BaseForecast!AI19=0,"",BaseForecast!AI31/BaseForecast!AI19)</f>
        <v>0.75036873156342188</v>
      </c>
      <c r="AJ31" s="6">
        <f>IF(BaseForecast!AJ19=0,"",BaseForecast!AJ31/BaseForecast!AJ19)</f>
        <v>0.2857142857142857</v>
      </c>
      <c r="AK31" s="6" t="str">
        <f>IF(BaseForecast!AK19=0,"",BaseForecast!AK31/BaseForecast!AK19)</f>
        <v/>
      </c>
      <c r="AL31" s="6">
        <f>IF(BaseForecast!AL19=0,"",BaseForecast!AL31/BaseForecast!AL19)</f>
        <v>1.1046788263283109</v>
      </c>
      <c r="AM31" s="6">
        <f>IF(BaseForecast!AM19=0,"",BaseForecast!AM31/BaseForecast!AM19)</f>
        <v>0.75368219374925161</v>
      </c>
      <c r="AN31" s="6">
        <f>IF(BaseForecast!AN19=0,"",BaseForecast!AN31/BaseForecast!AN19)</f>
        <v>0.84670912951167732</v>
      </c>
      <c r="AO31" s="6">
        <f>IF(BaseForecast!AO19=0,"",BaseForecast!AO31/BaseForecast!AO19)</f>
        <v>1.4241200230813618</v>
      </c>
      <c r="AP31" s="6">
        <f>IF(BaseForecast!AP19=0,"",BaseForecast!AP31/BaseForecast!AP19)</f>
        <v>0.55860139860139857</v>
      </c>
      <c r="AQ31" s="6">
        <f>IF(BaseForecast!AQ19=0,"",BaseForecast!AQ31/BaseForecast!AQ19)</f>
        <v>0.33619210977701541</v>
      </c>
      <c r="AR31" s="6">
        <f>IF(BaseForecast!AR19=0,"",BaseForecast!AR31/BaseForecast!AR19)</f>
        <v>1.967741935483871</v>
      </c>
      <c r="AS31" s="6">
        <f>IF(BaseForecast!AS19=0,"",BaseForecast!AS31/BaseForecast!AS19)</f>
        <v>3.7167381974248928</v>
      </c>
      <c r="AT31" s="6">
        <f>IF(BaseForecast!AT19=0,"",BaseForecast!AT31/BaseForecast!AT19)</f>
        <v>0.8744430039579989</v>
      </c>
      <c r="AU31" s="6">
        <f>IF(BaseForecast!AU19=0,"",BaseForecast!AU31/BaseForecast!AU19)</f>
        <v>1.7244258872651357</v>
      </c>
      <c r="AV31" s="6">
        <f>IF(BaseForecast!AV19=0,"",BaseForecast!AV31/BaseForecast!AV19)</f>
        <v>1</v>
      </c>
      <c r="AW31" s="6">
        <f>IF(BaseForecast!AW19=0,"",BaseForecast!AW31/BaseForecast!AW19)</f>
        <v>1.0774433547514373</v>
      </c>
      <c r="AX31" s="6">
        <f>IF(BaseForecast!AX19=0,"",BaseForecast!AX31/BaseForecast!AX19)</f>
        <v>0.9228515625</v>
      </c>
      <c r="AY31" s="6">
        <f>IF(BaseForecast!AY19=0,"",BaseForecast!AY31/BaseForecast!AY19)</f>
        <v>0.55335968379446643</v>
      </c>
      <c r="AZ31" s="6">
        <f>IF(BaseForecast!AZ19=0,"",BaseForecast!AZ31/BaseForecast!AZ19)</f>
        <v>1.0712481051035876</v>
      </c>
      <c r="BA31" s="6">
        <f>IF(BaseForecast!BA19=0,"",BaseForecast!BA31/BaseForecast!BA19)</f>
        <v>1.0779220779220779</v>
      </c>
      <c r="BB31" s="6">
        <f t="shared" si="0"/>
        <v>4</v>
      </c>
    </row>
    <row r="32" spans="1:54" ht="12.75" x14ac:dyDescent="0.2">
      <c r="A32" s="11">
        <v>37756</v>
      </c>
      <c r="B32" s="6">
        <f>IF(BaseForecast!B20=0,"",BaseForecast!B32/BaseForecast!B20)</f>
        <v>0.96077374740312305</v>
      </c>
      <c r="C32" s="6">
        <f>IF(BaseForecast!C20=0,"",BaseForecast!C32/BaseForecast!C20)</f>
        <v>0.58419901585565881</v>
      </c>
      <c r="D32" s="6">
        <f>IF(BaseForecast!D20=0,"",BaseForecast!D32/BaseForecast!D20)</f>
        <v>1.0487906588824021</v>
      </c>
      <c r="E32" s="6">
        <f>IF(BaseForecast!E20=0,"",BaseForecast!E32/BaseForecast!E20)</f>
        <v>0.94645754461871279</v>
      </c>
      <c r="F32" s="6">
        <f>IF(BaseForecast!F20=0,"",BaseForecast!F32/BaseForecast!F20)</f>
        <v>2.0808240887480189</v>
      </c>
      <c r="G32" s="6">
        <f>IF(BaseForecast!G20=0,"",BaseForecast!G32/BaseForecast!G20)</f>
        <v>0.91219174410293069</v>
      </c>
      <c r="H32" s="6">
        <f>IF(BaseForecast!H20=0,"",BaseForecast!H32/BaseForecast!H20)</f>
        <v>0.97500838644750087</v>
      </c>
      <c r="I32" s="6">
        <f>IF(BaseForecast!I20=0,"",BaseForecast!I32/BaseForecast!I20)</f>
        <v>0.55353466026080989</v>
      </c>
      <c r="J32" s="6">
        <f>IF(BaseForecast!J20=0,"",BaseForecast!J32/BaseForecast!J20)</f>
        <v>0.35166994106090371</v>
      </c>
      <c r="K32" s="6" t="str">
        <f>IF(BaseForecast!K20=0,"",BaseForecast!K32/BaseForecast!K20)</f>
        <v/>
      </c>
      <c r="L32" s="6">
        <f>IF(BaseForecast!L20=0,"",BaseForecast!L32/BaseForecast!L20)</f>
        <v>1.1454901431271942</v>
      </c>
      <c r="M32" s="6">
        <f>IF(BaseForecast!M20=0,"",BaseForecast!M32/BaseForecast!M20)</f>
        <v>0.72490376073437968</v>
      </c>
      <c r="N32" s="6" t="str">
        <f>IF(BaseForecast!N20=0,"",BaseForecast!N32/BaseForecast!N20)</f>
        <v/>
      </c>
      <c r="O32" s="6">
        <f>IF(BaseForecast!O20=0,"",BaseForecast!O32/BaseForecast!O20)</f>
        <v>1.034934497816594</v>
      </c>
      <c r="P32" s="6">
        <f>IF(BaseForecast!P20=0,"",BaseForecast!P32/BaseForecast!P20)</f>
        <v>0.39380196523053668</v>
      </c>
      <c r="Q32" s="6">
        <f>IF(BaseForecast!Q20=0,"",BaseForecast!Q32/BaseForecast!Q20)</f>
        <v>1.9479638009049773</v>
      </c>
      <c r="R32" s="6">
        <f>IF(BaseForecast!R20=0,"",BaseForecast!R32/BaseForecast!R20)</f>
        <v>0.6</v>
      </c>
      <c r="S32" s="6">
        <f>IF(BaseForecast!S20=0,"",BaseForecast!S32/BaseForecast!S20)</f>
        <v>1.0476821192052981</v>
      </c>
      <c r="T32" s="6">
        <f>IF(BaseForecast!T20=0,"",BaseForecast!T32/BaseForecast!T20)</f>
        <v>0.53928571428571426</v>
      </c>
      <c r="U32" s="6">
        <f>IF(BaseForecast!U20=0,"",BaseForecast!U32/BaseForecast!U20)</f>
        <v>0.7082161934214225</v>
      </c>
      <c r="V32" s="6">
        <f>IF(BaseForecast!V20=0,"",BaseForecast!V32/BaseForecast!V20)</f>
        <v>0.53312467396974439</v>
      </c>
      <c r="W32" s="6">
        <f>IF(BaseForecast!W20=0,"",BaseForecast!W32/BaseForecast!W20)</f>
        <v>0.74733096085409256</v>
      </c>
      <c r="X32" s="6">
        <f>IF(BaseForecast!X20=0,"",BaseForecast!X32/BaseForecast!X20)</f>
        <v>1.0999139497083852</v>
      </c>
      <c r="Y32" s="6">
        <f>IF(BaseForecast!Y20=0,"",BaseForecast!Y32/BaseForecast!Y20)</f>
        <v>0.70694864048338368</v>
      </c>
      <c r="Z32" s="6">
        <f>IF(BaseForecast!Z20=0,"",BaseForecast!Z32/BaseForecast!Z20)</f>
        <v>0.74228395061728392</v>
      </c>
      <c r="AA32" s="6">
        <f>IF(BaseForecast!AA20=0,"",BaseForecast!AA32/BaseForecast!AA20)</f>
        <v>0.71219807677746649</v>
      </c>
      <c r="AB32" s="6">
        <f>IF(BaseForecast!AB20=0,"",BaseForecast!AB32/BaseForecast!AB20)</f>
        <v>0.85947712418300659</v>
      </c>
      <c r="AC32" s="6">
        <f>IF(BaseForecast!AC20=0,"",BaseForecast!AC32/BaseForecast!AC20)</f>
        <v>0.91666666666666663</v>
      </c>
      <c r="AD32" s="6">
        <f>IF(BaseForecast!AD20=0,"",BaseForecast!AD32/BaseForecast!AD20)</f>
        <v>0.92932862190812726</v>
      </c>
      <c r="AE32" s="6">
        <f>IF(BaseForecast!AE20=0,"",BaseForecast!AE32/BaseForecast!AE20)</f>
        <v>0.98514077163712199</v>
      </c>
      <c r="AF32" s="6">
        <f>IF(BaseForecast!AF20=0,"",BaseForecast!AF32/BaseForecast!AF20)</f>
        <v>40.230769230769234</v>
      </c>
      <c r="AG32" s="6">
        <f>IF(BaseForecast!AG20=0,"",BaseForecast!AG32/BaseForecast!AG20)</f>
        <v>1.1083802511909917</v>
      </c>
      <c r="AH32" s="6">
        <f>IF(BaseForecast!AH20=0,"",BaseForecast!AH32/BaseForecast!AH20)</f>
        <v>1.3055332798716921</v>
      </c>
      <c r="AI32" s="6">
        <f>IF(BaseForecast!AI20=0,"",BaseForecast!AI32/BaseForecast!AI20)</f>
        <v>0.71641040680380408</v>
      </c>
      <c r="AJ32" s="6">
        <f>IF(BaseForecast!AJ20=0,"",BaseForecast!AJ32/BaseForecast!AJ20)</f>
        <v>0.33035143769968051</v>
      </c>
      <c r="AK32" s="6" t="str">
        <f>IF(BaseForecast!AK20=0,"",BaseForecast!AK32/BaseForecast!AK20)</f>
        <v/>
      </c>
      <c r="AL32" s="6">
        <f>IF(BaseForecast!AL20=0,"",BaseForecast!AL32/BaseForecast!AL20)</f>
        <v>1.3541984732824428</v>
      </c>
      <c r="AM32" s="6">
        <f>IF(BaseForecast!AM20=0,"",BaseForecast!AM32/BaseForecast!AM20)</f>
        <v>1.0485792850595783</v>
      </c>
      <c r="AN32" s="6">
        <f>IF(BaseForecast!AN20=0,"",BaseForecast!AN32/BaseForecast!AN20)</f>
        <v>0.74143753014954172</v>
      </c>
      <c r="AO32" s="6">
        <f>IF(BaseForecast!AO20=0,"",BaseForecast!AO32/BaseForecast!AO20)</f>
        <v>1.0775231594344223</v>
      </c>
      <c r="AP32" s="6">
        <f>IF(BaseForecast!AP20=0,"",BaseForecast!AP32/BaseForecast!AP20)</f>
        <v>0.47142857142857142</v>
      </c>
      <c r="AQ32" s="6">
        <f>IF(BaseForecast!AQ20=0,"",BaseForecast!AQ32/BaseForecast!AQ20)</f>
        <v>0.16273428886438809</v>
      </c>
      <c r="AR32" s="6">
        <f>IF(BaseForecast!AR20=0,"",BaseForecast!AR32/BaseForecast!AR20)</f>
        <v>0.67241379310344829</v>
      </c>
      <c r="AS32" s="6">
        <f>IF(BaseForecast!AS20=0,"",BaseForecast!AS32/BaseForecast!AS20)</f>
        <v>0.5</v>
      </c>
      <c r="AT32" s="6">
        <f>IF(BaseForecast!AT20=0,"",BaseForecast!AT32/BaseForecast!AT20)</f>
        <v>1.1293229362045158</v>
      </c>
      <c r="AU32" s="6">
        <f>IF(BaseForecast!AU20=0,"",BaseForecast!AU32/BaseForecast!AU20)</f>
        <v>0.9052734375</v>
      </c>
      <c r="AV32" s="6">
        <f>IF(BaseForecast!AV20=0,"",BaseForecast!AV32/BaseForecast!AV20)</f>
        <v>1</v>
      </c>
      <c r="AW32" s="6">
        <f>IF(BaseForecast!AW20=0,"",BaseForecast!AW32/BaseForecast!AW20)</f>
        <v>1.0938943047716778</v>
      </c>
      <c r="AX32" s="6">
        <f>IF(BaseForecast!AX20=0,"",BaseForecast!AX32/BaseForecast!AX20)</f>
        <v>0.97602739726027399</v>
      </c>
      <c r="AY32" s="6">
        <f>IF(BaseForecast!AY20=0,"",BaseForecast!AY32/BaseForecast!AY20)</f>
        <v>0.95959595959595956</v>
      </c>
      <c r="AZ32" s="6">
        <f>IF(BaseForecast!AZ20=0,"",BaseForecast!AZ32/BaseForecast!AZ20)</f>
        <v>0.87613542526837329</v>
      </c>
      <c r="BA32" s="6">
        <f>IF(BaseForecast!BA20=0,"",BaseForecast!BA32/BaseForecast!BA20)</f>
        <v>0.41474654377880182</v>
      </c>
      <c r="BB32" s="6">
        <f t="shared" si="0"/>
        <v>5</v>
      </c>
    </row>
    <row r="33" spans="1:54" ht="12.75" x14ac:dyDescent="0.2">
      <c r="A33" s="11">
        <v>37787</v>
      </c>
      <c r="B33" s="6">
        <f>IF(BaseForecast!B21=0,"",BaseForecast!B33/BaseForecast!B21)</f>
        <v>0.79064364423776778</v>
      </c>
      <c r="C33" s="6">
        <f>IF(BaseForecast!C21=0,"",BaseForecast!C33/BaseForecast!C21)</f>
        <v>0.6996611810261375</v>
      </c>
      <c r="D33" s="6">
        <f>IF(BaseForecast!D21=0,"",BaseForecast!D33/BaseForecast!D21)</f>
        <v>1.0996822875297856</v>
      </c>
      <c r="E33" s="6">
        <f>IF(BaseForecast!E21=0,"",BaseForecast!E33/BaseForecast!E21)</f>
        <v>0.9684394625963908</v>
      </c>
      <c r="F33" s="6">
        <f>IF(BaseForecast!F21=0,"",BaseForecast!F33/BaseForecast!F21)</f>
        <v>1.2891316632134111</v>
      </c>
      <c r="G33" s="6">
        <f>IF(BaseForecast!G21=0,"",BaseForecast!G33/BaseForecast!G21)</f>
        <v>0.75957699026703274</v>
      </c>
      <c r="H33" s="6">
        <f>IF(BaseForecast!H21=0,"",BaseForecast!H33/BaseForecast!H21)</f>
        <v>0.66115587663239794</v>
      </c>
      <c r="I33" s="6">
        <f>IF(BaseForecast!I21=0,"",BaseForecast!I33/BaseForecast!I21)</f>
        <v>0.51600719424460428</v>
      </c>
      <c r="J33" s="6">
        <f>IF(BaseForecast!J21=0,"",BaseForecast!J33/BaseForecast!J21)</f>
        <v>0.65585851142225493</v>
      </c>
      <c r="K33" s="6" t="str">
        <f>IF(BaseForecast!K21=0,"",BaseForecast!K33/BaseForecast!K21)</f>
        <v/>
      </c>
      <c r="L33" s="6">
        <f>IF(BaseForecast!L21=0,"",BaseForecast!L33/BaseForecast!L21)</f>
        <v>0.93105734173019561</v>
      </c>
      <c r="M33" s="6">
        <f>IF(BaseForecast!M21=0,"",BaseForecast!M33/BaseForecast!M21)</f>
        <v>0.3877973112719752</v>
      </c>
      <c r="N33" s="6" t="str">
        <f>IF(BaseForecast!N21=0,"",BaseForecast!N33/BaseForecast!N21)</f>
        <v/>
      </c>
      <c r="O33" s="6">
        <f>IF(BaseForecast!O21=0,"",BaseForecast!O33/BaseForecast!O21)</f>
        <v>1.103448275862069</v>
      </c>
      <c r="P33" s="6">
        <f>IF(BaseForecast!P21=0,"",BaseForecast!P33/BaseForecast!P21)</f>
        <v>0.25</v>
      </c>
      <c r="Q33" s="6">
        <f>IF(BaseForecast!Q21=0,"",BaseForecast!Q33/BaseForecast!Q21)</f>
        <v>0.67776523702031599</v>
      </c>
      <c r="R33" s="6">
        <f>IF(BaseForecast!R21=0,"",BaseForecast!R33/BaseForecast!R21)</f>
        <v>0.53833049403747868</v>
      </c>
      <c r="S33" s="6">
        <f>IF(BaseForecast!S21=0,"",BaseForecast!S33/BaseForecast!S21)</f>
        <v>0.39130434782608697</v>
      </c>
      <c r="T33" s="6">
        <f>IF(BaseForecast!T21=0,"",BaseForecast!T33/BaseForecast!T21)</f>
        <v>7.0711678832116792E-2</v>
      </c>
      <c r="U33" s="6">
        <f>IF(BaseForecast!U21=0,"",BaseForecast!U33/BaseForecast!U21)</f>
        <v>0.66955550985634127</v>
      </c>
      <c r="V33" s="6">
        <f>IF(BaseForecast!V21=0,"",BaseForecast!V33/BaseForecast!V21)</f>
        <v>0.69937007874015744</v>
      </c>
      <c r="W33" s="6">
        <f>IF(BaseForecast!W21=0,"",BaseForecast!W33/BaseForecast!W21)</f>
        <v>0.88235294117647056</v>
      </c>
      <c r="X33" s="6">
        <f>IF(BaseForecast!X21=0,"",BaseForecast!X33/BaseForecast!X21)</f>
        <v>1.4113037064355523</v>
      </c>
      <c r="Y33" s="6">
        <f>IF(BaseForecast!Y21=0,"",BaseForecast!Y33/BaseForecast!Y21)</f>
        <v>0.49454998442852693</v>
      </c>
      <c r="Z33" s="6">
        <f>IF(BaseForecast!Z21=0,"",BaseForecast!Z33/BaseForecast!Z21)</f>
        <v>0.64427480916030533</v>
      </c>
      <c r="AA33" s="6">
        <f>IF(BaseForecast!AA21=0,"",BaseForecast!AA33/BaseForecast!AA21)</f>
        <v>0.42780958796452229</v>
      </c>
      <c r="AB33" s="6">
        <f>IF(BaseForecast!AB21=0,"",BaseForecast!AB33/BaseForecast!AB21)</f>
        <v>0.37445446610416061</v>
      </c>
      <c r="AC33" s="6">
        <f>IF(BaseForecast!AC21=0,"",BaseForecast!AC33/BaseForecast!AC21)</f>
        <v>1.0571428571428572</v>
      </c>
      <c r="AD33" s="6">
        <f>IF(BaseForecast!AD21=0,"",BaseForecast!AD33/BaseForecast!AD21)</f>
        <v>0.72330097087378642</v>
      </c>
      <c r="AE33" s="6">
        <f>IF(BaseForecast!AE21=0,"",BaseForecast!AE33/BaseForecast!AE21)</f>
        <v>1.0370331514897189</v>
      </c>
      <c r="AF33" s="6">
        <f>IF(BaseForecast!AF21=0,"",BaseForecast!AF33/BaseForecast!AF21)</f>
        <v>10.527777777777779</v>
      </c>
      <c r="AG33" s="6">
        <f>IF(BaseForecast!AG21=0,"",BaseForecast!AG33/BaseForecast!AG21)</f>
        <v>0.70328988206083176</v>
      </c>
      <c r="AH33" s="6">
        <f>IF(BaseForecast!AH21=0,"",BaseForecast!AH33/BaseForecast!AH21)</f>
        <v>0.81983852364475207</v>
      </c>
      <c r="AI33" s="6">
        <f>IF(BaseForecast!AI21=0,"",BaseForecast!AI33/BaseForecast!AI21)</f>
        <v>0.64344529352526514</v>
      </c>
      <c r="AJ33" s="6">
        <f>IF(BaseForecast!AJ21=0,"",BaseForecast!AJ33/BaseForecast!AJ21)</f>
        <v>0.13617988883274382</v>
      </c>
      <c r="AK33" s="6" t="str">
        <f>IF(BaseForecast!AK21=0,"",BaseForecast!AK33/BaseForecast!AK21)</f>
        <v/>
      </c>
      <c r="AL33" s="6">
        <f>IF(BaseForecast!AL21=0,"",BaseForecast!AL33/BaseForecast!AL21)</f>
        <v>0.43044189852700493</v>
      </c>
      <c r="AM33" s="6">
        <f>IF(BaseForecast!AM21=0,"",BaseForecast!AM33/BaseForecast!AM21)</f>
        <v>0.99470495392291636</v>
      </c>
      <c r="AN33" s="6">
        <f>IF(BaseForecast!AN21=0,"",BaseForecast!AN33/BaseForecast!AN21)</f>
        <v>1.0355641771742645</v>
      </c>
      <c r="AO33" s="6">
        <f>IF(BaseForecast!AO21=0,"",BaseForecast!AO33/BaseForecast!AO21)</f>
        <v>0.56320851940913774</v>
      </c>
      <c r="AP33" s="6">
        <f>IF(BaseForecast!AP21=0,"",BaseForecast!AP33/BaseForecast!AP21)</f>
        <v>0.77338217338217341</v>
      </c>
      <c r="AQ33" s="6">
        <f>IF(BaseForecast!AQ21=0,"",BaseForecast!AQ33/BaseForecast!AQ21)</f>
        <v>0.27497969130787975</v>
      </c>
      <c r="AR33" s="6">
        <f>IF(BaseForecast!AR21=0,"",BaseForecast!AR33/BaseForecast!AR21)</f>
        <v>1.2747252747252746</v>
      </c>
      <c r="AS33" s="6">
        <f>IF(BaseForecast!AS21=0,"",BaseForecast!AS33/BaseForecast!AS21)</f>
        <v>1.2635379061371841</v>
      </c>
      <c r="AT33" s="6">
        <f>IF(BaseForecast!AT21=0,"",BaseForecast!AT33/BaseForecast!AT21)</f>
        <v>0.91469557879663488</v>
      </c>
      <c r="AU33" s="6">
        <f>IF(BaseForecast!AU21=0,"",BaseForecast!AU33/BaseForecast!AU21)</f>
        <v>1.5105540897097625</v>
      </c>
      <c r="AV33" s="6">
        <f>IF(BaseForecast!AV21=0,"",BaseForecast!AV33/BaseForecast!AV21)</f>
        <v>0.66666666666666663</v>
      </c>
      <c r="AW33" s="6">
        <f>IF(BaseForecast!AW21=0,"",BaseForecast!AW33/BaseForecast!AW21)</f>
        <v>0.66887417218543044</v>
      </c>
      <c r="AX33" s="6">
        <f>IF(BaseForecast!AX21=0,"",BaseForecast!AX33/BaseForecast!AX21)</f>
        <v>1.1427115188583079</v>
      </c>
      <c r="AY33" s="6">
        <f>IF(BaseForecast!AY21=0,"",BaseForecast!AY33/BaseForecast!AY21)</f>
        <v>0.62882096069868998</v>
      </c>
      <c r="AZ33" s="6">
        <f>IF(BaseForecast!AZ21=0,"",BaseForecast!AZ33/BaseForecast!AZ21)</f>
        <v>0.68926855312333157</v>
      </c>
      <c r="BA33" s="6">
        <f>IF(BaseForecast!BA21=0,"",BaseForecast!BA33/BaseForecast!BA21)</f>
        <v>0.25217391304347825</v>
      </c>
      <c r="BB33" s="6">
        <f t="shared" si="0"/>
        <v>6</v>
      </c>
    </row>
    <row r="34" spans="1:54" ht="12.75" x14ac:dyDescent="0.2">
      <c r="A34" s="11">
        <v>37817</v>
      </c>
      <c r="B34" s="6">
        <f>IF(BaseForecast!B22=0,"",BaseForecast!B34/BaseForecast!B22)</f>
        <v>0.85881068883901746</v>
      </c>
      <c r="C34" s="6">
        <f>IF(BaseForecast!C22=0,"",BaseForecast!C34/BaseForecast!C22)</f>
        <v>0.85178618334646705</v>
      </c>
      <c r="D34" s="6">
        <f>IF(BaseForecast!D22=0,"",BaseForecast!D34/BaseForecast!D22)</f>
        <v>1.029791816223977</v>
      </c>
      <c r="E34" s="6">
        <f>IF(BaseForecast!E22=0,"",BaseForecast!E34/BaseForecast!E22)</f>
        <v>1.2793576793576793</v>
      </c>
      <c r="F34" s="6">
        <f>IF(BaseForecast!F22=0,"",BaseForecast!F34/BaseForecast!F22)</f>
        <v>1.0546123708892319</v>
      </c>
      <c r="G34" s="6">
        <f>IF(BaseForecast!G22=0,"",BaseForecast!G34/BaseForecast!G22)</f>
        <v>0.98885598679897824</v>
      </c>
      <c r="H34" s="6">
        <f>IF(BaseForecast!H22=0,"",BaseForecast!H34/BaseForecast!H22)</f>
        <v>1.0763052208835342</v>
      </c>
      <c r="I34" s="6">
        <f>IF(BaseForecast!I22=0,"",BaseForecast!I34/BaseForecast!I22)</f>
        <v>0.48747181157604608</v>
      </c>
      <c r="J34" s="6">
        <f>IF(BaseForecast!J22=0,"",BaseForecast!J34/BaseForecast!J22)</f>
        <v>0.45495495495495497</v>
      </c>
      <c r="K34" s="6" t="str">
        <f>IF(BaseForecast!K22=0,"",BaseForecast!K34/BaseForecast!K22)</f>
        <v/>
      </c>
      <c r="L34" s="6">
        <f>IF(BaseForecast!L22=0,"",BaseForecast!L34/BaseForecast!L22)</f>
        <v>0.95883395706125663</v>
      </c>
      <c r="M34" s="6">
        <f>IF(BaseForecast!M22=0,"",BaseForecast!M34/BaseForecast!M22)</f>
        <v>0.45775848705627037</v>
      </c>
      <c r="N34" s="6" t="str">
        <f>IF(BaseForecast!N22=0,"",BaseForecast!N34/BaseForecast!N22)</f>
        <v/>
      </c>
      <c r="O34" s="6">
        <f>IF(BaseForecast!O22=0,"",BaseForecast!O34/BaseForecast!O22)</f>
        <v>3.9507494646680943</v>
      </c>
      <c r="P34" s="6">
        <f>IF(BaseForecast!P22=0,"",BaseForecast!P34/BaseForecast!P22)</f>
        <v>0.21621163303374596</v>
      </c>
      <c r="Q34" s="6">
        <f>IF(BaseForecast!Q22=0,"",BaseForecast!Q34/BaseForecast!Q22)</f>
        <v>0.42482206405693951</v>
      </c>
      <c r="R34" s="6">
        <f>IF(BaseForecast!R22=0,"",BaseForecast!R34/BaseForecast!R22)</f>
        <v>0.54166666666666663</v>
      </c>
      <c r="S34" s="6">
        <f>IF(BaseForecast!S22=0,"",BaseForecast!S34/BaseForecast!S22)</f>
        <v>0.5106537971225642</v>
      </c>
      <c r="T34" s="6">
        <f>IF(BaseForecast!T22=0,"",BaseForecast!T34/BaseForecast!T22)</f>
        <v>0.10030263726761782</v>
      </c>
      <c r="U34" s="6">
        <f>IF(BaseForecast!U22=0,"",BaseForecast!U34/BaseForecast!U22)</f>
        <v>0.65766365744166544</v>
      </c>
      <c r="V34" s="6">
        <f>IF(BaseForecast!V22=0,"",BaseForecast!V34/BaseForecast!V22)</f>
        <v>0.72616233254531126</v>
      </c>
      <c r="W34" s="6">
        <f>IF(BaseForecast!W22=0,"",BaseForecast!W34/BaseForecast!W22)</f>
        <v>0.43998098407416208</v>
      </c>
      <c r="X34" s="6">
        <f>IF(BaseForecast!X22=0,"",BaseForecast!X34/BaseForecast!X22)</f>
        <v>1.505809566923193</v>
      </c>
      <c r="Y34" s="6">
        <f>IF(BaseForecast!Y22=0,"",BaseForecast!Y34/BaseForecast!Y22)</f>
        <v>0.42254671213795092</v>
      </c>
      <c r="Z34" s="6">
        <f>IF(BaseForecast!Z22=0,"",BaseForecast!Z34/BaseForecast!Z22)</f>
        <v>0.74222668004012038</v>
      </c>
      <c r="AA34" s="6">
        <f>IF(BaseForecast!AA22=0,"",BaseForecast!AA34/BaseForecast!AA22)</f>
        <v>0.3926838693057404</v>
      </c>
      <c r="AB34" s="6">
        <f>IF(BaseForecast!AB22=0,"",BaseForecast!AB34/BaseForecast!AB22)</f>
        <v>0.79239940387481367</v>
      </c>
      <c r="AC34" s="6">
        <f>IF(BaseForecast!AC22=0,"",BaseForecast!AC34/BaseForecast!AC22)</f>
        <v>0.89655172413793105</v>
      </c>
      <c r="AD34" s="6">
        <f>IF(BaseForecast!AD22=0,"",BaseForecast!AD34/BaseForecast!AD22)</f>
        <v>1.0959232613908874</v>
      </c>
      <c r="AE34" s="6">
        <f>IF(BaseForecast!AE22=0,"",BaseForecast!AE34/BaseForecast!AE22)</f>
        <v>1.2637482900136798</v>
      </c>
      <c r="AF34" s="6">
        <f>IF(BaseForecast!AF22=0,"",BaseForecast!AF34/BaseForecast!AF22)</f>
        <v>39.329113924050631</v>
      </c>
      <c r="AG34" s="6">
        <f>IF(BaseForecast!AG22=0,"",BaseForecast!AG34/BaseForecast!AG22)</f>
        <v>0.69884853852967233</v>
      </c>
      <c r="AH34" s="6">
        <f>IF(BaseForecast!AH22=0,"",BaseForecast!AH34/BaseForecast!AH22)</f>
        <v>0.87958018781071623</v>
      </c>
      <c r="AI34" s="6">
        <f>IF(BaseForecast!AI22=0,"",BaseForecast!AI34/BaseForecast!AI22)</f>
        <v>0.69633728146761198</v>
      </c>
      <c r="AJ34" s="6">
        <f>IF(BaseForecast!AJ22=0,"",BaseForecast!AJ34/BaseForecast!AJ22)</f>
        <v>0.53756800470519039</v>
      </c>
      <c r="AK34" s="6" t="str">
        <f>IF(BaseForecast!AK22=0,"",BaseForecast!AK34/BaseForecast!AK22)</f>
        <v/>
      </c>
      <c r="AL34" s="6">
        <f>IF(BaseForecast!AL22=0,"",BaseForecast!AL34/BaseForecast!AL22)</f>
        <v>0.38823896428014348</v>
      </c>
      <c r="AM34" s="6">
        <f>IF(BaseForecast!AM22=0,"",BaseForecast!AM34/BaseForecast!AM22)</f>
        <v>1.2313129393881816</v>
      </c>
      <c r="AN34" s="6">
        <f>IF(BaseForecast!AN22=0,"",BaseForecast!AN34/BaseForecast!AN22)</f>
        <v>4.4941916747337851</v>
      </c>
      <c r="AO34" s="6">
        <f>IF(BaseForecast!AO22=0,"",BaseForecast!AO34/BaseForecast!AO22)</f>
        <v>0.74262672811059904</v>
      </c>
      <c r="AP34" s="6">
        <f>IF(BaseForecast!AP22=0,"",BaseForecast!AP34/BaseForecast!AP22)</f>
        <v>1.0413688542343513</v>
      </c>
      <c r="AQ34" s="6">
        <f>IF(BaseForecast!AQ22=0,"",BaseForecast!AQ34/BaseForecast!AQ22)</f>
        <v>0.3848122866894198</v>
      </c>
      <c r="AR34" s="6">
        <f>IF(BaseForecast!AR22=0,"",BaseForecast!AR34/BaseForecast!AR22)</f>
        <v>1.1854166666666666</v>
      </c>
      <c r="AS34" s="6">
        <f>IF(BaseForecast!AS22=0,"",BaseForecast!AS34/BaseForecast!AS22)</f>
        <v>0.48308525033829497</v>
      </c>
      <c r="AT34" s="6">
        <f>IF(BaseForecast!AT22=0,"",BaseForecast!AT34/BaseForecast!AT22)</f>
        <v>0.94802379567331441</v>
      </c>
      <c r="AU34" s="6">
        <f>IF(BaseForecast!AU22=0,"",BaseForecast!AU34/BaseForecast!AU22)</f>
        <v>1.2751592356687897</v>
      </c>
      <c r="AV34" s="6">
        <f>IF(BaseForecast!AV22=0,"",BaseForecast!AV34/BaseForecast!AV22)</f>
        <v>0.5</v>
      </c>
      <c r="AW34" s="6">
        <f>IF(BaseForecast!AW22=0,"",BaseForecast!AW34/BaseForecast!AW22)</f>
        <v>0.7993192245079177</v>
      </c>
      <c r="AX34" s="6">
        <f>IF(BaseForecast!AX22=0,"",BaseForecast!AX34/BaseForecast!AX22)</f>
        <v>3.7413419913419914</v>
      </c>
      <c r="AY34" s="6">
        <f>IF(BaseForecast!AY22=0,"",BaseForecast!AY34/BaseForecast!AY22)</f>
        <v>1.2968036529680365</v>
      </c>
      <c r="AZ34" s="6">
        <f>IF(BaseForecast!AZ22=0,"",BaseForecast!AZ34/BaseForecast!AZ22)</f>
        <v>0.68567639257294433</v>
      </c>
      <c r="BA34" s="6">
        <f>IF(BaseForecast!BA22=0,"",BaseForecast!BA34/BaseForecast!BA22)</f>
        <v>1.1167192429022081</v>
      </c>
      <c r="BB34" s="6">
        <f t="shared" si="0"/>
        <v>7</v>
      </c>
    </row>
    <row r="35" spans="1:54" ht="12.75" x14ac:dyDescent="0.2">
      <c r="A35" s="11">
        <v>37848</v>
      </c>
      <c r="B35" s="6">
        <f>IF(BaseForecast!B23=0,"",BaseForecast!B35/BaseForecast!B23)</f>
        <v>0.95250922529794091</v>
      </c>
      <c r="C35" s="6">
        <f>IF(BaseForecast!C23=0,"",BaseForecast!C35/BaseForecast!C23)</f>
        <v>1.0776491316385604</v>
      </c>
      <c r="D35" s="6">
        <f>IF(BaseForecast!D23=0,"",BaseForecast!D35/BaseForecast!D23)</f>
        <v>1.0749395648670428</v>
      </c>
      <c r="E35" s="6">
        <f>IF(BaseForecast!E23=0,"",BaseForecast!E35/BaseForecast!E23)</f>
        <v>1.4903867526116914</v>
      </c>
      <c r="F35" s="6">
        <f>IF(BaseForecast!F23=0,"",BaseForecast!F35/BaseForecast!F23)</f>
        <v>1.4075851393188854</v>
      </c>
      <c r="G35" s="6">
        <f>IF(BaseForecast!G23=0,"",BaseForecast!G35/BaseForecast!G23)</f>
        <v>1.0175283748337292</v>
      </c>
      <c r="H35" s="6">
        <f>IF(BaseForecast!H23=0,"",BaseForecast!H35/BaseForecast!H23)</f>
        <v>1.3320026613439786</v>
      </c>
      <c r="I35" s="6">
        <f>IF(BaseForecast!I23=0,"",BaseForecast!I35/BaseForecast!I23)</f>
        <v>0.5317995663695495</v>
      </c>
      <c r="J35" s="6">
        <f>IF(BaseForecast!J23=0,"",BaseForecast!J35/BaseForecast!J23)</f>
        <v>0.95837104072398194</v>
      </c>
      <c r="K35" s="6" t="str">
        <f>IF(BaseForecast!K23=0,"",BaseForecast!K35/BaseForecast!K23)</f>
        <v/>
      </c>
      <c r="L35" s="6">
        <f>IF(BaseForecast!L23=0,"",BaseForecast!L35/BaseForecast!L23)</f>
        <v>0.8713239052649514</v>
      </c>
      <c r="M35" s="6">
        <f>IF(BaseForecast!M23=0,"",BaseForecast!M35/BaseForecast!M23)</f>
        <v>0.70023517554174364</v>
      </c>
      <c r="N35" s="6" t="str">
        <f>IF(BaseForecast!N23=0,"",BaseForecast!N35/BaseForecast!N23)</f>
        <v/>
      </c>
      <c r="O35" s="6">
        <f>IF(BaseForecast!O23=0,"",BaseForecast!O35/BaseForecast!O23)</f>
        <v>5.0175438596491224</v>
      </c>
      <c r="P35" s="6">
        <f>IF(BaseForecast!P23=0,"",BaseForecast!P35/BaseForecast!P23)</f>
        <v>0.62779634867575207</v>
      </c>
      <c r="Q35" s="6">
        <f>IF(BaseForecast!Q23=0,"",BaseForecast!Q35/BaseForecast!Q23)</f>
        <v>0.96532806671055515</v>
      </c>
      <c r="R35" s="6">
        <f>IF(BaseForecast!R23=0,"",BaseForecast!R35/BaseForecast!R23)</f>
        <v>1.5824175824175823</v>
      </c>
      <c r="S35" s="6">
        <f>IF(BaseForecast!S23=0,"",BaseForecast!S35/BaseForecast!S23)</f>
        <v>0.92904820766378249</v>
      </c>
      <c r="T35" s="6">
        <f>IF(BaseForecast!T23=0,"",BaseForecast!T35/BaseForecast!T23)</f>
        <v>0.47995991983967934</v>
      </c>
      <c r="U35" s="6">
        <f>IF(BaseForecast!U23=0,"",BaseForecast!U35/BaseForecast!U23)</f>
        <v>0.68640823163436226</v>
      </c>
      <c r="V35" s="6">
        <f>IF(BaseForecast!V23=0,"",BaseForecast!V35/BaseForecast!V23)</f>
        <v>0.64469593334162423</v>
      </c>
      <c r="W35" s="6">
        <f>IF(BaseForecast!W23=0,"",BaseForecast!W35/BaseForecast!W23)</f>
        <v>0.24939135727328057</v>
      </c>
      <c r="X35" s="6">
        <f>IF(BaseForecast!X23=0,"",BaseForecast!X35/BaseForecast!X23)</f>
        <v>1.3220958290244744</v>
      </c>
      <c r="Y35" s="6">
        <f>IF(BaseForecast!Y23=0,"",BaseForecast!Y35/BaseForecast!Y23)</f>
        <v>0.82722201159074904</v>
      </c>
      <c r="Z35" s="6">
        <f>IF(BaseForecast!Z23=0,"",BaseForecast!Z35/BaseForecast!Z23)</f>
        <v>2.4980340760157276</v>
      </c>
      <c r="AA35" s="6">
        <f>IF(BaseForecast!AA23=0,"",BaseForecast!AA35/BaseForecast!AA23)</f>
        <v>0.57561076177713633</v>
      </c>
      <c r="AB35" s="6">
        <f>IF(BaseForecast!AB23=0,"",BaseForecast!AB35/BaseForecast!AB23)</f>
        <v>1.1903582317073171</v>
      </c>
      <c r="AC35" s="6">
        <f>IF(BaseForecast!AC23=0,"",BaseForecast!AC35/BaseForecast!AC23)</f>
        <v>3.15</v>
      </c>
      <c r="AD35" s="6">
        <f>IF(BaseForecast!AD23=0,"",BaseForecast!AD35/BaseForecast!AD23)</f>
        <v>1.5011876484560569</v>
      </c>
      <c r="AE35" s="6">
        <f>IF(BaseForecast!AE23=0,"",BaseForecast!AE35/BaseForecast!AE23)</f>
        <v>1.2593930014616113</v>
      </c>
      <c r="AF35" s="6">
        <f>IF(BaseForecast!AF23=0,"",BaseForecast!AF35/BaseForecast!AF23)</f>
        <v>15.482315112540192</v>
      </c>
      <c r="AG35" s="6">
        <f>IF(BaseForecast!AG23=0,"",BaseForecast!AG35/BaseForecast!AG23)</f>
        <v>0.74482420132072102</v>
      </c>
      <c r="AH35" s="6">
        <f>IF(BaseForecast!AH23=0,"",BaseForecast!AH35/BaseForecast!AH23)</f>
        <v>1.2418626752197672</v>
      </c>
      <c r="AI35" s="6">
        <f>IF(BaseForecast!AI23=0,"",BaseForecast!AI35/BaseForecast!AI23)</f>
        <v>0.77071574642126794</v>
      </c>
      <c r="AJ35" s="6">
        <f>IF(BaseForecast!AJ23=0,"",BaseForecast!AJ35/BaseForecast!AJ23)</f>
        <v>0.54510364546104362</v>
      </c>
      <c r="AK35" s="6" t="str">
        <f>IF(BaseForecast!AK23=0,"",BaseForecast!AK35/BaseForecast!AK23)</f>
        <v/>
      </c>
      <c r="AL35" s="6">
        <f>IF(BaseForecast!AL23=0,"",BaseForecast!AL35/BaseForecast!AL23)</f>
        <v>1.2916588566073102</v>
      </c>
      <c r="AM35" s="6">
        <f>IF(BaseForecast!AM23=0,"",BaseForecast!AM35/BaseForecast!AM23)</f>
        <v>1.1357569253471058</v>
      </c>
      <c r="AN35" s="6">
        <f>IF(BaseForecast!AN23=0,"",BaseForecast!AN35/BaseForecast!AN23)</f>
        <v>1.8501735047968972</v>
      </c>
      <c r="AO35" s="6">
        <f>IF(BaseForecast!AO23=0,"",BaseForecast!AO35/BaseForecast!AO23)</f>
        <v>0.83888033859176603</v>
      </c>
      <c r="AP35" s="6">
        <f>IF(BaseForecast!AP23=0,"",BaseForecast!AP35/BaseForecast!AP23)</f>
        <v>0.98942394239423948</v>
      </c>
      <c r="AQ35" s="6">
        <f>IF(BaseForecast!AQ23=0,"",BaseForecast!AQ35/BaseForecast!AQ23)</f>
        <v>0.647887323943662</v>
      </c>
      <c r="AR35" s="6">
        <f>IF(BaseForecast!AR23=0,"",BaseForecast!AR35/BaseForecast!AR23)</f>
        <v>7.6909090909090905</v>
      </c>
      <c r="AS35" s="6">
        <f>IF(BaseForecast!AS23=0,"",BaseForecast!AS35/BaseForecast!AS23)</f>
        <v>2.0337941628264207</v>
      </c>
      <c r="AT35" s="6">
        <f>IF(BaseForecast!AT23=0,"",BaseForecast!AT35/BaseForecast!AT23)</f>
        <v>0.96236454752971423</v>
      </c>
      <c r="AU35" s="6">
        <f>IF(BaseForecast!AU23=0,"",BaseForecast!AU35/BaseForecast!AU23)</f>
        <v>0.93175074183976259</v>
      </c>
      <c r="AV35" s="6">
        <f>IF(BaseForecast!AV23=0,"",BaseForecast!AV35/BaseForecast!AV23)</f>
        <v>1</v>
      </c>
      <c r="AW35" s="6">
        <f>IF(BaseForecast!AW23=0,"",BaseForecast!AW35/BaseForecast!AW23)</f>
        <v>1.0082123478515912</v>
      </c>
      <c r="AX35" s="6">
        <f>IF(BaseForecast!AX23=0,"",BaseForecast!AX35/BaseForecast!AX23)</f>
        <v>2.1090400745573161</v>
      </c>
      <c r="AY35" s="6">
        <f>IF(BaseForecast!AY23=0,"",BaseForecast!AY35/BaseForecast!AY23)</f>
        <v>1.34375</v>
      </c>
      <c r="AZ35" s="6">
        <f>IF(BaseForecast!AZ23=0,"",BaseForecast!AZ35/BaseForecast!AZ23)</f>
        <v>2.178687761749651</v>
      </c>
      <c r="BA35" s="6">
        <f>IF(BaseForecast!BA23=0,"",BaseForecast!BA35/BaseForecast!BA23)</f>
        <v>0.81136950904392768</v>
      </c>
      <c r="BB35" s="6">
        <f t="shared" si="0"/>
        <v>8</v>
      </c>
    </row>
    <row r="36" spans="1:54" ht="12.75" x14ac:dyDescent="0.2">
      <c r="A36" s="11">
        <v>37879</v>
      </c>
      <c r="B36" s="6">
        <f>IF(BaseForecast!B24=0,"",BaseForecast!B36/BaseForecast!B24)</f>
        <v>0.82382771905700558</v>
      </c>
      <c r="C36" s="6">
        <f>IF(BaseForecast!C24=0,"",BaseForecast!C36/BaseForecast!C24)</f>
        <v>0.58253901307465206</v>
      </c>
      <c r="D36" s="6">
        <f>IF(BaseForecast!D24=0,"",BaseForecast!D36/BaseForecast!D24)</f>
        <v>1.0103806228373702</v>
      </c>
      <c r="E36" s="6">
        <f>IF(BaseForecast!E24=0,"",BaseForecast!E36/BaseForecast!E24)</f>
        <v>1.2682970261767674</v>
      </c>
      <c r="F36" s="6">
        <f>IF(BaseForecast!F24=0,"",BaseForecast!F36/BaseForecast!F24)</f>
        <v>0.98131370328425827</v>
      </c>
      <c r="G36" s="6">
        <f>IF(BaseForecast!G24=0,"",BaseForecast!G36/BaseForecast!G24)</f>
        <v>0.98584291747456776</v>
      </c>
      <c r="H36" s="6">
        <f>IF(BaseForecast!H24=0,"",BaseForecast!H36/BaseForecast!H24)</f>
        <v>1.0163409163729573</v>
      </c>
      <c r="I36" s="6">
        <f>IF(BaseForecast!I24=0,"",BaseForecast!I36/BaseForecast!I24)</f>
        <v>0.57827519912112058</v>
      </c>
      <c r="J36" s="6">
        <f>IF(BaseForecast!J24=0,"",BaseForecast!J36/BaseForecast!J24)</f>
        <v>0.58333333333333337</v>
      </c>
      <c r="K36" s="6" t="str">
        <f>IF(BaseForecast!K24=0,"",BaseForecast!K36/BaseForecast!K24)</f>
        <v/>
      </c>
      <c r="L36" s="6">
        <f>IF(BaseForecast!L24=0,"",BaseForecast!L36/BaseForecast!L24)</f>
        <v>0.95926566597846097</v>
      </c>
      <c r="M36" s="6">
        <f>IF(BaseForecast!M24=0,"",BaseForecast!M36/BaseForecast!M24)</f>
        <v>0.33333333333333331</v>
      </c>
      <c r="N36" s="6" t="str">
        <f>IF(BaseForecast!N24=0,"",BaseForecast!N36/BaseForecast!N24)</f>
        <v/>
      </c>
      <c r="O36" s="6">
        <f>IF(BaseForecast!O24=0,"",BaseForecast!O36/BaseForecast!O24)</f>
        <v>7.0641025641025639</v>
      </c>
      <c r="P36" s="6">
        <f>IF(BaseForecast!P24=0,"",BaseForecast!P36/BaseForecast!P24)</f>
        <v>0.19573727707698999</v>
      </c>
      <c r="Q36" s="6">
        <f>IF(BaseForecast!Q24=0,"",BaseForecast!Q36/BaseForecast!Q24)</f>
        <v>0.70748711730827518</v>
      </c>
      <c r="R36" s="6">
        <f>IF(BaseForecast!R24=0,"",BaseForecast!R36/BaseForecast!R24)</f>
        <v>0.44283121597096187</v>
      </c>
      <c r="S36" s="6">
        <f>IF(BaseForecast!S24=0,"",BaseForecast!S36/BaseForecast!S24)</f>
        <v>0.37197580645161288</v>
      </c>
      <c r="T36" s="6">
        <f>IF(BaseForecast!T24=0,"",BaseForecast!T36/BaseForecast!T24)</f>
        <v>0.12519809825673534</v>
      </c>
      <c r="U36" s="6">
        <f>IF(BaseForecast!U24=0,"",BaseForecast!U36/BaseForecast!U24)</f>
        <v>0.63510178901912395</v>
      </c>
      <c r="V36" s="6">
        <f>IF(BaseForecast!V24=0,"",BaseForecast!V36/BaseForecast!V24)</f>
        <v>0.65687651640914313</v>
      </c>
      <c r="W36" s="6">
        <f>IF(BaseForecast!W24=0,"",BaseForecast!W36/BaseForecast!W24)</f>
        <v>0.22996280013527223</v>
      </c>
      <c r="X36" s="6">
        <f>IF(BaseForecast!X24=0,"",BaseForecast!X36/BaseForecast!X24)</f>
        <v>1.2631854176004782</v>
      </c>
      <c r="Y36" s="6">
        <f>IF(BaseForecast!Y24=0,"",BaseForecast!Y36/BaseForecast!Y24)</f>
        <v>0.49206105699163916</v>
      </c>
      <c r="Z36" s="6">
        <f>IF(BaseForecast!Z24=0,"",BaseForecast!Z36/BaseForecast!Z24)</f>
        <v>1.1487730061349692</v>
      </c>
      <c r="AA36" s="6">
        <f>IF(BaseForecast!AA24=0,"",BaseForecast!AA36/BaseForecast!AA24)</f>
        <v>0.5649713753162029</v>
      </c>
      <c r="AB36" s="6">
        <f>IF(BaseForecast!AB24=0,"",BaseForecast!AB36/BaseForecast!AB24)</f>
        <v>0.25116423470971749</v>
      </c>
      <c r="AC36" s="6">
        <f>IF(BaseForecast!AC24=0,"",BaseForecast!AC36/BaseForecast!AC24)</f>
        <v>1.1000000000000001</v>
      </c>
      <c r="AD36" s="6">
        <f>IF(BaseForecast!AD24=0,"",BaseForecast!AD36/BaseForecast!AD24)</f>
        <v>0.29927007299270075</v>
      </c>
      <c r="AE36" s="6">
        <f>IF(BaseForecast!AE24=0,"",BaseForecast!AE36/BaseForecast!AE24)</f>
        <v>1.1059184242311624</v>
      </c>
      <c r="AF36" s="6">
        <f>IF(BaseForecast!AF24=0,"",BaseForecast!AF36/BaseForecast!AF24)</f>
        <v>15.561643835616438</v>
      </c>
      <c r="AG36" s="6">
        <f>IF(BaseForecast!AG24=0,"",BaseForecast!AG36/BaseForecast!AG24)</f>
        <v>0.71253763854186691</v>
      </c>
      <c r="AH36" s="6">
        <f>IF(BaseForecast!AH24=0,"",BaseForecast!AH36/BaseForecast!AH24)</f>
        <v>1.0645700903312145</v>
      </c>
      <c r="AI36" s="6">
        <f>IF(BaseForecast!AI24=0,"",BaseForecast!AI36/BaseForecast!AI24)</f>
        <v>0.73973578039712051</v>
      </c>
      <c r="AJ36" s="6">
        <f>IF(BaseForecast!AJ24=0,"",BaseForecast!AJ36/BaseForecast!AJ24)</f>
        <v>0.4517422139993833</v>
      </c>
      <c r="AK36" s="6" t="str">
        <f>IF(BaseForecast!AK24=0,"",BaseForecast!AK36/BaseForecast!AK24)</f>
        <v/>
      </c>
      <c r="AL36" s="6">
        <f>IF(BaseForecast!AL24=0,"",BaseForecast!AL36/BaseForecast!AL24)</f>
        <v>0.3004724409448819</v>
      </c>
      <c r="AM36" s="6">
        <f>IF(BaseForecast!AM24=0,"",BaseForecast!AM36/BaseForecast!AM24)</f>
        <v>0.76921997755331084</v>
      </c>
      <c r="AN36" s="6">
        <f>IF(BaseForecast!AN24=0,"",BaseForecast!AN36/BaseForecast!AN24)</f>
        <v>1.6807980049875311</v>
      </c>
      <c r="AO36" s="6">
        <f>IF(BaseForecast!AO24=0,"",BaseForecast!AO36/BaseForecast!AO24)</f>
        <v>0.6133453561767358</v>
      </c>
      <c r="AP36" s="6">
        <f>IF(BaseForecast!AP24=0,"",BaseForecast!AP36/BaseForecast!AP24)</f>
        <v>0.91802895843063992</v>
      </c>
      <c r="AQ36" s="6">
        <f>IF(BaseForecast!AQ24=0,"",BaseForecast!AQ36/BaseForecast!AQ24)</f>
        <v>0.2329159212880143</v>
      </c>
      <c r="AR36" s="6">
        <f>IF(BaseForecast!AR24=0,"",BaseForecast!AR36/BaseForecast!AR24)</f>
        <v>1.1824324324324325</v>
      </c>
      <c r="AS36" s="6">
        <f>IF(BaseForecast!AS24=0,"",BaseForecast!AS36/BaseForecast!AS24)</f>
        <v>2.3918918918918921</v>
      </c>
      <c r="AT36" s="6">
        <f>IF(BaseForecast!AT24=0,"",BaseForecast!AT36/BaseForecast!AT24)</f>
        <v>0.80634236660494862</v>
      </c>
      <c r="AU36" s="6">
        <f>IF(BaseForecast!AU24=0,"",BaseForecast!AU36/BaseForecast!AU24)</f>
        <v>0.53706230104593</v>
      </c>
      <c r="AV36" s="6">
        <f>IF(BaseForecast!AV24=0,"",BaseForecast!AV36/BaseForecast!AV24)</f>
        <v>1</v>
      </c>
      <c r="AW36" s="6">
        <f>IF(BaseForecast!AW24=0,"",BaseForecast!AW36/BaseForecast!AW24)</f>
        <v>0.50741083835108847</v>
      </c>
      <c r="AX36" s="6">
        <f>IF(BaseForecast!AX24=0,"",BaseForecast!AX36/BaseForecast!AX24)</f>
        <v>1.6967463141840367</v>
      </c>
      <c r="AY36" s="6">
        <f>IF(BaseForecast!AY24=0,"",BaseForecast!AY36/BaseForecast!AY24)</f>
        <v>1.4820143884892085</v>
      </c>
      <c r="AZ36" s="6">
        <f>IF(BaseForecast!AZ24=0,"",BaseForecast!AZ36/BaseForecast!AZ24)</f>
        <v>0.52425531914893619</v>
      </c>
      <c r="BA36" s="6">
        <f>IF(BaseForecast!BA24=0,"",BaseForecast!BA36/BaseForecast!BA24)</f>
        <v>0.18229166666666666</v>
      </c>
      <c r="BB36" s="6">
        <f t="shared" si="0"/>
        <v>9</v>
      </c>
    </row>
    <row r="37" spans="1:54" ht="12.75" x14ac:dyDescent="0.2">
      <c r="A37" s="11">
        <v>37909</v>
      </c>
      <c r="B37" s="6">
        <f>IF(BaseForecast!B25=0,"",BaseForecast!B37/BaseForecast!B25)</f>
        <v>0.92417888718840213</v>
      </c>
      <c r="C37" s="6">
        <f>IF(BaseForecast!C25=0,"",BaseForecast!C37/BaseForecast!C25)</f>
        <v>0.38717440543601361</v>
      </c>
      <c r="D37" s="6">
        <f>IF(BaseForecast!D25=0,"",BaseForecast!D37/BaseForecast!D25)</f>
        <v>0.99545613421880463</v>
      </c>
      <c r="E37" s="6">
        <f>IF(BaseForecast!E25=0,"",BaseForecast!E37/BaseForecast!E25)</f>
        <v>1.3798244391807162</v>
      </c>
      <c r="F37" s="6">
        <f>IF(BaseForecast!F25=0,"",BaseForecast!F37/BaseForecast!F25)</f>
        <v>1.117791077257889</v>
      </c>
      <c r="G37" s="6">
        <f>IF(BaseForecast!G25=0,"",BaseForecast!G37/BaseForecast!G25)</f>
        <v>1.2003706034543038</v>
      </c>
      <c r="H37" s="6">
        <f>IF(BaseForecast!H25=0,"",BaseForecast!H37/BaseForecast!H25)</f>
        <v>0.81470463238419044</v>
      </c>
      <c r="I37" s="6">
        <f>IF(BaseForecast!I25=0,"",BaseForecast!I37/BaseForecast!I25)</f>
        <v>0.80157883507574146</v>
      </c>
      <c r="J37" s="6">
        <f>IF(BaseForecast!J25=0,"",BaseForecast!J37/BaseForecast!J25)</f>
        <v>0.72435897435897434</v>
      </c>
      <c r="K37" s="6" t="str">
        <f>IF(BaseForecast!K25=0,"",BaseForecast!K37/BaseForecast!K25)</f>
        <v/>
      </c>
      <c r="L37" s="6">
        <f>IF(BaseForecast!L25=0,"",BaseForecast!L37/BaseForecast!L25)</f>
        <v>0.92707281285134435</v>
      </c>
      <c r="M37" s="6">
        <f>IF(BaseForecast!M25=0,"",BaseForecast!M37/BaseForecast!M25)</f>
        <v>0.1402757964812173</v>
      </c>
      <c r="N37" s="6" t="str">
        <f>IF(BaseForecast!N25=0,"",BaseForecast!N37/BaseForecast!N25)</f>
        <v/>
      </c>
      <c r="O37" s="6">
        <f>IF(BaseForecast!O25=0,"",BaseForecast!O37/BaseForecast!O25)</f>
        <v>4.3</v>
      </c>
      <c r="P37" s="6">
        <f>IF(BaseForecast!P25=0,"",BaseForecast!P37/BaseForecast!P25)</f>
        <v>0.43913642627468996</v>
      </c>
      <c r="Q37" s="6">
        <f>IF(BaseForecast!Q25=0,"",BaseForecast!Q37/BaseForecast!Q25)</f>
        <v>0.7288491854965844</v>
      </c>
      <c r="R37" s="6">
        <f>IF(BaseForecast!R25=0,"",BaseForecast!R37/BaseForecast!R25)</f>
        <v>0.80427046263345192</v>
      </c>
      <c r="S37" s="6">
        <f>IF(BaseForecast!S25=0,"",BaseForecast!S37/BaseForecast!S25)</f>
        <v>0.78038067349926798</v>
      </c>
      <c r="T37" s="6">
        <f>IF(BaseForecast!T25=0,"",BaseForecast!T37/BaseForecast!T25)</f>
        <v>0.34121621621621623</v>
      </c>
      <c r="U37" s="6">
        <f>IF(BaseForecast!U25=0,"",BaseForecast!U37/BaseForecast!U25)</f>
        <v>0.78943144377798424</v>
      </c>
      <c r="V37" s="6">
        <f>IF(BaseForecast!V25=0,"",BaseForecast!V37/BaseForecast!V25)</f>
        <v>0.79322213396875829</v>
      </c>
      <c r="W37" s="6">
        <f>IF(BaseForecast!W25=0,"",BaseForecast!W37/BaseForecast!W25)</f>
        <v>0.49908925318761382</v>
      </c>
      <c r="X37" s="6">
        <f>IF(BaseForecast!X25=0,"",BaseForecast!X37/BaseForecast!X25)</f>
        <v>1.5830838963482425</v>
      </c>
      <c r="Y37" s="6">
        <f>IF(BaseForecast!Y25=0,"",BaseForecast!Y37/BaseForecast!Y25)</f>
        <v>0.61208615875548467</v>
      </c>
      <c r="Z37" s="6">
        <f>IF(BaseForecast!Z25=0,"",BaseForecast!Z37/BaseForecast!Z25)</f>
        <v>2.089156626506024</v>
      </c>
      <c r="AA37" s="6">
        <f>IF(BaseForecast!AA25=0,"",BaseForecast!AA37/BaseForecast!AA25)</f>
        <v>0.57131661442006265</v>
      </c>
      <c r="AB37" s="6">
        <f>IF(BaseForecast!AB25=0,"",BaseForecast!AB37/BaseForecast!AB25)</f>
        <v>0.20626151012891344</v>
      </c>
      <c r="AC37" s="6">
        <f>IF(BaseForecast!AC25=0,"",BaseForecast!AC37/BaseForecast!AC25)</f>
        <v>15</v>
      </c>
      <c r="AD37" s="6">
        <f>IF(BaseForecast!AD25=0,"",BaseForecast!AD37/BaseForecast!AD25)</f>
        <v>0.47699757869249393</v>
      </c>
      <c r="AE37" s="6">
        <f>IF(BaseForecast!AE25=0,"",BaseForecast!AE37/BaseForecast!AE25)</f>
        <v>1.0824627244142409</v>
      </c>
      <c r="AF37" s="6">
        <f>IF(BaseForecast!AF25=0,"",BaseForecast!AF37/BaseForecast!AF25)</f>
        <v>18.103092783505154</v>
      </c>
      <c r="AG37" s="6">
        <f>IF(BaseForecast!AG25=0,"",BaseForecast!AG37/BaseForecast!AG25)</f>
        <v>0.95151925682214056</v>
      </c>
      <c r="AH37" s="6">
        <f>IF(BaseForecast!AH25=0,"",BaseForecast!AH37/BaseForecast!AH25)</f>
        <v>0.89462665736217728</v>
      </c>
      <c r="AI37" s="6">
        <f>IF(BaseForecast!AI25=0,"",BaseForecast!AI37/BaseForecast!AI25)</f>
        <v>0.65146214271569081</v>
      </c>
      <c r="AJ37" s="6">
        <f>IF(BaseForecast!AJ25=0,"",BaseForecast!AJ37/BaseForecast!AJ25)</f>
        <v>0.10661950480040425</v>
      </c>
      <c r="AK37" s="6" t="str">
        <f>IF(BaseForecast!AK25=0,"",BaseForecast!AK37/BaseForecast!AK25)</f>
        <v/>
      </c>
      <c r="AL37" s="6">
        <f>IF(BaseForecast!AL25=0,"",BaseForecast!AL37/BaseForecast!AL25)</f>
        <v>0.58800773694390718</v>
      </c>
      <c r="AM37" s="6">
        <f>IF(BaseForecast!AM25=0,"",BaseForecast!AM37/BaseForecast!AM25)</f>
        <v>1.1170623511049043</v>
      </c>
      <c r="AN37" s="6">
        <f>IF(BaseForecast!AN25=0,"",BaseForecast!AN37/BaseForecast!AN25)</f>
        <v>1.4488259544721276</v>
      </c>
      <c r="AO37" s="6">
        <f>IF(BaseForecast!AO25=0,"",BaseForecast!AO37/BaseForecast!AO25)</f>
        <v>0.93751727951340891</v>
      </c>
      <c r="AP37" s="6">
        <f>IF(BaseForecast!AP25=0,"",BaseForecast!AP37/BaseForecast!AP25)</f>
        <v>0.84215809284818066</v>
      </c>
      <c r="AQ37" s="6">
        <f>IF(BaseForecast!AQ25=0,"",BaseForecast!AQ37/BaseForecast!AQ25)</f>
        <v>0.27611262488646687</v>
      </c>
      <c r="AR37" s="6">
        <f>IF(BaseForecast!AR25=0,"",BaseForecast!AR37/BaseForecast!AR25)</f>
        <v>3.5185185185185186</v>
      </c>
      <c r="AS37" s="6">
        <f>IF(BaseForecast!AS25=0,"",BaseForecast!AS37/BaseForecast!AS25)</f>
        <v>75</v>
      </c>
      <c r="AT37" s="6">
        <f>IF(BaseForecast!AT25=0,"",BaseForecast!AT37/BaseForecast!AT25)</f>
        <v>0.82841226074583796</v>
      </c>
      <c r="AU37" s="6">
        <f>IF(BaseForecast!AU25=0,"",BaseForecast!AU37/BaseForecast!AU25)</f>
        <v>0.46101113967437873</v>
      </c>
      <c r="AV37" s="6">
        <f>IF(BaseForecast!AV25=0,"",BaseForecast!AV37/BaseForecast!AV25)</f>
        <v>1</v>
      </c>
      <c r="AW37" s="6">
        <f>IF(BaseForecast!AW25=0,"",BaseForecast!AW37/BaseForecast!AW25)</f>
        <v>0.77783585990590698</v>
      </c>
      <c r="AX37" s="6">
        <f>IF(BaseForecast!AX25=0,"",BaseForecast!AX37/BaseForecast!AX25)</f>
        <v>1.68810770381451</v>
      </c>
      <c r="AY37" s="6">
        <f>IF(BaseForecast!AY25=0,"",BaseForecast!AY37/BaseForecast!AY25)</f>
        <v>1.4320987654320987</v>
      </c>
      <c r="AZ37" s="6">
        <f>IF(BaseForecast!AZ25=0,"",BaseForecast!AZ37/BaseForecast!AZ25)</f>
        <v>1.4320083682008369</v>
      </c>
      <c r="BA37" s="6">
        <f>IF(BaseForecast!BA25=0,"",BaseForecast!BA37/BaseForecast!BA25)</f>
        <v>0.22289156626506024</v>
      </c>
      <c r="BB37" s="6">
        <f t="shared" si="0"/>
        <v>10</v>
      </c>
    </row>
    <row r="38" spans="1:54" ht="12.75" x14ac:dyDescent="0.2">
      <c r="A38" s="11">
        <v>37940</v>
      </c>
      <c r="B38" s="6">
        <f>IF(BaseForecast!B26=0,"",BaseForecast!B38/BaseForecast!B26)</f>
        <v>0.99009419473738103</v>
      </c>
      <c r="C38" s="6">
        <f>IF(BaseForecast!C26=0,"",BaseForecast!C38/BaseForecast!C26)</f>
        <v>0.65983379501385042</v>
      </c>
      <c r="D38" s="6">
        <f>IF(BaseForecast!D26=0,"",BaseForecast!D38/BaseForecast!D26)</f>
        <v>1.1477927063339732</v>
      </c>
      <c r="E38" s="6">
        <f>IF(BaseForecast!E26=0,"",BaseForecast!E38/BaseForecast!E26)</f>
        <v>0.90721112076455257</v>
      </c>
      <c r="F38" s="6">
        <f>IF(BaseForecast!F26=0,"",BaseForecast!F38/BaseForecast!F26)</f>
        <v>2.3901060070671378</v>
      </c>
      <c r="G38" s="6">
        <f>IF(BaseForecast!G26=0,"",BaseForecast!G38/BaseForecast!G26)</f>
        <v>0.98694381417528743</v>
      </c>
      <c r="H38" s="6">
        <f>IF(BaseForecast!H26=0,"",BaseForecast!H38/BaseForecast!H26)</f>
        <v>1.0833921015514809</v>
      </c>
      <c r="I38" s="6">
        <f>IF(BaseForecast!I26=0,"",BaseForecast!I38/BaseForecast!I26)</f>
        <v>1.0475390156062425</v>
      </c>
      <c r="J38" s="6">
        <f>IF(BaseForecast!J26=0,"",BaseForecast!J38/BaseForecast!J26)</f>
        <v>1.7695167286245352</v>
      </c>
      <c r="K38" s="6" t="str">
        <f>IF(BaseForecast!K26=0,"",BaseForecast!K38/BaseForecast!K26)</f>
        <v/>
      </c>
      <c r="L38" s="6">
        <f>IF(BaseForecast!L26=0,"",BaseForecast!L38/BaseForecast!L26)</f>
        <v>1.2859880509525421</v>
      </c>
      <c r="M38" s="6">
        <f>IF(BaseForecast!M26=0,"",BaseForecast!M38/BaseForecast!M26)</f>
        <v>0.24263839811542992</v>
      </c>
      <c r="N38" s="6" t="str">
        <f>IF(BaseForecast!N26=0,"",BaseForecast!N38/BaseForecast!N26)</f>
        <v/>
      </c>
      <c r="O38" s="6">
        <f>IF(BaseForecast!O26=0,"",BaseForecast!O38/BaseForecast!O26)</f>
        <v>11.224489795918368</v>
      </c>
      <c r="P38" s="6">
        <f>IF(BaseForecast!P26=0,"",BaseForecast!P38/BaseForecast!P26)</f>
        <v>0.82428430404738395</v>
      </c>
      <c r="Q38" s="6">
        <f>IF(BaseForecast!Q26=0,"",BaseForecast!Q38/BaseForecast!Q26)</f>
        <v>1.3074626865671641</v>
      </c>
      <c r="R38" s="6">
        <f>IF(BaseForecast!R26=0,"",BaseForecast!R38/BaseForecast!R26)</f>
        <v>1.6931818181818181</v>
      </c>
      <c r="S38" s="6">
        <f>IF(BaseForecast!S26=0,"",BaseForecast!S38/BaseForecast!S26)</f>
        <v>0.99231754161331631</v>
      </c>
      <c r="T38" s="6">
        <f>IF(BaseForecast!T26=0,"",BaseForecast!T38/BaseForecast!T26)</f>
        <v>0.40229885057471265</v>
      </c>
      <c r="U38" s="6">
        <f>IF(BaseForecast!U26=0,"",BaseForecast!U38/BaseForecast!U26)</f>
        <v>0.95414712416687242</v>
      </c>
      <c r="V38" s="6">
        <f>IF(BaseForecast!V26=0,"",BaseForecast!V38/BaseForecast!V26)</f>
        <v>0.6775067750677507</v>
      </c>
      <c r="W38" s="6">
        <f>IF(BaseForecast!W26=0,"",BaseForecast!W38/BaseForecast!W26)</f>
        <v>0.7919375812743823</v>
      </c>
      <c r="X38" s="6">
        <f>IF(BaseForecast!X26=0,"",BaseForecast!X38/BaseForecast!X26)</f>
        <v>1.4793311175737434</v>
      </c>
      <c r="Y38" s="6">
        <f>IF(BaseForecast!Y26=0,"",BaseForecast!Y38/BaseForecast!Y26)</f>
        <v>0.84743449781659386</v>
      </c>
      <c r="Z38" s="6">
        <f>IF(BaseForecast!Z26=0,"",BaseForecast!Z38/BaseForecast!Z26)</f>
        <v>2.5785123966942147</v>
      </c>
      <c r="AA38" s="6">
        <f>IF(BaseForecast!AA26=0,"",BaseForecast!AA38/BaseForecast!AA26)</f>
        <v>1.0004675810473815</v>
      </c>
      <c r="AB38" s="6">
        <f>IF(BaseForecast!AB26=0,"",BaseForecast!AB38/BaseForecast!AB26)</f>
        <v>0.82638888888888884</v>
      </c>
      <c r="AC38" s="6">
        <f>IF(BaseForecast!AC26=0,"",BaseForecast!AC38/BaseForecast!AC26)</f>
        <v>11</v>
      </c>
      <c r="AD38" s="6">
        <f>IF(BaseForecast!AD26=0,"",BaseForecast!AD38/BaseForecast!AD26)</f>
        <v>1.2457142857142858</v>
      </c>
      <c r="AE38" s="6">
        <f>IF(BaseForecast!AE26=0,"",BaseForecast!AE38/BaseForecast!AE26)</f>
        <v>0.92819577117097773</v>
      </c>
      <c r="AF38" s="6" t="str">
        <f>IF(BaseForecast!AF26=0,"",BaseForecast!AF38/BaseForecast!AF26)</f>
        <v/>
      </c>
      <c r="AG38" s="6">
        <f>IF(BaseForecast!AG26=0,"",BaseForecast!AG38/BaseForecast!AG26)</f>
        <v>0.79129115731239408</v>
      </c>
      <c r="AH38" s="6">
        <f>IF(BaseForecast!AH26=0,"",BaseForecast!AH38/BaseForecast!AH26)</f>
        <v>1.0098765432098766</v>
      </c>
      <c r="AI38" s="6">
        <f>IF(BaseForecast!AI26=0,"",BaseForecast!AI38/BaseForecast!AI26)</f>
        <v>0.6807020577554902</v>
      </c>
      <c r="AJ38" s="6">
        <f>IF(BaseForecast!AJ26=0,"",BaseForecast!AJ38/BaseForecast!AJ26)</f>
        <v>0.64891041162227603</v>
      </c>
      <c r="AK38" s="6" t="str">
        <f>IF(BaseForecast!AK26=0,"",BaseForecast!AK38/BaseForecast!AK26)</f>
        <v/>
      </c>
      <c r="AL38" s="6">
        <f>IF(BaseForecast!AL26=0,"",BaseForecast!AL38/BaseForecast!AL26)</f>
        <v>1.8317073170731708</v>
      </c>
      <c r="AM38" s="6">
        <f>IF(BaseForecast!AM26=0,"",BaseForecast!AM38/BaseForecast!AM26)</f>
        <v>1.2005396960658998</v>
      </c>
      <c r="AN38" s="6">
        <f>IF(BaseForecast!AN26=0,"",BaseForecast!AN38/BaseForecast!AN26)</f>
        <v>1.4602251407129456</v>
      </c>
      <c r="AO38" s="6">
        <f>IF(BaseForecast!AO26=0,"",BaseForecast!AO38/BaseForecast!AO26)</f>
        <v>0.98423817863397545</v>
      </c>
      <c r="AP38" s="6">
        <f>IF(BaseForecast!AP26=0,"",BaseForecast!AP38/BaseForecast!AP26)</f>
        <v>0.66792842395044738</v>
      </c>
      <c r="AQ38" s="6">
        <f>IF(BaseForecast!AQ26=0,"",BaseForecast!AQ38/BaseForecast!AQ26)</f>
        <v>0.59343434343434343</v>
      </c>
      <c r="AR38" s="6">
        <f>IF(BaseForecast!AR26=0,"",BaseForecast!AR38/BaseForecast!AR26)</f>
        <v>7.5</v>
      </c>
      <c r="AS38" s="6">
        <f>IF(BaseForecast!AS26=0,"",BaseForecast!AS38/BaseForecast!AS26)</f>
        <v>1.3506493506493507</v>
      </c>
      <c r="AT38" s="6">
        <f>IF(BaseForecast!AT26=0,"",BaseForecast!AT38/BaseForecast!AT26)</f>
        <v>0.8619767789756112</v>
      </c>
      <c r="AU38" s="6">
        <f>IF(BaseForecast!AU26=0,"",BaseForecast!AU38/BaseForecast!AU26)</f>
        <v>0.31173708920187793</v>
      </c>
      <c r="AV38" s="6">
        <f>IF(BaseForecast!AV26=0,"",BaseForecast!AV38/BaseForecast!AV26)</f>
        <v>1.25</v>
      </c>
      <c r="AW38" s="6">
        <f>IF(BaseForecast!AW26=0,"",BaseForecast!AW38/BaseForecast!AW26)</f>
        <v>5.0531107738998484</v>
      </c>
      <c r="AX38" s="6">
        <f>IF(BaseForecast!AX26=0,"",BaseForecast!AX38/BaseForecast!AX26)</f>
        <v>1.9021198639099712</v>
      </c>
      <c r="AY38" s="6">
        <f>IF(BaseForecast!AY26=0,"",BaseForecast!AY38/BaseForecast!AY26)</f>
        <v>2.3150684931506849</v>
      </c>
      <c r="AZ38" s="6">
        <f>IF(BaseForecast!AZ26=0,"",BaseForecast!AZ38/BaseForecast!AZ26)</f>
        <v>1.2694552529182879</v>
      </c>
      <c r="BA38" s="6">
        <f>IF(BaseForecast!BA26=0,"",BaseForecast!BA38/BaseForecast!BA26)</f>
        <v>0.27649769585253459</v>
      </c>
      <c r="BB38" s="6">
        <f t="shared" si="0"/>
        <v>11</v>
      </c>
    </row>
    <row r="39" spans="1:54" ht="12.75" x14ac:dyDescent="0.2">
      <c r="A39" s="11">
        <v>37970</v>
      </c>
      <c r="B39" s="6">
        <f>IF(BaseForecast!B27=0,"",BaseForecast!B39/BaseForecast!B27)</f>
        <v>0.93248695584564167</v>
      </c>
      <c r="C39" s="6">
        <f>IF(BaseForecast!C27=0,"",BaseForecast!C39/BaseForecast!C27)</f>
        <v>1.0326319543509273</v>
      </c>
      <c r="D39" s="6">
        <f>IF(BaseForecast!D27=0,"",BaseForecast!D39/BaseForecast!D27)</f>
        <v>1.0792174470814624</v>
      </c>
      <c r="E39" s="6">
        <f>IF(BaseForecast!E27=0,"",BaseForecast!E39/BaseForecast!E27)</f>
        <v>0.59788970406396835</v>
      </c>
      <c r="F39" s="6">
        <f>IF(BaseForecast!F27=0,"",BaseForecast!F39/BaseForecast!F27)</f>
        <v>1.5667701863354038</v>
      </c>
      <c r="G39" s="6">
        <f>IF(BaseForecast!G27=0,"",BaseForecast!G39/BaseForecast!G27)</f>
        <v>0.9055204090475778</v>
      </c>
      <c r="H39" s="6">
        <f>IF(BaseForecast!H27=0,"",BaseForecast!H39/BaseForecast!H27)</f>
        <v>1.0306946688206786</v>
      </c>
      <c r="I39" s="6">
        <f>IF(BaseForecast!I27=0,"",BaseForecast!I39/BaseForecast!I27)</f>
        <v>0.86728176011355573</v>
      </c>
      <c r="J39" s="6">
        <f>IF(BaseForecast!J27=0,"",BaseForecast!J39/BaseForecast!J27)</f>
        <v>2.021276595744681</v>
      </c>
      <c r="K39" s="6" t="str">
        <f>IF(BaseForecast!K27=0,"",BaseForecast!K39/BaseForecast!K27)</f>
        <v/>
      </c>
      <c r="L39" s="6">
        <f>IF(BaseForecast!L27=0,"",BaseForecast!L39/BaseForecast!L27)</f>
        <v>1.2187005777361779</v>
      </c>
      <c r="M39" s="6">
        <f>IF(BaseForecast!M27=0,"",BaseForecast!M39/BaseForecast!M27)</f>
        <v>0.32717872968980799</v>
      </c>
      <c r="N39" s="6" t="str">
        <f>IF(BaseForecast!N27=0,"",BaseForecast!N39/BaseForecast!N27)</f>
        <v/>
      </c>
      <c r="O39" s="6">
        <f>IF(BaseForecast!O27=0,"",BaseForecast!O39/BaseForecast!O27)</f>
        <v>6.04</v>
      </c>
      <c r="P39" s="6">
        <f>IF(BaseForecast!P27=0,"",BaseForecast!P39/BaseForecast!P27)</f>
        <v>0.92313117066290551</v>
      </c>
      <c r="Q39" s="6">
        <f>IF(BaseForecast!Q27=0,"",BaseForecast!Q39/BaseForecast!Q27)</f>
        <v>1.3129459734964322</v>
      </c>
      <c r="R39" s="6">
        <f>IF(BaseForecast!R27=0,"",BaseForecast!R39/BaseForecast!R27)</f>
        <v>0.96506550218340614</v>
      </c>
      <c r="S39" s="6">
        <f>IF(BaseForecast!S27=0,"",BaseForecast!S39/BaseForecast!S27)</f>
        <v>1.1741071428571428</v>
      </c>
      <c r="T39" s="6">
        <f>IF(BaseForecast!T27=0,"",BaseForecast!T39/BaseForecast!T27)</f>
        <v>1.1235059760956174</v>
      </c>
      <c r="U39" s="6">
        <f>IF(BaseForecast!U27=0,"",BaseForecast!U39/BaseForecast!U27)</f>
        <v>0.98196610169491527</v>
      </c>
      <c r="V39" s="6">
        <f>IF(BaseForecast!V27=0,"",BaseForecast!V39/BaseForecast!V27)</f>
        <v>0.65150706855161378</v>
      </c>
      <c r="W39" s="6">
        <f>IF(BaseForecast!W27=0,"",BaseForecast!W39/BaseForecast!W27)</f>
        <v>0.66952789699570814</v>
      </c>
      <c r="X39" s="6">
        <f>IF(BaseForecast!X27=0,"",BaseForecast!X39/BaseForecast!X27)</f>
        <v>1.1471911103271895</v>
      </c>
      <c r="Y39" s="6">
        <f>IF(BaseForecast!Y27=0,"",BaseForecast!Y39/BaseForecast!Y27)</f>
        <v>0.75252578964160377</v>
      </c>
      <c r="Z39" s="6">
        <f>IF(BaseForecast!Z27=0,"",BaseForecast!Z39/BaseForecast!Z27)</f>
        <v>2.0174880763116056</v>
      </c>
      <c r="AA39" s="6">
        <f>IF(BaseForecast!AA27=0,"",BaseForecast!AA39/BaseForecast!AA27)</f>
        <v>0.83727399165507654</v>
      </c>
      <c r="AB39" s="6">
        <f>IF(BaseForecast!AB27=0,"",BaseForecast!AB39/BaseForecast!AB27)</f>
        <v>1.6052631578947369</v>
      </c>
      <c r="AC39" s="6">
        <f>IF(BaseForecast!AC27=0,"",BaseForecast!AC39/BaseForecast!AC27)</f>
        <v>8.5</v>
      </c>
      <c r="AD39" s="6">
        <f>IF(BaseForecast!AD27=0,"",BaseForecast!AD39/BaseForecast!AD27)</f>
        <v>0.6344827586206897</v>
      </c>
      <c r="AE39" s="6">
        <f>IF(BaseForecast!AE27=0,"",BaseForecast!AE39/BaseForecast!AE27)</f>
        <v>1.0914206959917307</v>
      </c>
      <c r="AF39" s="6">
        <f>IF(BaseForecast!AF27=0,"",BaseForecast!AF39/BaseForecast!AF27)</f>
        <v>20.116504854368934</v>
      </c>
      <c r="AG39" s="6">
        <f>IF(BaseForecast!AG27=0,"",BaseForecast!AG39/BaseForecast!AG27)</f>
        <v>0.81439525967235971</v>
      </c>
      <c r="AH39" s="6">
        <f>IF(BaseForecast!AH27=0,"",BaseForecast!AH39/BaseForecast!AH27)</f>
        <v>1.1916906622788976</v>
      </c>
      <c r="AI39" s="6">
        <f>IF(BaseForecast!AI27=0,"",BaseForecast!AI39/BaseForecast!AI27)</f>
        <v>0.68241187210336596</v>
      </c>
      <c r="AJ39" s="6">
        <f>IF(BaseForecast!AJ27=0,"",BaseForecast!AJ39/BaseForecast!AJ27)</f>
        <v>0.48060836501901139</v>
      </c>
      <c r="AK39" s="6" t="str">
        <f>IF(BaseForecast!AK27=0,"",BaseForecast!AK39/BaseForecast!AK27)</f>
        <v/>
      </c>
      <c r="AL39" s="6">
        <f>IF(BaseForecast!AL27=0,"",BaseForecast!AL39/BaseForecast!AL27)</f>
        <v>1.6658878504672898</v>
      </c>
      <c r="AM39" s="6">
        <f>IF(BaseForecast!AM27=0,"",BaseForecast!AM39/BaseForecast!AM27)</f>
        <v>1.4900857106306766</v>
      </c>
      <c r="AN39" s="6">
        <f>IF(BaseForecast!AN27=0,"",BaseForecast!AN39/BaseForecast!AN27)</f>
        <v>1.1535823858509295</v>
      </c>
      <c r="AO39" s="6">
        <f>IF(BaseForecast!AO27=0,"",BaseForecast!AO39/BaseForecast!AO27)</f>
        <v>1.380329457364341</v>
      </c>
      <c r="AP39" s="6">
        <f>IF(BaseForecast!AP27=0,"",BaseForecast!AP39/BaseForecast!AP27)</f>
        <v>0.5319273579379028</v>
      </c>
      <c r="AQ39" s="6">
        <f>IF(BaseForecast!AQ27=0,"",BaseForecast!AQ39/BaseForecast!AQ27)</f>
        <v>1.5949820788530467</v>
      </c>
      <c r="AR39" s="6">
        <f>IF(BaseForecast!AR27=0,"",BaseForecast!AR39/BaseForecast!AR27)</f>
        <v>2.16</v>
      </c>
      <c r="AS39" s="6">
        <f>IF(BaseForecast!AS27=0,"",BaseForecast!AS39/BaseForecast!AS27)</f>
        <v>0.49822064056939502</v>
      </c>
      <c r="AT39" s="6">
        <f>IF(BaseForecast!AT27=0,"",BaseForecast!AT39/BaseForecast!AT27)</f>
        <v>0.87339413553005785</v>
      </c>
      <c r="AU39" s="6">
        <f>IF(BaseForecast!AU27=0,"",BaseForecast!AU39/BaseForecast!AU27)</f>
        <v>0.30024213075060535</v>
      </c>
      <c r="AV39" s="6">
        <f>IF(BaseForecast!AV27=0,"",BaseForecast!AV39/BaseForecast!AV27)</f>
        <v>1</v>
      </c>
      <c r="AW39" s="6">
        <f>IF(BaseForecast!AW27=0,"",BaseForecast!AW39/BaseForecast!AW27)</f>
        <v>1.0259806418746815</v>
      </c>
      <c r="AX39" s="6">
        <f>IF(BaseForecast!AX27=0,"",BaseForecast!AX39/BaseForecast!AX27)</f>
        <v>0.71862917398945514</v>
      </c>
      <c r="AY39" s="6">
        <f>IF(BaseForecast!AY27=0,"",BaseForecast!AY39/BaseForecast!AY27)</f>
        <v>3.3555555555555556</v>
      </c>
      <c r="AZ39" s="6">
        <f>IF(BaseForecast!AZ27=0,"",BaseForecast!AZ39/BaseForecast!AZ27)</f>
        <v>1.3540419161676647</v>
      </c>
      <c r="BA39" s="6">
        <f>IF(BaseForecast!BA27=0,"",BaseForecast!BA39/BaseForecast!BA27)</f>
        <v>0.11874999999999999</v>
      </c>
      <c r="BB39" s="6">
        <f t="shared" si="0"/>
        <v>12</v>
      </c>
    </row>
    <row r="40" spans="1:54" ht="12.75" x14ac:dyDescent="0.2">
      <c r="A40" s="11">
        <v>38001</v>
      </c>
      <c r="B40" s="6">
        <f>IF(BaseForecast!B28=0,"",BaseForecast!B40/BaseForecast!B28)</f>
        <v>0.94498003624069471</v>
      </c>
      <c r="C40" s="6">
        <f>IF(BaseForecast!C28=0,"",BaseForecast!C40/BaseForecast!C28)</f>
        <v>0.95863385659736955</v>
      </c>
      <c r="D40" s="6">
        <f>IF(BaseForecast!D28=0,"",BaseForecast!D40/BaseForecast!D28)</f>
        <v>1.1040047818290497</v>
      </c>
      <c r="E40" s="6">
        <f>IF(BaseForecast!E28=0,"",BaseForecast!E40/BaseForecast!E28)</f>
        <v>1.4841279721150256</v>
      </c>
      <c r="F40" s="6">
        <f>IF(BaseForecast!F28=0,"",BaseForecast!F40/BaseForecast!F28)</f>
        <v>0.88226299694189603</v>
      </c>
      <c r="G40" s="6">
        <f>IF(BaseForecast!G28=0,"",BaseForecast!G40/BaseForecast!G28)</f>
        <v>0.9963559466042331</v>
      </c>
      <c r="H40" s="6">
        <f>IF(BaseForecast!H28=0,"",BaseForecast!H40/BaseForecast!H28)</f>
        <v>0.97778458709973959</v>
      </c>
      <c r="I40" s="6">
        <f>IF(BaseForecast!I28=0,"",BaseForecast!I40/BaseForecast!I28)</f>
        <v>1.096380642537617</v>
      </c>
      <c r="J40" s="6">
        <f>IF(BaseForecast!J28=0,"",BaseForecast!J40/BaseForecast!J28)</f>
        <v>2.0817204301075267</v>
      </c>
      <c r="K40" s="6" t="str">
        <f>IF(BaseForecast!K28=0,"",BaseForecast!K40/BaseForecast!K28)</f>
        <v/>
      </c>
      <c r="L40" s="6">
        <f>IF(BaseForecast!L28=0,"",BaseForecast!L40/BaseForecast!L28)</f>
        <v>0.95545023696682463</v>
      </c>
      <c r="M40" s="6">
        <f>IF(BaseForecast!M28=0,"",BaseForecast!M40/BaseForecast!M28)</f>
        <v>0.39552933871468487</v>
      </c>
      <c r="N40" s="6" t="str">
        <f>IF(BaseForecast!N28=0,"",BaseForecast!N40/BaseForecast!N28)</f>
        <v/>
      </c>
      <c r="O40" s="6">
        <f>IF(BaseForecast!O28=0,"",BaseForecast!O40/BaseForecast!O28)</f>
        <v>6.9897435897435898</v>
      </c>
      <c r="P40" s="6">
        <f>IF(BaseForecast!P28=0,"",BaseForecast!P40/BaseForecast!P28)</f>
        <v>0.80238183848157796</v>
      </c>
      <c r="Q40" s="6">
        <f>IF(BaseForecast!Q28=0,"",BaseForecast!Q40/BaseForecast!Q28)</f>
        <v>2.3562724014336918</v>
      </c>
      <c r="R40" s="6">
        <f>IF(BaseForecast!R28=0,"",BaseForecast!R40/BaseForecast!R28)</f>
        <v>1.5708502024291497</v>
      </c>
      <c r="S40" s="6">
        <f>IF(BaseForecast!S28=0,"",BaseForecast!S40/BaseForecast!S28)</f>
        <v>0.50686641697877655</v>
      </c>
      <c r="T40" s="6">
        <f>IF(BaseForecast!T28=0,"",BaseForecast!T40/BaseForecast!T28)</f>
        <v>0.6475279106858054</v>
      </c>
      <c r="U40" s="6">
        <f>IF(BaseForecast!U28=0,"",BaseForecast!U40/BaseForecast!U28)</f>
        <v>0.8538210974693059</v>
      </c>
      <c r="V40" s="6">
        <f>IF(BaseForecast!V28=0,"",BaseForecast!V40/BaseForecast!V28)</f>
        <v>0.623101218228305</v>
      </c>
      <c r="W40" s="6">
        <f>IF(BaseForecast!W28=0,"",BaseForecast!W40/BaseForecast!W28)</f>
        <v>0.85203452527743528</v>
      </c>
      <c r="X40" s="6">
        <f>IF(BaseForecast!X28=0,"",BaseForecast!X40/BaseForecast!X28)</f>
        <v>1.3211509455853347</v>
      </c>
      <c r="Y40" s="6">
        <f>IF(BaseForecast!Y28=0,"",BaseForecast!Y40/BaseForecast!Y28)</f>
        <v>0.97698657550237633</v>
      </c>
      <c r="Z40" s="6">
        <f>IF(BaseForecast!Z28=0,"",BaseForecast!Z40/BaseForecast!Z28)</f>
        <v>2.4960451977401128</v>
      </c>
      <c r="AA40" s="6">
        <f>IF(BaseForecast!AA28=0,"",BaseForecast!AA40/BaseForecast!AA28)</f>
        <v>0.61639935465502516</v>
      </c>
      <c r="AB40" s="6">
        <f>IF(BaseForecast!AB28=0,"",BaseForecast!AB40/BaseForecast!AB28)</f>
        <v>1.0275904353157572</v>
      </c>
      <c r="AC40" s="6">
        <f>IF(BaseForecast!AC28=0,"",BaseForecast!AC40/BaseForecast!AC28)</f>
        <v>2.2857142857142856</v>
      </c>
      <c r="AD40" s="6">
        <f>IF(BaseForecast!AD28=0,"",BaseForecast!AD40/BaseForecast!AD28)</f>
        <v>1.4948453608247423</v>
      </c>
      <c r="AE40" s="6">
        <f>IF(BaseForecast!AE28=0,"",BaseForecast!AE40/BaseForecast!AE28)</f>
        <v>1.1238821672803787</v>
      </c>
      <c r="AF40" s="6">
        <f>IF(BaseForecast!AF28=0,"",BaseForecast!AF40/BaseForecast!AF28)</f>
        <v>1.0343822843822843</v>
      </c>
      <c r="AG40" s="6">
        <f>IF(BaseForecast!AG28=0,"",BaseForecast!AG40/BaseForecast!AG28)</f>
        <v>0.69293655984303471</v>
      </c>
      <c r="AH40" s="6">
        <f>IF(BaseForecast!AH28=0,"",BaseForecast!AH40/BaseForecast!AH28)</f>
        <v>1.200834879406308</v>
      </c>
      <c r="AI40" s="6">
        <f>IF(BaseForecast!AI28=0,"",BaseForecast!AI40/BaseForecast!AI28)</f>
        <v>0.78836686643835618</v>
      </c>
      <c r="AJ40" s="6">
        <f>IF(BaseForecast!AJ28=0,"",BaseForecast!AJ40/BaseForecast!AJ28)</f>
        <v>1.1256720430107527</v>
      </c>
      <c r="AK40" s="6" t="str">
        <f>IF(BaseForecast!AK28=0,"",BaseForecast!AK40/BaseForecast!AK28)</f>
        <v/>
      </c>
      <c r="AL40" s="6">
        <f>IF(BaseForecast!AL28=0,"",BaseForecast!AL40/BaseForecast!AL28)</f>
        <v>0.88577586206896552</v>
      </c>
      <c r="AM40" s="6">
        <f>IF(BaseForecast!AM28=0,"",BaseForecast!AM40/BaseForecast!AM28)</f>
        <v>0.94820341308635625</v>
      </c>
      <c r="AN40" s="6">
        <f>IF(BaseForecast!AN28=0,"",BaseForecast!AN40/BaseForecast!AN28)</f>
        <v>1.0264563724243194</v>
      </c>
      <c r="AO40" s="6">
        <f>IF(BaseForecast!AO28=0,"",BaseForecast!AO40/BaseForecast!AO28)</f>
        <v>2.1832264957264957</v>
      </c>
      <c r="AP40" s="6">
        <f>IF(BaseForecast!AP28=0,"",BaseForecast!AP40/BaseForecast!AP28)</f>
        <v>0.84145398298530549</v>
      </c>
      <c r="AQ40" s="6">
        <f>IF(BaseForecast!AQ28=0,"",BaseForecast!AQ40/BaseForecast!AQ28)</f>
        <v>2.2180527383367141</v>
      </c>
      <c r="AR40" s="6">
        <f>IF(BaseForecast!AR28=0,"",BaseForecast!AR40/BaseForecast!AR28)</f>
        <v>0.73248407643312097</v>
      </c>
      <c r="AS40" s="6">
        <f>IF(BaseForecast!AS28=0,"",BaseForecast!AS40/BaseForecast!AS28)</f>
        <v>0.33098591549295775</v>
      </c>
      <c r="AT40" s="6">
        <f>IF(BaseForecast!AT28=0,"",BaseForecast!AT40/BaseForecast!AT28)</f>
        <v>0.86558437285554479</v>
      </c>
      <c r="AU40" s="6">
        <f>IF(BaseForecast!AU28=0,"",BaseForecast!AU40/BaseForecast!AU28)</f>
        <v>0.21857541899441341</v>
      </c>
      <c r="AV40" s="6">
        <f>IF(BaseForecast!AV28=0,"",BaseForecast!AV40/BaseForecast!AV28)</f>
        <v>1</v>
      </c>
      <c r="AW40" s="6">
        <f>IF(BaseForecast!AW28=0,"",BaseForecast!AW40/BaseForecast!AW28)</f>
        <v>1.1088947024198823</v>
      </c>
      <c r="AX40" s="6">
        <f>IF(BaseForecast!AX28=0,"",BaseForecast!AX40/BaseForecast!AX28)</f>
        <v>1.1434</v>
      </c>
      <c r="AY40" s="6">
        <f>IF(BaseForecast!AY28=0,"",BaseForecast!AY40/BaseForecast!AY28)</f>
        <v>0.80597014925373134</v>
      </c>
      <c r="AZ40" s="6">
        <f>IF(BaseForecast!AZ28=0,"",BaseForecast!AZ40/BaseForecast!AZ28)</f>
        <v>1.5046138902379795</v>
      </c>
      <c r="BA40" s="6">
        <f>IF(BaseForecast!BA28=0,"",BaseForecast!BA40/BaseForecast!BA28)</f>
        <v>0.11528822055137844</v>
      </c>
      <c r="BB40" s="6">
        <f t="shared" si="0"/>
        <v>1</v>
      </c>
    </row>
    <row r="41" spans="1:54" ht="12.75" x14ac:dyDescent="0.2">
      <c r="A41" s="11">
        <v>38032</v>
      </c>
      <c r="B41" s="6">
        <f>IF(BaseForecast!B29=0,"",BaseForecast!B41/BaseForecast!B29)</f>
        <v>1.1158297928281615</v>
      </c>
      <c r="C41" s="6">
        <f>IF(BaseForecast!C29=0,"",BaseForecast!C41/BaseForecast!C29)</f>
        <v>1.6314855000986388</v>
      </c>
      <c r="D41" s="6">
        <f>IF(BaseForecast!D29=0,"",BaseForecast!D41/BaseForecast!D29)</f>
        <v>1.1202702702702703</v>
      </c>
      <c r="E41" s="6">
        <f>IF(BaseForecast!E29=0,"",BaseForecast!E41/BaseForecast!E29)</f>
        <v>1.8449384330391196</v>
      </c>
      <c r="F41" s="6">
        <f>IF(BaseForecast!F29=0,"",BaseForecast!F41/BaseForecast!F29)</f>
        <v>0.98104265402843605</v>
      </c>
      <c r="G41" s="6">
        <f>IF(BaseForecast!G29=0,"",BaseForecast!G41/BaseForecast!G29)</f>
        <v>1.04485236985237</v>
      </c>
      <c r="H41" s="6">
        <f>IF(BaseForecast!H29=0,"",BaseForecast!H41/BaseForecast!H29)</f>
        <v>0.84983766233766234</v>
      </c>
      <c r="I41" s="6">
        <f>IF(BaseForecast!I29=0,"",BaseForecast!I41/BaseForecast!I29)</f>
        <v>1.9305825242718446</v>
      </c>
      <c r="J41" s="6">
        <f>IF(BaseForecast!J29=0,"",BaseForecast!J41/BaseForecast!J29)</f>
        <v>2.2549575070821528</v>
      </c>
      <c r="K41" s="6" t="str">
        <f>IF(BaseForecast!K29=0,"",BaseForecast!K41/BaseForecast!K29)</f>
        <v/>
      </c>
      <c r="L41" s="6">
        <f>IF(BaseForecast!L29=0,"",BaseForecast!L41/BaseForecast!L29)</f>
        <v>1.2560554839159377</v>
      </c>
      <c r="M41" s="6">
        <f>IF(BaseForecast!M29=0,"",BaseForecast!M41/BaseForecast!M29)</f>
        <v>2.6708463949843262</v>
      </c>
      <c r="N41" s="6" t="str">
        <f>IF(BaseForecast!N29=0,"",BaseForecast!N41/BaseForecast!N29)</f>
        <v/>
      </c>
      <c r="O41" s="6">
        <f>IF(BaseForecast!O29=0,"",BaseForecast!O41/BaseForecast!O29)</f>
        <v>1.288888888888889</v>
      </c>
      <c r="P41" s="6">
        <f>IF(BaseForecast!P29=0,"",BaseForecast!P41/BaseForecast!P29)</f>
        <v>0.79737783075089397</v>
      </c>
      <c r="Q41" s="6">
        <f>IF(BaseForecast!Q29=0,"",BaseForecast!Q41/BaseForecast!Q29)</f>
        <v>2.4635294117647057</v>
      </c>
      <c r="R41" s="6">
        <f>IF(BaseForecast!R29=0,"",BaseForecast!R41/BaseForecast!R29)</f>
        <v>0.64130434782608692</v>
      </c>
      <c r="S41" s="6">
        <f>IF(BaseForecast!S29=0,"",BaseForecast!S41/BaseForecast!S29)</f>
        <v>0.51571428571428568</v>
      </c>
      <c r="T41" s="6">
        <f>IF(BaseForecast!T29=0,"",BaseForecast!T41/BaseForecast!T29)</f>
        <v>1.6011560693641618</v>
      </c>
      <c r="U41" s="6">
        <f>IF(BaseForecast!U29=0,"",BaseForecast!U41/BaseForecast!U29)</f>
        <v>1.1291666666666667</v>
      </c>
      <c r="V41" s="6">
        <f>IF(BaseForecast!V29=0,"",BaseForecast!V41/BaseForecast!V29)</f>
        <v>1.4230271668822769</v>
      </c>
      <c r="W41" s="6">
        <f>IF(BaseForecast!W29=0,"",BaseForecast!W41/BaseForecast!W29)</f>
        <v>0.75687409551374818</v>
      </c>
      <c r="X41" s="6">
        <f>IF(BaseForecast!X29=0,"",BaseForecast!X41/BaseForecast!X29)</f>
        <v>1.1266135368728252</v>
      </c>
      <c r="Y41" s="6">
        <f>IF(BaseForecast!Y29=0,"",BaseForecast!Y41/BaseForecast!Y29)</f>
        <v>1.0882862677133245</v>
      </c>
      <c r="Z41" s="6">
        <f>IF(BaseForecast!Z29=0,"",BaseForecast!Z41/BaseForecast!Z29)</f>
        <v>1.4948921679909195</v>
      </c>
      <c r="AA41" s="6">
        <f>IF(BaseForecast!AA29=0,"",BaseForecast!AA41/BaseForecast!AA29)</f>
        <v>1.1176821093400864</v>
      </c>
      <c r="AB41" s="6">
        <f>IF(BaseForecast!AB29=0,"",BaseForecast!AB41/BaseForecast!AB29)</f>
        <v>2.4902840059790732</v>
      </c>
      <c r="AC41" s="6">
        <f>IF(BaseForecast!AC29=0,"",BaseForecast!AC41/BaseForecast!AC29)</f>
        <v>0.8</v>
      </c>
      <c r="AD41" s="6">
        <f>IF(BaseForecast!AD29=0,"",BaseForecast!AD41/BaseForecast!AD29)</f>
        <v>1.1276595744680851</v>
      </c>
      <c r="AE41" s="6">
        <f>IF(BaseForecast!AE29=0,"",BaseForecast!AE41/BaseForecast!AE29)</f>
        <v>1.2927053266859092</v>
      </c>
      <c r="AF41" s="6">
        <f>IF(BaseForecast!AF29=0,"",BaseForecast!AF41/BaseForecast!AF29)</f>
        <v>2.7098632109431247</v>
      </c>
      <c r="AG41" s="6">
        <f>IF(BaseForecast!AG29=0,"",BaseForecast!AG41/BaseForecast!AG29)</f>
        <v>1.0101858925388336</v>
      </c>
      <c r="AH41" s="6">
        <f>IF(BaseForecast!AH29=0,"",BaseForecast!AH41/BaseForecast!AH29)</f>
        <v>0.88239700374531838</v>
      </c>
      <c r="AI41" s="6">
        <f>IF(BaseForecast!AI29=0,"",BaseForecast!AI41/BaseForecast!AI29)</f>
        <v>0.95493985997247322</v>
      </c>
      <c r="AJ41" s="6">
        <f>IF(BaseForecast!AJ29=0,"",BaseForecast!AJ41/BaseForecast!AJ29)</f>
        <v>0.97486338797814209</v>
      </c>
      <c r="AK41" s="6" t="str">
        <f>IF(BaseForecast!AK29=0,"",BaseForecast!AK41/BaseForecast!AK29)</f>
        <v/>
      </c>
      <c r="AL41" s="6">
        <f>IF(BaseForecast!AL29=0,"",BaseForecast!AL41/BaseForecast!AL29)</f>
        <v>1.2164383561643837</v>
      </c>
      <c r="AM41" s="6">
        <f>IF(BaseForecast!AM29=0,"",BaseForecast!AM41/BaseForecast!AM29)</f>
        <v>1.1592246452059536</v>
      </c>
      <c r="AN41" s="6">
        <f>IF(BaseForecast!AN29=0,"",BaseForecast!AN41/BaseForecast!AN29)</f>
        <v>1.4183767794416713</v>
      </c>
      <c r="AO41" s="6">
        <f>IF(BaseForecast!AO29=0,"",BaseForecast!AO41/BaseForecast!AO29)</f>
        <v>3.9749235474006115</v>
      </c>
      <c r="AP41" s="6">
        <f>IF(BaseForecast!AP29=0,"",BaseForecast!AP41/BaseForecast!AP29)</f>
        <v>0.65970149253731347</v>
      </c>
      <c r="AQ41" s="6">
        <f>IF(BaseForecast!AQ29=0,"",BaseForecast!AQ41/BaseForecast!AQ29)</f>
        <v>4.2237354085603114</v>
      </c>
      <c r="AR41" s="6">
        <f>IF(BaseForecast!AR29=0,"",BaseForecast!AR41/BaseForecast!AR29)</f>
        <v>0.13872832369942195</v>
      </c>
      <c r="AS41" s="6">
        <f>IF(BaseForecast!AS29=0,"",BaseForecast!AS41/BaseForecast!AS29)</f>
        <v>0.54296875</v>
      </c>
      <c r="AT41" s="6">
        <f>IF(BaseForecast!AT29=0,"",BaseForecast!AT41/BaseForecast!AT29)</f>
        <v>0.89882383455871351</v>
      </c>
      <c r="AU41" s="6">
        <f>IF(BaseForecast!AU29=0,"",BaseForecast!AU41/BaseForecast!AU29)</f>
        <v>0.26682692307692307</v>
      </c>
      <c r="AV41" s="6">
        <f>IF(BaseForecast!AV29=0,"",BaseForecast!AV41/BaseForecast!AV29)</f>
        <v>3</v>
      </c>
      <c r="AW41" s="6">
        <f>IF(BaseForecast!AW29=0,"",BaseForecast!AW41/BaseForecast!AW29)</f>
        <v>5.1855036855036856</v>
      </c>
      <c r="AX41" s="6">
        <f>IF(BaseForecast!AX29=0,"",BaseForecast!AX41/BaseForecast!AX29)</f>
        <v>1.3217184715897843</v>
      </c>
      <c r="AY41" s="6">
        <f>IF(BaseForecast!AY29=0,"",BaseForecast!AY41/BaseForecast!AY29)</f>
        <v>2.1111111111111112</v>
      </c>
      <c r="AZ41" s="6">
        <f>IF(BaseForecast!AZ29=0,"",BaseForecast!AZ41/BaseForecast!AZ29)</f>
        <v>0.71162579473206178</v>
      </c>
      <c r="BA41" s="6">
        <f>IF(BaseForecast!BA29=0,"",BaseForecast!BA41/BaseForecast!BA29)</f>
        <v>0.10933940774487472</v>
      </c>
      <c r="BB41" s="6">
        <f t="shared" si="0"/>
        <v>2</v>
      </c>
    </row>
    <row r="42" spans="1:54" ht="12.75" x14ac:dyDescent="0.2">
      <c r="A42" s="11">
        <v>38061</v>
      </c>
      <c r="B42" s="6">
        <f>IF(BaseForecast!B30=0,"",BaseForecast!B42/BaseForecast!B30)</f>
        <v>1.0386443474337219</v>
      </c>
      <c r="C42" s="6">
        <f>IF(BaseForecast!C30=0,"",BaseForecast!C42/BaseForecast!C30)</f>
        <v>2.1375400542272613</v>
      </c>
      <c r="D42" s="6">
        <f>IF(BaseForecast!D30=0,"",BaseForecast!D42/BaseForecast!D30)</f>
        <v>1.0017513134851139</v>
      </c>
      <c r="E42" s="6">
        <f>IF(BaseForecast!E30=0,"",BaseForecast!E42/BaseForecast!E30)</f>
        <v>1.4261568069617605</v>
      </c>
      <c r="F42" s="6">
        <f>IF(BaseForecast!F30=0,"",BaseForecast!F42/BaseForecast!F30)</f>
        <v>1.1415019762845851</v>
      </c>
      <c r="G42" s="6">
        <f>IF(BaseForecast!G30=0,"",BaseForecast!G42/BaseForecast!G30)</f>
        <v>1.1514590176457109</v>
      </c>
      <c r="H42" s="6">
        <f>IF(BaseForecast!H30=0,"",BaseForecast!H42/BaseForecast!H30)</f>
        <v>0.8005037783375315</v>
      </c>
      <c r="I42" s="6">
        <f>IF(BaseForecast!I30=0,"",BaseForecast!I42/BaseForecast!I30)</f>
        <v>0.93349339735894354</v>
      </c>
      <c r="J42" s="6">
        <f>IF(BaseForecast!J30=0,"",BaseForecast!J42/BaseForecast!J30)</f>
        <v>0.65828750981932438</v>
      </c>
      <c r="K42" s="6" t="str">
        <f>IF(BaseForecast!K30=0,"",BaseForecast!K42/BaseForecast!K30)</f>
        <v/>
      </c>
      <c r="L42" s="6">
        <f>IF(BaseForecast!L30=0,"",BaseForecast!L42/BaseForecast!L30)</f>
        <v>0.90656162981650279</v>
      </c>
      <c r="M42" s="6">
        <f>IF(BaseForecast!M30=0,"",BaseForecast!M42/BaseForecast!M30)</f>
        <v>2.4821222606689735</v>
      </c>
      <c r="N42" s="6" t="str">
        <f>IF(BaseForecast!N30=0,"",BaseForecast!N42/BaseForecast!N30)</f>
        <v/>
      </c>
      <c r="O42" s="6">
        <f>IF(BaseForecast!O30=0,"",BaseForecast!O42/BaseForecast!O30)</f>
        <v>1.1807980049875311</v>
      </c>
      <c r="P42" s="6">
        <f>IF(BaseForecast!P30=0,"",BaseForecast!P42/BaseForecast!P30)</f>
        <v>0.92436974789915971</v>
      </c>
      <c r="Q42" s="6">
        <f>IF(BaseForecast!Q30=0,"",BaseForecast!Q42/BaseForecast!Q30)</f>
        <v>0.99944444444444447</v>
      </c>
      <c r="R42" s="6">
        <f>IF(BaseForecast!R30=0,"",BaseForecast!R42/BaseForecast!R30)</f>
        <v>1.2296296296296296</v>
      </c>
      <c r="S42" s="6">
        <f>IF(BaseForecast!S30=0,"",BaseForecast!S42/BaseForecast!S30)</f>
        <v>0.54610655737704916</v>
      </c>
      <c r="T42" s="6">
        <f>IF(BaseForecast!T30=0,"",BaseForecast!T42/BaseForecast!T30)</f>
        <v>2.0460526315789473</v>
      </c>
      <c r="U42" s="6">
        <f>IF(BaseForecast!U30=0,"",BaseForecast!U42/BaseForecast!U30)</f>
        <v>1.297442799461642</v>
      </c>
      <c r="V42" s="6">
        <f>IF(BaseForecast!V30=0,"",BaseForecast!V42/BaseForecast!V30)</f>
        <v>1.1807496118873364</v>
      </c>
      <c r="W42" s="6">
        <f>IF(BaseForecast!W30=0,"",BaseForecast!W42/BaseForecast!W30)</f>
        <v>1.1161731207289294</v>
      </c>
      <c r="X42" s="6">
        <f>IF(BaseForecast!X30=0,"",BaseForecast!X42/BaseForecast!X30)</f>
        <v>1.3443420119542093</v>
      </c>
      <c r="Y42" s="6">
        <f>IF(BaseForecast!Y30=0,"",BaseForecast!Y42/BaseForecast!Y30)</f>
        <v>1.1350412505427703</v>
      </c>
      <c r="Z42" s="6">
        <f>IF(BaseForecast!Z30=0,"",BaseForecast!Z42/BaseForecast!Z30)</f>
        <v>1.8277777777777777</v>
      </c>
      <c r="AA42" s="6">
        <f>IF(BaseForecast!AA30=0,"",BaseForecast!AA42/BaseForecast!AA30)</f>
        <v>1.0333067729083665</v>
      </c>
      <c r="AB42" s="6">
        <f>IF(BaseForecast!AB30=0,"",BaseForecast!AB42/BaseForecast!AB30)</f>
        <v>1.1555555555555554</v>
      </c>
      <c r="AC42" s="6">
        <f>IF(BaseForecast!AC30=0,"",BaseForecast!AC42/BaseForecast!AC30)</f>
        <v>0.76190476190476186</v>
      </c>
      <c r="AD42" s="6">
        <f>IF(BaseForecast!AD30=0,"",BaseForecast!AD42/BaseForecast!AD30)</f>
        <v>1.7211538461538463</v>
      </c>
      <c r="AE42" s="6">
        <f>IF(BaseForecast!AE30=0,"",BaseForecast!AE42/BaseForecast!AE30)</f>
        <v>0.94366566225599369</v>
      </c>
      <c r="AF42" s="6">
        <f>IF(BaseForecast!AF30=0,"",BaseForecast!AF42/BaseForecast!AF30)</f>
        <v>1.6804293971924029</v>
      </c>
      <c r="AG42" s="6">
        <f>IF(BaseForecast!AG30=0,"",BaseForecast!AG42/BaseForecast!AG30)</f>
        <v>0.80421413448936385</v>
      </c>
      <c r="AH42" s="6">
        <f>IF(BaseForecast!AH30=0,"",BaseForecast!AH42/BaseForecast!AH30)</f>
        <v>0.71948145480734604</v>
      </c>
      <c r="AI42" s="6">
        <f>IF(BaseForecast!AI30=0,"",BaseForecast!AI42/BaseForecast!AI30)</f>
        <v>0.83419715973877895</v>
      </c>
      <c r="AJ42" s="6">
        <f>IF(BaseForecast!AJ30=0,"",BaseForecast!AJ42/BaseForecast!AJ30)</f>
        <v>0.34431137724550898</v>
      </c>
      <c r="AK42" s="6" t="str">
        <f>IF(BaseForecast!AK30=0,"",BaseForecast!AK42/BaseForecast!AK30)</f>
        <v/>
      </c>
      <c r="AL42" s="6">
        <f>IF(BaseForecast!AL30=0,"",BaseForecast!AL42/BaseForecast!AL30)</f>
        <v>0.63979665940450259</v>
      </c>
      <c r="AM42" s="6">
        <f>IF(BaseForecast!AM30=0,"",BaseForecast!AM42/BaseForecast!AM30)</f>
        <v>1.3469893859736137</v>
      </c>
      <c r="AN42" s="6">
        <f>IF(BaseForecast!AN30=0,"",BaseForecast!AN42/BaseForecast!AN30)</f>
        <v>1.3529411764705883</v>
      </c>
      <c r="AO42" s="6">
        <f>IF(BaseForecast!AO30=0,"",BaseForecast!AO42/BaseForecast!AO30)</f>
        <v>1.3662127346337873</v>
      </c>
      <c r="AP42" s="6">
        <f>IF(BaseForecast!AP30=0,"",BaseForecast!AP42/BaseForecast!AP30)</f>
        <v>0.47388152961759561</v>
      </c>
      <c r="AQ42" s="6">
        <f>IF(BaseForecast!AQ30=0,"",BaseForecast!AQ42/BaseForecast!AQ30)</f>
        <v>2.0517241379310347</v>
      </c>
      <c r="AR42" s="6">
        <f>IF(BaseForecast!AR30=0,"",BaseForecast!AR42/BaseForecast!AR30)</f>
        <v>0.22962962962962963</v>
      </c>
      <c r="AS42" s="6">
        <f>IF(BaseForecast!AS30=0,"",BaseForecast!AS42/BaseForecast!AS30)</f>
        <v>0.16736401673640167</v>
      </c>
      <c r="AT42" s="6">
        <f>IF(BaseForecast!AT30=0,"",BaseForecast!AT42/BaseForecast!AT30)</f>
        <v>0.95181910421800264</v>
      </c>
      <c r="AU42" s="6">
        <f>IF(BaseForecast!AU30=0,"",BaseForecast!AU42/BaseForecast!AU30)</f>
        <v>0.20566801619433198</v>
      </c>
      <c r="AV42" s="6">
        <f>IF(BaseForecast!AV30=0,"",BaseForecast!AV42/BaseForecast!AV30)</f>
        <v>1</v>
      </c>
      <c r="AW42" s="6">
        <f>IF(BaseForecast!AW30=0,"",BaseForecast!AW42/BaseForecast!AW30)</f>
        <v>0.60114660114660112</v>
      </c>
      <c r="AX42" s="6">
        <f>IF(BaseForecast!AX30=0,"",BaseForecast!AX42/BaseForecast!AX30)</f>
        <v>0.77769186158901993</v>
      </c>
      <c r="AY42" s="6">
        <f>IF(BaseForecast!AY30=0,"",BaseForecast!AY42/BaseForecast!AY30)</f>
        <v>0.32894736842105265</v>
      </c>
      <c r="AZ42" s="6">
        <f>IF(BaseForecast!AZ30=0,"",BaseForecast!AZ42/BaseForecast!AZ30)</f>
        <v>0.91176470588235292</v>
      </c>
      <c r="BA42" s="6">
        <f>IF(BaseForecast!BA30=0,"",BaseForecast!BA42/BaseForecast!BA30)</f>
        <v>0.19924812030075187</v>
      </c>
      <c r="BB42" s="6">
        <f t="shared" si="0"/>
        <v>3</v>
      </c>
    </row>
    <row r="43" spans="1:54" ht="12.75" x14ac:dyDescent="0.2">
      <c r="A43" s="11">
        <v>38092</v>
      </c>
      <c r="B43" s="6">
        <f>IF(BaseForecast!B31=0,"",BaseForecast!B43/BaseForecast!B31)</f>
        <v>1.1055303778921184</v>
      </c>
      <c r="C43" s="6">
        <f>IF(BaseForecast!C31=0,"",BaseForecast!C43/BaseForecast!C31)</f>
        <v>1.5470332850940667</v>
      </c>
      <c r="D43" s="6">
        <f>IF(BaseForecast!D31=0,"",BaseForecast!D43/BaseForecast!D31)</f>
        <v>1.0193050193050193</v>
      </c>
      <c r="E43" s="6">
        <f>IF(BaseForecast!E31=0,"",BaseForecast!E43/BaseForecast!E31)</f>
        <v>1.8144927536231885</v>
      </c>
      <c r="F43" s="6">
        <f>IF(BaseForecast!F31=0,"",BaseForecast!F43/BaseForecast!F31)</f>
        <v>0.70103721781574135</v>
      </c>
      <c r="G43" s="6">
        <f>IF(BaseForecast!G31=0,"",BaseForecast!G43/BaseForecast!G31)</f>
        <v>1.3195647140541793</v>
      </c>
      <c r="H43" s="6">
        <f>IF(BaseForecast!H31=0,"",BaseForecast!H43/BaseForecast!H31)</f>
        <v>1.2180331592096298</v>
      </c>
      <c r="I43" s="6">
        <f>IF(BaseForecast!I31=0,"",BaseForecast!I43/BaseForecast!I31)</f>
        <v>1.2088353413654618</v>
      </c>
      <c r="J43" s="6">
        <f>IF(BaseForecast!J31=0,"",BaseForecast!J43/BaseForecast!J31)</f>
        <v>0.72706155632984903</v>
      </c>
      <c r="K43" s="6" t="str">
        <f>IF(BaseForecast!K31=0,"",BaseForecast!K43/BaseForecast!K31)</f>
        <v/>
      </c>
      <c r="L43" s="6">
        <f>IF(BaseForecast!L31=0,"",BaseForecast!L43/BaseForecast!L31)</f>
        <v>1.043543277151185</v>
      </c>
      <c r="M43" s="6">
        <f>IF(BaseForecast!M31=0,"",BaseForecast!M43/BaseForecast!M31)</f>
        <v>1.2270324691668764</v>
      </c>
      <c r="N43" s="6" t="str">
        <f>IF(BaseForecast!N31=0,"",BaseForecast!N43/BaseForecast!N31)</f>
        <v/>
      </c>
      <c r="O43" s="6">
        <f>IF(BaseForecast!O31=0,"",BaseForecast!O43/BaseForecast!O31)</f>
        <v>0.53191489361702127</v>
      </c>
      <c r="P43" s="6">
        <f>IF(BaseForecast!P31=0,"",BaseForecast!P43/BaseForecast!P31)</f>
        <v>0.6615656268393173</v>
      </c>
      <c r="Q43" s="6">
        <f>IF(BaseForecast!Q31=0,"",BaseForecast!Q43/BaseForecast!Q31)</f>
        <v>2.8076285240464345</v>
      </c>
      <c r="R43" s="6">
        <f>IF(BaseForecast!R31=0,"",BaseForecast!R43/BaseForecast!R31)</f>
        <v>0.88381742738589208</v>
      </c>
      <c r="S43" s="6">
        <f>IF(BaseForecast!S31=0,"",BaseForecast!S43/BaseForecast!S31)</f>
        <v>1.0991620111731844</v>
      </c>
      <c r="T43" s="6">
        <f>IF(BaseForecast!T31=0,"",BaseForecast!T43/BaseForecast!T31)</f>
        <v>2.9312169312169312</v>
      </c>
      <c r="U43" s="6">
        <f>IF(BaseForecast!U31=0,"",BaseForecast!U43/BaseForecast!U31)</f>
        <v>0.83393887582816839</v>
      </c>
      <c r="V43" s="6">
        <f>IF(BaseForecast!V31=0,"",BaseForecast!V43/BaseForecast!V31)</f>
        <v>1.0348927875243665</v>
      </c>
      <c r="W43" s="6">
        <f>IF(BaseForecast!W31=0,"",BaseForecast!W43/BaseForecast!W31)</f>
        <v>1.0519125683060109</v>
      </c>
      <c r="X43" s="6">
        <f>IF(BaseForecast!X31=0,"",BaseForecast!X43/BaseForecast!X31)</f>
        <v>1.2990555345674348</v>
      </c>
      <c r="Y43" s="6">
        <f>IF(BaseForecast!Y31=0,"",BaseForecast!Y43/BaseForecast!Y31)</f>
        <v>1.1287396047089318</v>
      </c>
      <c r="Z43" s="6">
        <f>IF(BaseForecast!Z31=0,"",BaseForecast!Z43/BaseForecast!Z31)</f>
        <v>0.93002915451895041</v>
      </c>
      <c r="AA43" s="6">
        <f>IF(BaseForecast!AA31=0,"",BaseForecast!AA43/BaseForecast!AA31)</f>
        <v>0.87070471753057654</v>
      </c>
      <c r="AB43" s="6">
        <f>IF(BaseForecast!AB31=0,"",BaseForecast!AB43/BaseForecast!AB31)</f>
        <v>0.64502875924404268</v>
      </c>
      <c r="AC43" s="6">
        <f>IF(BaseForecast!AC31=0,"",BaseForecast!AC43/BaseForecast!AC31)</f>
        <v>8</v>
      </c>
      <c r="AD43" s="6">
        <f>IF(BaseForecast!AD31=0,"",BaseForecast!AD43/BaseForecast!AD31)</f>
        <v>0.74576271186440679</v>
      </c>
      <c r="AE43" s="6">
        <f>IF(BaseForecast!AE31=0,"",BaseForecast!AE43/BaseForecast!AE31)</f>
        <v>1.0261397230434106</v>
      </c>
      <c r="AF43" s="6">
        <f>IF(BaseForecast!AF31=0,"",BaseForecast!AF43/BaseForecast!AF31)</f>
        <v>2.5440414507772022</v>
      </c>
      <c r="AG43" s="6">
        <f>IF(BaseForecast!AG31=0,"",BaseForecast!AG43/BaseForecast!AG31)</f>
        <v>1.0300751879699248</v>
      </c>
      <c r="AH43" s="6">
        <f>IF(BaseForecast!AH31=0,"",BaseForecast!AH43/BaseForecast!AH31)</f>
        <v>0.76316916488222697</v>
      </c>
      <c r="AI43" s="6">
        <f>IF(BaseForecast!AI31=0,"",BaseForecast!AI43/BaseForecast!AI31)</f>
        <v>0.84253344253344253</v>
      </c>
      <c r="AJ43" s="6">
        <f>IF(BaseForecast!AJ31=0,"",BaseForecast!AJ43/BaseForecast!AJ31)</f>
        <v>0.513671875</v>
      </c>
      <c r="AK43" s="6" t="str">
        <f>IF(BaseForecast!AK31=0,"",BaseForecast!AK43/BaseForecast!AK31)</f>
        <v/>
      </c>
      <c r="AL43" s="6">
        <f>IF(BaseForecast!AL31=0,"",BaseForecast!AL43/BaseForecast!AL31)</f>
        <v>0.58076094759511843</v>
      </c>
      <c r="AM43" s="6">
        <f>IF(BaseForecast!AM31=0,"",BaseForecast!AM43/BaseForecast!AM31)</f>
        <v>1.3221321893867175</v>
      </c>
      <c r="AN43" s="6">
        <f>IF(BaseForecast!AN31=0,"",BaseForecast!AN43/BaseForecast!AN31)</f>
        <v>2.824974924774323</v>
      </c>
      <c r="AO43" s="6">
        <f>IF(BaseForecast!AO31=0,"",BaseForecast!AO43/BaseForecast!AO31)</f>
        <v>1.3379254457050243</v>
      </c>
      <c r="AP43" s="6">
        <f>IF(BaseForecast!AP31=0,"",BaseForecast!AP43/BaseForecast!AP31)</f>
        <v>1.1597396094141212</v>
      </c>
      <c r="AQ43" s="6">
        <f>IF(BaseForecast!AQ31=0,"",BaseForecast!AQ43/BaseForecast!AQ31)</f>
        <v>1.073469387755102</v>
      </c>
      <c r="AR43" s="6">
        <f>IF(BaseForecast!AR31=0,"",BaseForecast!AR43/BaseForecast!AR31)</f>
        <v>8.1967213114754092E-2</v>
      </c>
      <c r="AS43" s="6">
        <f>IF(BaseForecast!AS31=0,"",BaseForecast!AS43/BaseForecast!AS31)</f>
        <v>8.8914549653579672E-2</v>
      </c>
      <c r="AT43" s="6">
        <f>IF(BaseForecast!AT31=0,"",BaseForecast!AT43/BaseForecast!AT31)</f>
        <v>1.0206678514271126</v>
      </c>
      <c r="AU43" s="6">
        <f>IF(BaseForecast!AU31=0,"",BaseForecast!AU43/BaseForecast!AU31)</f>
        <v>0.38680387409200967</v>
      </c>
      <c r="AV43" s="6">
        <f>IF(BaseForecast!AV31=0,"",BaseForecast!AV43/BaseForecast!AV31)</f>
        <v>1</v>
      </c>
      <c r="AW43" s="6">
        <f>IF(BaseForecast!AW31=0,"",BaseForecast!AW43/BaseForecast!AW31)</f>
        <v>0.86440677966101698</v>
      </c>
      <c r="AX43" s="6">
        <f>IF(BaseForecast!AX31=0,"",BaseForecast!AX43/BaseForecast!AX31)</f>
        <v>1.9936507936507937</v>
      </c>
      <c r="AY43" s="6">
        <f>IF(BaseForecast!AY31=0,"",BaseForecast!AY43/BaseForecast!AY31)</f>
        <v>2.7285714285714286</v>
      </c>
      <c r="AZ43" s="6">
        <f>IF(BaseForecast!AZ31=0,"",BaseForecast!AZ43/BaseForecast!AZ31)</f>
        <v>0.62216981132075466</v>
      </c>
      <c r="BA43" s="6">
        <f>IF(BaseForecast!BA31=0,"",BaseForecast!BA43/BaseForecast!BA31)</f>
        <v>0.25301204819277107</v>
      </c>
      <c r="BB43" s="6">
        <f t="shared" si="0"/>
        <v>4</v>
      </c>
    </row>
    <row r="44" spans="1:54" ht="12.75" x14ac:dyDescent="0.2">
      <c r="A44" s="11">
        <v>38122</v>
      </c>
      <c r="B44" s="6">
        <f>IF(BaseForecast!B32=0,"",BaseForecast!B44/BaseForecast!B32)</f>
        <v>1.2311881854012858</v>
      </c>
      <c r="C44" s="6">
        <f>IF(BaseForecast!C32=0,"",BaseForecast!C44/BaseForecast!C32)</f>
        <v>2.4354234908750585</v>
      </c>
      <c r="D44" s="6">
        <f>IF(BaseForecast!D32=0,"",BaseForecast!D44/BaseForecast!D32)</f>
        <v>1.2035785288270378</v>
      </c>
      <c r="E44" s="6">
        <f>IF(BaseForecast!E32=0,"",BaseForecast!E44/BaseForecast!E32)</f>
        <v>2.4469714285714286</v>
      </c>
      <c r="F44" s="6">
        <f>IF(BaseForecast!F32=0,"",BaseForecast!F44/BaseForecast!F32)</f>
        <v>0.75209444021325211</v>
      </c>
      <c r="G44" s="6">
        <f>IF(BaseForecast!G32=0,"",BaseForecast!G44/BaseForecast!G32)</f>
        <v>1.3810514974165584</v>
      </c>
      <c r="H44" s="6">
        <f>IF(BaseForecast!H32=0,"",BaseForecast!H44/BaseForecast!H32)</f>
        <v>1.1985205573714088</v>
      </c>
      <c r="I44" s="6">
        <f>IF(BaseForecast!I32=0,"",BaseForecast!I44/BaseForecast!I32)</f>
        <v>1.8044017358958462</v>
      </c>
      <c r="J44" s="6">
        <f>IF(BaseForecast!J32=0,"",BaseForecast!J44/BaseForecast!J32)</f>
        <v>4.7513966480446923</v>
      </c>
      <c r="K44" s="6" t="str">
        <f>IF(BaseForecast!K32=0,"",BaseForecast!K44/BaseForecast!K32)</f>
        <v/>
      </c>
      <c r="L44" s="6">
        <f>IF(BaseForecast!L32=0,"",BaseForecast!L44/BaseForecast!L32)</f>
        <v>1.0045971591913714</v>
      </c>
      <c r="M44" s="6">
        <f>IF(BaseForecast!M32=0,"",BaseForecast!M44/BaseForecast!M32)</f>
        <v>2.7165032679738563</v>
      </c>
      <c r="N44" s="6" t="str">
        <f>IF(BaseForecast!N32=0,"",BaseForecast!N44/BaseForecast!N32)</f>
        <v/>
      </c>
      <c r="O44" s="6">
        <f>IF(BaseForecast!O32=0,"",BaseForecast!O44/BaseForecast!O32)</f>
        <v>4.3248945147679327</v>
      </c>
      <c r="P44" s="6">
        <f>IF(BaseForecast!P32=0,"",BaseForecast!P44/BaseForecast!P32)</f>
        <v>2.7690339091490723</v>
      </c>
      <c r="Q44" s="6">
        <f>IF(BaseForecast!Q32=0,"",BaseForecast!Q44/BaseForecast!Q32)</f>
        <v>1.192024777390631</v>
      </c>
      <c r="R44" s="6">
        <f>IF(BaseForecast!R32=0,"",BaseForecast!R44/BaseForecast!R32)</f>
        <v>1.6615384615384616</v>
      </c>
      <c r="S44" s="6">
        <f>IF(BaseForecast!S32=0,"",BaseForecast!S44/BaseForecast!S32)</f>
        <v>0.80404551201011376</v>
      </c>
      <c r="T44" s="6">
        <f>IF(BaseForecast!T32=0,"",BaseForecast!T44/BaseForecast!T32)</f>
        <v>1.5728476821192052</v>
      </c>
      <c r="U44" s="6">
        <f>IF(BaseForecast!U32=0,"",BaseForecast!U44/BaseForecast!U32)</f>
        <v>0.9622884930283333</v>
      </c>
      <c r="V44" s="6">
        <f>IF(BaseForecast!V32=0,"",BaseForecast!V44/BaseForecast!V32)</f>
        <v>1.2270058708414873</v>
      </c>
      <c r="W44" s="6">
        <f>IF(BaseForecast!W32=0,"",BaseForecast!W44/BaseForecast!W32)</f>
        <v>3.0015873015873016</v>
      </c>
      <c r="X44" s="6">
        <f>IF(BaseForecast!X32=0,"",BaseForecast!X44/BaseForecast!X32)</f>
        <v>1.0446801112656467</v>
      </c>
      <c r="Y44" s="6">
        <f>IF(BaseForecast!Y32=0,"",BaseForecast!Y44/BaseForecast!Y32)</f>
        <v>1.7247273798997937</v>
      </c>
      <c r="Z44" s="6">
        <f>IF(BaseForecast!Z32=0,"",BaseForecast!Z44/BaseForecast!Z32)</f>
        <v>2.0602910602910605</v>
      </c>
      <c r="AA44" s="6">
        <f>IF(BaseForecast!AA32=0,"",BaseForecast!AA44/BaseForecast!AA32)</f>
        <v>1.4753348926217309</v>
      </c>
      <c r="AB44" s="6">
        <f>IF(BaseForecast!AB32=0,"",BaseForecast!AB44/BaseForecast!AB32)</f>
        <v>2.6387832699619773</v>
      </c>
      <c r="AC44" s="6">
        <f>IF(BaseForecast!AC32=0,"",BaseForecast!AC44/BaseForecast!AC32)</f>
        <v>1.4545454545454546</v>
      </c>
      <c r="AD44" s="6">
        <f>IF(BaseForecast!AD32=0,"",BaseForecast!AD44/BaseForecast!AD32)</f>
        <v>2.3041825095057034</v>
      </c>
      <c r="AE44" s="6">
        <f>IF(BaseForecast!AE32=0,"",BaseForecast!AE44/BaseForecast!AE32)</f>
        <v>1.1529505160095264</v>
      </c>
      <c r="AF44" s="6">
        <f>IF(BaseForecast!AF32=0,"",BaseForecast!AF44/BaseForecast!AF32)</f>
        <v>0.80114722753346079</v>
      </c>
      <c r="AG44" s="6">
        <f>IF(BaseForecast!AG32=0,"",BaseForecast!AG44/BaseForecast!AG32)</f>
        <v>1.5093289049526228</v>
      </c>
      <c r="AH44" s="6">
        <f>IF(BaseForecast!AH32=0,"",BaseForecast!AH44/BaseForecast!AH32)</f>
        <v>0.92168304668304668</v>
      </c>
      <c r="AI44" s="6">
        <f>IF(BaseForecast!AI32=0,"",BaseForecast!AI44/BaseForecast!AI32)</f>
        <v>1.4191812865497075</v>
      </c>
      <c r="AJ44" s="6">
        <f>IF(BaseForecast!AJ32=0,"",BaseForecast!AJ44/BaseForecast!AJ32)</f>
        <v>8.8858800773694391</v>
      </c>
      <c r="AK44" s="6" t="str">
        <f>IF(BaseForecast!AK32=0,"",BaseForecast!AK44/BaseForecast!AK32)</f>
        <v/>
      </c>
      <c r="AL44" s="6">
        <f>IF(BaseForecast!AL32=0,"",BaseForecast!AL44/BaseForecast!AL32)</f>
        <v>4.6302142051860207</v>
      </c>
      <c r="AM44" s="6">
        <f>IF(BaseForecast!AM32=0,"",BaseForecast!AM44/BaseForecast!AM32)</f>
        <v>1.3511968800430338</v>
      </c>
      <c r="AN44" s="6">
        <f>IF(BaseForecast!AN32=0,"",BaseForecast!AN44/BaseForecast!AN32)</f>
        <v>3.0943396226415096</v>
      </c>
      <c r="AO44" s="6">
        <f>IF(BaseForecast!AO32=0,"",BaseForecast!AO44/BaseForecast!AO32)</f>
        <v>5.2054298642533938</v>
      </c>
      <c r="AP44" s="6">
        <f>IF(BaseForecast!AP32=0,"",BaseForecast!AP44/BaseForecast!AP32)</f>
        <v>2.0362554112554112</v>
      </c>
      <c r="AQ44" s="6">
        <f>IF(BaseForecast!AQ32=0,"",BaseForecast!AQ44/BaseForecast!AQ32)</f>
        <v>5.4634146341463419</v>
      </c>
      <c r="AR44" s="6">
        <f>IF(BaseForecast!AR32=0,"",BaseForecast!AR44/BaseForecast!AR32)</f>
        <v>0.66666666666666663</v>
      </c>
      <c r="AS44" s="6">
        <f>IF(BaseForecast!AS32=0,"",BaseForecast!AS44/BaseForecast!AS32)</f>
        <v>21.310344827586206</v>
      </c>
      <c r="AT44" s="6">
        <f>IF(BaseForecast!AT32=0,"",BaseForecast!AT44/BaseForecast!AT32)</f>
        <v>0.83804260251318075</v>
      </c>
      <c r="AU44" s="6">
        <f>IF(BaseForecast!AU32=0,"",BaseForecast!AU44/BaseForecast!AU32)</f>
        <v>0.99676375404530748</v>
      </c>
      <c r="AV44" s="6">
        <f>IF(BaseForecast!AV32=0,"",BaseForecast!AV44/BaseForecast!AV32)</f>
        <v>0.66666666666666663</v>
      </c>
      <c r="AW44" s="6">
        <f>IF(BaseForecast!AW32=0,"",BaseForecast!AW44/BaseForecast!AW32)</f>
        <v>3.6388367729831144</v>
      </c>
      <c r="AX44" s="6">
        <f>IF(BaseForecast!AX32=0,"",BaseForecast!AX44/BaseForecast!AX32)</f>
        <v>3.0903508771929826</v>
      </c>
      <c r="AY44" s="6">
        <f>IF(BaseForecast!AY32=0,"",BaseForecast!AY44/BaseForecast!AY32)</f>
        <v>2.4736842105263159</v>
      </c>
      <c r="AZ44" s="6">
        <f>IF(BaseForecast!AZ32=0,"",BaseForecast!AZ44/BaseForecast!AZ32)</f>
        <v>1.4505183788878417</v>
      </c>
      <c r="BA44" s="6">
        <f>IF(BaseForecast!BA32=0,"",BaseForecast!BA44/BaseForecast!BA32)</f>
        <v>0.58888888888888891</v>
      </c>
      <c r="BB44" s="6">
        <f t="shared" si="0"/>
        <v>5</v>
      </c>
    </row>
    <row r="45" spans="1:54" ht="12.75" x14ac:dyDescent="0.2">
      <c r="A45" s="11">
        <v>38153</v>
      </c>
      <c r="B45" s="6">
        <f>IF(BaseForecast!B33=0,"",BaseForecast!B45/BaseForecast!B33)</f>
        <v>1.1665342816082718</v>
      </c>
      <c r="C45" s="6">
        <f>IF(BaseForecast!C33=0,"",BaseForecast!C45/BaseForecast!C33)</f>
        <v>1.3130404704254584</v>
      </c>
      <c r="D45" s="6">
        <f>IF(BaseForecast!D33=0,"",BaseForecast!D45/BaseForecast!D33)</f>
        <v>1.1827374503430841</v>
      </c>
      <c r="E45" s="6">
        <f>IF(BaseForecast!E33=0,"",BaseForecast!E45/BaseForecast!E33)</f>
        <v>2.0488425545887377</v>
      </c>
      <c r="F45" s="6">
        <f>IF(BaseForecast!F33=0,"",BaseForecast!F45/BaseForecast!F33)</f>
        <v>0.72735242548217416</v>
      </c>
      <c r="G45" s="6">
        <f>IF(BaseForecast!G33=0,"",BaseForecast!G45/BaseForecast!G33)</f>
        <v>1.1581995153805085</v>
      </c>
      <c r="H45" s="6">
        <f>IF(BaseForecast!H33=0,"",BaseForecast!H45/BaseForecast!H33)</f>
        <v>1.409329691111578</v>
      </c>
      <c r="I45" s="6">
        <f>IF(BaseForecast!I33=0,"",BaseForecast!I45/BaseForecast!I33)</f>
        <v>2.0156849076333216</v>
      </c>
      <c r="J45" s="6">
        <f>IF(BaseForecast!J33=0,"",BaseForecast!J45/BaseForecast!J33)</f>
        <v>1.2415730337078652</v>
      </c>
      <c r="K45" s="6" t="str">
        <f>IF(BaseForecast!K33=0,"",BaseForecast!K45/BaseForecast!K33)</f>
        <v/>
      </c>
      <c r="L45" s="6">
        <f>IF(BaseForecast!L33=0,"",BaseForecast!L45/BaseForecast!L33)</f>
        <v>1.2529055766129877</v>
      </c>
      <c r="M45" s="6">
        <f>IF(BaseForecast!M33=0,"",BaseForecast!M45/BaseForecast!M33)</f>
        <v>2.0016666666666665</v>
      </c>
      <c r="N45" s="6" t="str">
        <f>IF(BaseForecast!N33=0,"",BaseForecast!N45/BaseForecast!N33)</f>
        <v/>
      </c>
      <c r="O45" s="6">
        <f>IF(BaseForecast!O33=0,"",BaseForecast!O45/BaseForecast!O33)</f>
        <v>1.515625</v>
      </c>
      <c r="P45" s="6">
        <f>IF(BaseForecast!P33=0,"",BaseForecast!P45/BaseForecast!P33)</f>
        <v>1.7646110439338976</v>
      </c>
      <c r="Q45" s="6">
        <f>IF(BaseForecast!Q33=0,"",BaseForecast!Q45/BaseForecast!Q33)</f>
        <v>0.54954204829308906</v>
      </c>
      <c r="R45" s="6">
        <f>IF(BaseForecast!R33=0,"",BaseForecast!R45/BaseForecast!R33)</f>
        <v>2.2278481012658227</v>
      </c>
      <c r="S45" s="6">
        <f>IF(BaseForecast!S33=0,"",BaseForecast!S45/BaseForecast!S33)</f>
        <v>1.0948509485094851</v>
      </c>
      <c r="T45" s="6">
        <f>IF(BaseForecast!T33=0,"",BaseForecast!T45/BaseForecast!T33)</f>
        <v>3.5548387096774192</v>
      </c>
      <c r="U45" s="6">
        <f>IF(BaseForecast!U33=0,"",BaseForecast!U45/BaseForecast!U33)</f>
        <v>0.9730156640779255</v>
      </c>
      <c r="V45" s="6">
        <f>IF(BaseForecast!V33=0,"",BaseForecast!V45/BaseForecast!V33)</f>
        <v>1.1540193650078812</v>
      </c>
      <c r="W45" s="6">
        <f>IF(BaseForecast!W33=0,"",BaseForecast!W45/BaseForecast!W33)</f>
        <v>0.95919540229885059</v>
      </c>
      <c r="X45" s="6">
        <f>IF(BaseForecast!X33=0,"",BaseForecast!X45/BaseForecast!X33)</f>
        <v>0.93806755079375448</v>
      </c>
      <c r="Y45" s="6">
        <f>IF(BaseForecast!Y33=0,"",BaseForecast!Y45/BaseForecast!Y33)</f>
        <v>1.8296599496221662</v>
      </c>
      <c r="Z45" s="6">
        <f>IF(BaseForecast!Z33=0,"",BaseForecast!Z45/BaseForecast!Z33)</f>
        <v>0.83293838862559244</v>
      </c>
      <c r="AA45" s="6">
        <f>IF(BaseForecast!AA33=0,"",BaseForecast!AA45/BaseForecast!AA33)</f>
        <v>1.5007216900669202</v>
      </c>
      <c r="AB45" s="6">
        <f>IF(BaseForecast!AB33=0,"",BaseForecast!AB45/BaseForecast!AB33)</f>
        <v>2.0543900543900544</v>
      </c>
      <c r="AC45" s="6">
        <f>IF(BaseForecast!AC33=0,"",BaseForecast!AC45/BaseForecast!AC33)</f>
        <v>0.43243243243243246</v>
      </c>
      <c r="AD45" s="6">
        <f>IF(BaseForecast!AD33=0,"",BaseForecast!AD45/BaseForecast!AD33)</f>
        <v>1.348993288590604</v>
      </c>
      <c r="AE45" s="6">
        <f>IF(BaseForecast!AE33=0,"",BaseForecast!AE45/BaseForecast!AE33)</f>
        <v>1.3061203844208396</v>
      </c>
      <c r="AF45" s="6">
        <f>IF(BaseForecast!AF33=0,"",BaseForecast!AF45/BaseForecast!AF33)</f>
        <v>3.0404573438874229</v>
      </c>
      <c r="AG45" s="6">
        <f>IF(BaseForecast!AG33=0,"",BaseForecast!AG45/BaseForecast!AG33)</f>
        <v>1.1915269196822595</v>
      </c>
      <c r="AH45" s="6">
        <f>IF(BaseForecast!AH33=0,"",BaseForecast!AH45/BaseForecast!AH33)</f>
        <v>0.90630275745638722</v>
      </c>
      <c r="AI45" s="6">
        <f>IF(BaseForecast!AI33=0,"",BaseForecast!AI45/BaseForecast!AI33)</f>
        <v>1.1566930583686246</v>
      </c>
      <c r="AJ45" s="6">
        <f>IF(BaseForecast!AJ33=0,"",BaseForecast!AJ45/BaseForecast!AJ33)</f>
        <v>5.3358070500927646</v>
      </c>
      <c r="AK45" s="6" t="str">
        <f>IF(BaseForecast!AK33=0,"",BaseForecast!AK45/BaseForecast!AK33)</f>
        <v/>
      </c>
      <c r="AL45" s="6">
        <f>IF(BaseForecast!AL33=0,"",BaseForecast!AL45/BaseForecast!AL33)</f>
        <v>2.5361216730038021</v>
      </c>
      <c r="AM45" s="6">
        <f>IF(BaseForecast!AM33=0,"",BaseForecast!AM45/BaseForecast!AM33)</f>
        <v>0.97138762348364638</v>
      </c>
      <c r="AN45" s="6">
        <f>IF(BaseForecast!AN33=0,"",BaseForecast!AN45/BaseForecast!AN33)</f>
        <v>1.3109584764283484</v>
      </c>
      <c r="AO45" s="6">
        <f>IF(BaseForecast!AO33=0,"",BaseForecast!AO45/BaseForecast!AO33)</f>
        <v>2.2631899969502896</v>
      </c>
      <c r="AP45" s="6">
        <f>IF(BaseForecast!AP33=0,"",BaseForecast!AP45/BaseForecast!AP33)</f>
        <v>1.2131354594253236</v>
      </c>
      <c r="AQ45" s="6">
        <f>IF(BaseForecast!AQ33=0,"",BaseForecast!AQ45/BaseForecast!AQ33)</f>
        <v>2.1477104874446087</v>
      </c>
      <c r="AR45" s="6">
        <f>IF(BaseForecast!AR33=0,"",BaseForecast!AR45/BaseForecast!AR33)</f>
        <v>0.68965517241379315</v>
      </c>
      <c r="AS45" s="6">
        <f>IF(BaseForecast!AS33=0,"",BaseForecast!AS45/BaseForecast!AS33)</f>
        <v>0.45714285714285713</v>
      </c>
      <c r="AT45" s="6">
        <f>IF(BaseForecast!AT33=0,"",BaseForecast!AT45/BaseForecast!AT33)</f>
        <v>0.95938050376002904</v>
      </c>
      <c r="AU45" s="6">
        <f>IF(BaseForecast!AU33=0,"",BaseForecast!AU45/BaseForecast!AU33)</f>
        <v>0.98777292576419218</v>
      </c>
      <c r="AV45" s="6">
        <f>IF(BaseForecast!AV33=0,"",BaseForecast!AV45/BaseForecast!AV33)</f>
        <v>11</v>
      </c>
      <c r="AW45" s="6">
        <f>IF(BaseForecast!AW33=0,"",BaseForecast!AW45/BaseForecast!AW33)</f>
        <v>2.2630219543693499</v>
      </c>
      <c r="AX45" s="6">
        <f>IF(BaseForecast!AX33=0,"",BaseForecast!AX45/BaseForecast!AX33)</f>
        <v>1.3479036574487064</v>
      </c>
      <c r="AY45" s="6">
        <f>IF(BaseForecast!AY33=0,"",BaseForecast!AY45/BaseForecast!AY33)</f>
        <v>1.3680555555555556</v>
      </c>
      <c r="AZ45" s="6">
        <f>IF(BaseForecast!AZ33=0,"",BaseForecast!AZ45/BaseForecast!AZ33)</f>
        <v>1.4298993028659954</v>
      </c>
      <c r="BA45" s="6">
        <f>IF(BaseForecast!BA33=0,"",BaseForecast!BA45/BaseForecast!BA33)</f>
        <v>0.62068965517241381</v>
      </c>
      <c r="BB45" s="6">
        <f t="shared" si="0"/>
        <v>6</v>
      </c>
    </row>
    <row r="46" spans="1:54" ht="12.75" x14ac:dyDescent="0.2">
      <c r="A46" s="11">
        <v>38183</v>
      </c>
      <c r="B46" s="6">
        <f>IF(BaseForecast!B34=0,"",BaseForecast!B46/BaseForecast!B34)</f>
        <v>0.99386136100401412</v>
      </c>
      <c r="C46" s="6">
        <f>IF(BaseForecast!C34=0,"",BaseForecast!C46/BaseForecast!C34)</f>
        <v>1.3476987125125279</v>
      </c>
      <c r="D46" s="6">
        <f>IF(BaseForecast!D34=0,"",BaseForecast!D46/BaseForecast!D34)</f>
        <v>1.1561519693272917</v>
      </c>
      <c r="E46" s="6">
        <f>IF(BaseForecast!E34=0,"",BaseForecast!E46/BaseForecast!E34)</f>
        <v>1.2695359948173941</v>
      </c>
      <c r="F46" s="6">
        <f>IF(BaseForecast!F34=0,"",BaseForecast!F46/BaseForecast!F34)</f>
        <v>0.63480806033997528</v>
      </c>
      <c r="G46" s="6">
        <f>IF(BaseForecast!G34=0,"",BaseForecast!G46/BaseForecast!G34)</f>
        <v>0.96385955287340552</v>
      </c>
      <c r="H46" s="6">
        <f>IF(BaseForecast!H34=0,"",BaseForecast!H46/BaseForecast!H34)</f>
        <v>1.0027985074626866</v>
      </c>
      <c r="I46" s="6">
        <f>IF(BaseForecast!I34=0,"",BaseForecast!I46/BaseForecast!I34)</f>
        <v>1.6494474428167567</v>
      </c>
      <c r="J46" s="6">
        <f>IF(BaseForecast!J34=0,"",BaseForecast!J46/BaseForecast!J34)</f>
        <v>0.50810081008100805</v>
      </c>
      <c r="K46" s="6" t="str">
        <f>IF(BaseForecast!K34=0,"",BaseForecast!K46/BaseForecast!K34)</f>
        <v/>
      </c>
      <c r="L46" s="6">
        <f>IF(BaseForecast!L34=0,"",BaseForecast!L46/BaseForecast!L34)</f>
        <v>1.1739934264585046</v>
      </c>
      <c r="M46" s="6">
        <f>IF(BaseForecast!M34=0,"",BaseForecast!M46/BaseForecast!M34)</f>
        <v>1.3406705045716221</v>
      </c>
      <c r="N46" s="6" t="str">
        <f>IF(BaseForecast!N34=0,"",BaseForecast!N46/BaseForecast!N34)</f>
        <v/>
      </c>
      <c r="O46" s="6">
        <f>IF(BaseForecast!O34=0,"",BaseForecast!O46/BaseForecast!O34)</f>
        <v>0.58428184281842821</v>
      </c>
      <c r="P46" s="6">
        <f>IF(BaseForecast!P34=0,"",BaseForecast!P46/BaseForecast!P34)</f>
        <v>1.0570588235294118</v>
      </c>
      <c r="Q46" s="6">
        <f>IF(BaseForecast!Q34=0,"",BaseForecast!Q46/BaseForecast!Q34)</f>
        <v>0.75951134380453755</v>
      </c>
      <c r="R46" s="6">
        <f>IF(BaseForecast!R34=0,"",BaseForecast!R46/BaseForecast!R34)</f>
        <v>1.4096601073345258</v>
      </c>
      <c r="S46" s="6">
        <f>IF(BaseForecast!S34=0,"",BaseForecast!S46/BaseForecast!S34)</f>
        <v>0.32168330955777463</v>
      </c>
      <c r="T46" s="6">
        <f>IF(BaseForecast!T34=0,"",BaseForecast!T46/BaseForecast!T34)</f>
        <v>1.1012931034482758</v>
      </c>
      <c r="U46" s="6">
        <f>IF(BaseForecast!U34=0,"",BaseForecast!U46/BaseForecast!U34)</f>
        <v>0.9297528410156396</v>
      </c>
      <c r="V46" s="6">
        <f>IF(BaseForecast!V34=0,"",BaseForecast!V46/BaseForecast!V34)</f>
        <v>0.96274190631217216</v>
      </c>
      <c r="W46" s="6">
        <f>IF(BaseForecast!W34=0,"",BaseForecast!W46/BaseForecast!W34)</f>
        <v>0.75634792004321993</v>
      </c>
      <c r="X46" s="6">
        <f>IF(BaseForecast!X34=0,"",BaseForecast!X46/BaseForecast!X34)</f>
        <v>0.76665998597053808</v>
      </c>
      <c r="Y46" s="6">
        <f>IF(BaseForecast!Y34=0,"",BaseForecast!Y46/BaseForecast!Y34)</f>
        <v>1.3364783448903035</v>
      </c>
      <c r="Z46" s="6">
        <f>IF(BaseForecast!Z34=0,"",BaseForecast!Z46/BaseForecast!Z34)</f>
        <v>0.74414414414414409</v>
      </c>
      <c r="AA46" s="6">
        <f>IF(BaseForecast!AA34=0,"",BaseForecast!AA46/BaseForecast!AA34)</f>
        <v>1.5185873605947955</v>
      </c>
      <c r="AB46" s="6">
        <f>IF(BaseForecast!AB34=0,"",BaseForecast!AB46/BaseForecast!AB34)</f>
        <v>0.73650554824148962</v>
      </c>
      <c r="AC46" s="6">
        <f>IF(BaseForecast!AC34=0,"",BaseForecast!AC46/BaseForecast!AC34)</f>
        <v>0.61538461538461542</v>
      </c>
      <c r="AD46" s="6">
        <f>IF(BaseForecast!AD34=0,"",BaseForecast!AD46/BaseForecast!AD34)</f>
        <v>0.35521517140773157</v>
      </c>
      <c r="AE46" s="6">
        <f>IF(BaseForecast!AE34=0,"",BaseForecast!AE46/BaseForecast!AE34)</f>
        <v>1.2042289095763874</v>
      </c>
      <c r="AF46" s="6">
        <f>IF(BaseForecast!AF34=0,"",BaseForecast!AF46/BaseForecast!AF34)</f>
        <v>1.0215642098487288</v>
      </c>
      <c r="AG46" s="6">
        <f>IF(BaseForecast!AG34=0,"",BaseForecast!AG46/BaseForecast!AG34)</f>
        <v>0.97325728770595688</v>
      </c>
      <c r="AH46" s="6">
        <f>IF(BaseForecast!AH34=0,"",BaseForecast!AH46/BaseForecast!AH34)</f>
        <v>0.81201590956667369</v>
      </c>
      <c r="AI46" s="6">
        <f>IF(BaseForecast!AI34=0,"",BaseForecast!AI46/BaseForecast!AI34)</f>
        <v>0.81274358741955954</v>
      </c>
      <c r="AJ46" s="6">
        <f>IF(BaseForecast!AJ34=0,"",BaseForecast!AJ46/BaseForecast!AJ34)</f>
        <v>1.0467724288840263</v>
      </c>
      <c r="AK46" s="6" t="str">
        <f>IF(BaseForecast!AK34=0,"",BaseForecast!AK46/BaseForecast!AK34)</f>
        <v/>
      </c>
      <c r="AL46" s="6">
        <f>IF(BaseForecast!AL34=0,"",BaseForecast!AL46/BaseForecast!AL34)</f>
        <v>1.142225793491362</v>
      </c>
      <c r="AM46" s="6">
        <f>IF(BaseForecast!AM34=0,"",BaseForecast!AM46/BaseForecast!AM34)</f>
        <v>0.79174125054009015</v>
      </c>
      <c r="AN46" s="6">
        <f>IF(BaseForecast!AN34=0,"",BaseForecast!AN46/BaseForecast!AN34)</f>
        <v>0.93957996768982233</v>
      </c>
      <c r="AO46" s="6">
        <f>IF(BaseForecast!AO34=0,"",BaseForecast!AO46/BaseForecast!AO34)</f>
        <v>1.9292584548557246</v>
      </c>
      <c r="AP46" s="6">
        <f>IF(BaseForecast!AP34=0,"",BaseForecast!AP46/BaseForecast!AP34)</f>
        <v>0.66014975041597335</v>
      </c>
      <c r="AQ46" s="6">
        <f>IF(BaseForecast!AQ34=0,"",BaseForecast!AQ46/BaseForecast!AQ34)</f>
        <v>1.6995565410199556</v>
      </c>
      <c r="AR46" s="6">
        <f>IF(BaseForecast!AR34=0,"",BaseForecast!AR46/BaseForecast!AR34)</f>
        <v>0.78558875219683655</v>
      </c>
      <c r="AS46" s="6">
        <f>IF(BaseForecast!AS34=0,"",BaseForecast!AS46/BaseForecast!AS34)</f>
        <v>0.66946778711484589</v>
      </c>
      <c r="AT46" s="6">
        <f>IF(BaseForecast!AT34=0,"",BaseForecast!AT46/BaseForecast!AT34)</f>
        <v>0.92675994373274206</v>
      </c>
      <c r="AU46" s="6">
        <f>IF(BaseForecast!AU34=0,"",BaseForecast!AU46/BaseForecast!AU34)</f>
        <v>0.79770229770229772</v>
      </c>
      <c r="AV46" s="6">
        <f>IF(BaseForecast!AV34=0,"",BaseForecast!AV46/BaseForecast!AV34)</f>
        <v>2.5</v>
      </c>
      <c r="AW46" s="6">
        <f>IF(BaseForecast!AW34=0,"",BaseForecast!AW46/BaseForecast!AW34)</f>
        <v>1.2599518607665248</v>
      </c>
      <c r="AX46" s="6">
        <f>IF(BaseForecast!AX34=0,"",BaseForecast!AX46/BaseForecast!AX34)</f>
        <v>1.1439109054093144</v>
      </c>
      <c r="AY46" s="6">
        <f>IF(BaseForecast!AY34=0,"",BaseForecast!AY46/BaseForecast!AY34)</f>
        <v>0.28873239436619719</v>
      </c>
      <c r="AZ46" s="6">
        <f>IF(BaseForecast!AZ34=0,"",BaseForecast!AZ46/BaseForecast!AZ34)</f>
        <v>0.9357833655705996</v>
      </c>
      <c r="BA46" s="6">
        <f>IF(BaseForecast!BA34=0,"",BaseForecast!BA46/BaseForecast!BA34)</f>
        <v>0.11581920903954802</v>
      </c>
      <c r="BB46" s="6">
        <f t="shared" si="0"/>
        <v>7</v>
      </c>
    </row>
    <row r="47" spans="1:54" ht="12.75" x14ac:dyDescent="0.2">
      <c r="A47" s="11">
        <v>38214</v>
      </c>
      <c r="B47" s="6">
        <f>IF(BaseForecast!B35=0,"",BaseForecast!B47/BaseForecast!B35)</f>
        <v>0.89620972827144474</v>
      </c>
      <c r="C47" s="6">
        <f>IF(BaseForecast!C35=0,"",BaseForecast!C47/BaseForecast!C35)</f>
        <v>0.85612518976994045</v>
      </c>
      <c r="D47" s="6">
        <f>IF(BaseForecast!D35=0,"",BaseForecast!D47/BaseForecast!D35)</f>
        <v>1.1094452773613193</v>
      </c>
      <c r="E47" s="6">
        <f>IF(BaseForecast!E35=0,"",BaseForecast!E47/BaseForecast!E35)</f>
        <v>1.075985235449834</v>
      </c>
      <c r="F47" s="6">
        <f>IF(BaseForecast!F35=0,"",BaseForecast!F47/BaseForecast!F35)</f>
        <v>0.58187616848124935</v>
      </c>
      <c r="G47" s="6">
        <f>IF(BaseForecast!G35=0,"",BaseForecast!G47/BaseForecast!G35)</f>
        <v>0.99633480348438019</v>
      </c>
      <c r="H47" s="6">
        <f>IF(BaseForecast!H35=0,"",BaseForecast!H47/BaseForecast!H35)</f>
        <v>0.78941058941058939</v>
      </c>
      <c r="I47" s="6">
        <f>IF(BaseForecast!I35=0,"",BaseForecast!I47/BaseForecast!I35)</f>
        <v>1.5669309173272934</v>
      </c>
      <c r="J47" s="6">
        <f>IF(BaseForecast!J35=0,"",BaseForecast!J47/BaseForecast!J35)</f>
        <v>0.49811142587346552</v>
      </c>
      <c r="K47" s="6" t="str">
        <f>IF(BaseForecast!K35=0,"",BaseForecast!K47/BaseForecast!K35)</f>
        <v/>
      </c>
      <c r="L47" s="6">
        <f>IF(BaseForecast!L35=0,"",BaseForecast!L47/BaseForecast!L35)</f>
        <v>1.1886072978998006</v>
      </c>
      <c r="M47" s="6">
        <f>IF(BaseForecast!M35=0,"",BaseForecast!M47/BaseForecast!M35)</f>
        <v>0.87825356842989089</v>
      </c>
      <c r="N47" s="6" t="str">
        <f>IF(BaseForecast!N35=0,"",BaseForecast!N47/BaseForecast!N35)</f>
        <v/>
      </c>
      <c r="O47" s="6">
        <f>IF(BaseForecast!O35=0,"",BaseForecast!O47/BaseForecast!O35)</f>
        <v>1.0244755244755244</v>
      </c>
      <c r="P47" s="6">
        <f>IF(BaseForecast!P35=0,"",BaseForecast!P47/BaseForecast!P35)</f>
        <v>0.44603727216874872</v>
      </c>
      <c r="Q47" s="6">
        <f>IF(BaseForecast!Q35=0,"",BaseForecast!Q47/BaseForecast!Q35)</f>
        <v>0.49533984996590136</v>
      </c>
      <c r="R47" s="6">
        <f>IF(BaseForecast!R35=0,"",BaseForecast!R47/BaseForecast!R35)</f>
        <v>0.6517857142857143</v>
      </c>
      <c r="S47" s="6">
        <f>IF(BaseForecast!S35=0,"",BaseForecast!S47/BaseForecast!S35)</f>
        <v>0.48616285258116021</v>
      </c>
      <c r="T47" s="6">
        <f>IF(BaseForecast!T35=0,"",BaseForecast!T47/BaseForecast!T35)</f>
        <v>0.54906054279749483</v>
      </c>
      <c r="U47" s="6">
        <f>IF(BaseForecast!U35=0,"",BaseForecast!U47/BaseForecast!U35)</f>
        <v>0.97472546627157053</v>
      </c>
      <c r="V47" s="6">
        <f>IF(BaseForecast!V35=0,"",BaseForecast!V47/BaseForecast!V35)</f>
        <v>1.1655092592592593</v>
      </c>
      <c r="W47" s="6">
        <f>IF(BaseForecast!W35=0,"",BaseForecast!W47/BaseForecast!W35)</f>
        <v>0.81391092129347165</v>
      </c>
      <c r="X47" s="6">
        <f>IF(BaseForecast!X35=0,"",BaseForecast!X47/BaseForecast!X35)</f>
        <v>0.78505501381863696</v>
      </c>
      <c r="Y47" s="6">
        <f>IF(BaseForecast!Y35=0,"",BaseForecast!Y47/BaseForecast!Y35)</f>
        <v>0.78105152884174689</v>
      </c>
      <c r="Z47" s="6">
        <f>IF(BaseForecast!Z35=0,"",BaseForecast!Z47/BaseForecast!Z35)</f>
        <v>0.10545645330535153</v>
      </c>
      <c r="AA47" s="6">
        <f>IF(BaseForecast!AA35=0,"",BaseForecast!AA47/BaseForecast!AA35)</f>
        <v>1.1481912607449856</v>
      </c>
      <c r="AB47" s="6">
        <f>IF(BaseForecast!AB35=0,"",BaseForecast!AB47/BaseForecast!AB35)</f>
        <v>0.47782935809188409</v>
      </c>
      <c r="AC47" s="6">
        <f>IF(BaseForecast!AC35=0,"",BaseForecast!AC47/BaseForecast!AC35)</f>
        <v>0.25396825396825395</v>
      </c>
      <c r="AD47" s="6">
        <f>IF(BaseForecast!AD35=0,"",BaseForecast!AD47/BaseForecast!AD35)</f>
        <v>0.24841772151898733</v>
      </c>
      <c r="AE47" s="6">
        <f>IF(BaseForecast!AE35=0,"",BaseForecast!AE47/BaseForecast!AE35)</f>
        <v>1.1276624795193884</v>
      </c>
      <c r="AF47" s="6">
        <f>IF(BaseForecast!AF35=0,"",BaseForecast!AF47/BaseForecast!AF35)</f>
        <v>0.68224299065420557</v>
      </c>
      <c r="AG47" s="6">
        <f>IF(BaseForecast!AG35=0,"",BaseForecast!AG47/BaseForecast!AG35)</f>
        <v>0.97951237045468165</v>
      </c>
      <c r="AH47" s="6">
        <f>IF(BaseForecast!AH35=0,"",BaseForecast!AH47/BaseForecast!AH35)</f>
        <v>0.59881385115745167</v>
      </c>
      <c r="AI47" s="6">
        <f>IF(BaseForecast!AI35=0,"",BaseForecast!AI47/BaseForecast!AI35)</f>
        <v>0.78104436425387391</v>
      </c>
      <c r="AJ47" s="6">
        <f>IF(BaseForecast!AJ35=0,"",BaseForecast!AJ47/BaseForecast!AJ35)</f>
        <v>0.92604248623131391</v>
      </c>
      <c r="AK47" s="6" t="str">
        <f>IF(BaseForecast!AK35=0,"",BaseForecast!AK47/BaseForecast!AK35)</f>
        <v/>
      </c>
      <c r="AL47" s="6">
        <f>IF(BaseForecast!AL35=0,"",BaseForecast!AL47/BaseForecast!AL35)</f>
        <v>0.3822377013495864</v>
      </c>
      <c r="AM47" s="6">
        <f>IF(BaseForecast!AM35=0,"",BaseForecast!AM47/BaseForecast!AM35)</f>
        <v>0.71753380972066383</v>
      </c>
      <c r="AN47" s="6">
        <f>IF(BaseForecast!AN35=0,"",BaseForecast!AN47/BaseForecast!AN35)</f>
        <v>1.0371800529567521</v>
      </c>
      <c r="AO47" s="6">
        <f>IF(BaseForecast!AO35=0,"",BaseForecast!AO47/BaseForecast!AO35)</f>
        <v>1.1880518289187021</v>
      </c>
      <c r="AP47" s="6">
        <f>IF(BaseForecast!AP35=0,"",BaseForecast!AP47/BaseForecast!AP35)</f>
        <v>0.87878098703661589</v>
      </c>
      <c r="AQ47" s="6">
        <f>IF(BaseForecast!AQ35=0,"",BaseForecast!AQ47/BaseForecast!AQ35)</f>
        <v>1.2367928938756427</v>
      </c>
      <c r="AR47" s="6">
        <f>IF(BaseForecast!AR35=0,"",BaseForecast!AR47/BaseForecast!AR35)</f>
        <v>0.58156028368794321</v>
      </c>
      <c r="AS47" s="6">
        <f>IF(BaseForecast!AS35=0,"",BaseForecast!AS47/BaseForecast!AS35)</f>
        <v>0.1555891238670695</v>
      </c>
      <c r="AT47" s="6">
        <f>IF(BaseForecast!AT35=0,"",BaseForecast!AT47/BaseForecast!AT35)</f>
        <v>0.858947724286096</v>
      </c>
      <c r="AU47" s="6">
        <f>IF(BaseForecast!AU35=0,"",BaseForecast!AU47/BaseForecast!AU35)</f>
        <v>0.85138004246284504</v>
      </c>
      <c r="AV47" s="6">
        <f>IF(BaseForecast!AV35=0,"",BaseForecast!AV47/BaseForecast!AV35)</f>
        <v>1</v>
      </c>
      <c r="AW47" s="6">
        <f>IF(BaseForecast!AW35=0,"",BaseForecast!AW47/BaseForecast!AW35)</f>
        <v>1.0680727272727273</v>
      </c>
      <c r="AX47" s="6">
        <f>IF(BaseForecast!AX35=0,"",BaseForecast!AX47/BaseForecast!AX35)</f>
        <v>1.3729562527618207</v>
      </c>
      <c r="AY47" s="6">
        <f>IF(BaseForecast!AY35=0,"",BaseForecast!AY47/BaseForecast!AY35)</f>
        <v>0.14285714285714285</v>
      </c>
      <c r="AZ47" s="6">
        <f>IF(BaseForecast!AZ35=0,"",BaseForecast!AZ47/BaseForecast!AZ35)</f>
        <v>0.25971806920119606</v>
      </c>
      <c r="BA47" s="6">
        <f>IF(BaseForecast!BA35=0,"",BaseForecast!BA47/BaseForecast!BA35)</f>
        <v>0.12101910828025478</v>
      </c>
      <c r="BB47" s="6">
        <f t="shared" si="0"/>
        <v>8</v>
      </c>
    </row>
    <row r="48" spans="1:54" ht="12.75" x14ac:dyDescent="0.2">
      <c r="A48" s="11">
        <v>38245</v>
      </c>
      <c r="B48" s="6">
        <f>IF(BaseForecast!B36=0,"",BaseForecast!B48/BaseForecast!B36)</f>
        <v>1.1300505858999808</v>
      </c>
      <c r="C48" s="6">
        <f>IF(BaseForecast!C36=0,"",BaseForecast!C48/BaseForecast!C36)</f>
        <v>1.4029829134086302</v>
      </c>
      <c r="D48" s="6">
        <f>IF(BaseForecast!D36=0,"",BaseForecast!D48/BaseForecast!D36)</f>
        <v>1.14117199391172</v>
      </c>
      <c r="E48" s="6">
        <f>IF(BaseForecast!E36=0,"",BaseForecast!E48/BaseForecast!E36)</f>
        <v>1.0788131230402023</v>
      </c>
      <c r="F48" s="6">
        <f>IF(BaseForecast!F36=0,"",BaseForecast!F48/BaseForecast!F36)</f>
        <v>0.49586458934410466</v>
      </c>
      <c r="G48" s="6">
        <f>IF(BaseForecast!G36=0,"",BaseForecast!G48/BaseForecast!G36)</f>
        <v>1.0387972841901068</v>
      </c>
      <c r="H48" s="6">
        <f>IF(BaseForecast!H36=0,"",BaseForecast!H48/BaseForecast!H36)</f>
        <v>1.0215952080706179</v>
      </c>
      <c r="I48" s="6">
        <f>IF(BaseForecast!I36=0,"",BaseForecast!I48/BaseForecast!I36)</f>
        <v>1.5195915459510805</v>
      </c>
      <c r="J48" s="6">
        <f>IF(BaseForecast!J36=0,"",BaseForecast!J48/BaseForecast!J36)</f>
        <v>1.1748003549245785</v>
      </c>
      <c r="K48" s="6" t="str">
        <f>IF(BaseForecast!K36=0,"",BaseForecast!K48/BaseForecast!K36)</f>
        <v/>
      </c>
      <c r="L48" s="6">
        <f>IF(BaseForecast!L36=0,"",BaseForecast!L48/BaseForecast!L36)</f>
        <v>1.1918639598239389</v>
      </c>
      <c r="M48" s="6">
        <f>IF(BaseForecast!M36=0,"",BaseForecast!M48/BaseForecast!M36)</f>
        <v>1.5188284518828452</v>
      </c>
      <c r="N48" s="6" t="str">
        <f>IF(BaseForecast!N36=0,"",BaseForecast!N48/BaseForecast!N36)</f>
        <v/>
      </c>
      <c r="O48" s="6">
        <f>IF(BaseForecast!O36=0,"",BaseForecast!O48/BaseForecast!O36)</f>
        <v>0.99909255898366611</v>
      </c>
      <c r="P48" s="6">
        <f>IF(BaseForecast!P36=0,"",BaseForecast!P48/BaseForecast!P36)</f>
        <v>1.7414814814814814</v>
      </c>
      <c r="Q48" s="6">
        <f>IF(BaseForecast!Q36=0,"",BaseForecast!Q48/BaseForecast!Q36)</f>
        <v>0.65124250214224511</v>
      </c>
      <c r="R48" s="6">
        <f>IF(BaseForecast!R36=0,"",BaseForecast!R48/BaseForecast!R36)</f>
        <v>3.1557377049180326</v>
      </c>
      <c r="S48" s="6">
        <f>IF(BaseForecast!S36=0,"",BaseForecast!S48/BaseForecast!S36)</f>
        <v>3.0718157181571817</v>
      </c>
      <c r="T48" s="6">
        <f>IF(BaseForecast!T36=0,"",BaseForecast!T48/BaseForecast!T36)</f>
        <v>1.4746835443037976</v>
      </c>
      <c r="U48" s="6">
        <f>IF(BaseForecast!U36=0,"",BaseForecast!U48/BaseForecast!U36)</f>
        <v>1.1612918892666342</v>
      </c>
      <c r="V48" s="6">
        <f>IF(BaseForecast!V36=0,"",BaseForecast!V48/BaseForecast!V36)</f>
        <v>0.92884914463452561</v>
      </c>
      <c r="W48" s="6">
        <f>IF(BaseForecast!W36=0,"",BaseForecast!W48/BaseForecast!W36)</f>
        <v>1.7411764705882353</v>
      </c>
      <c r="X48" s="6">
        <f>IF(BaseForecast!X36=0,"",BaseForecast!X48/BaseForecast!X36)</f>
        <v>0.80152581465491746</v>
      </c>
      <c r="Y48" s="6">
        <f>IF(BaseForecast!Y36=0,"",BaseForecast!Y48/BaseForecast!Y36)</f>
        <v>1.780514419329696</v>
      </c>
      <c r="Z48" s="6">
        <f>IF(BaseForecast!Z36=0,"",BaseForecast!Z48/BaseForecast!Z36)</f>
        <v>0.99599465954606137</v>
      </c>
      <c r="AA48" s="6">
        <f>IF(BaseForecast!AA36=0,"",BaseForecast!AA48/BaseForecast!AA36)</f>
        <v>1.0665724048544833</v>
      </c>
      <c r="AB48" s="6">
        <f>IF(BaseForecast!AB36=0,"",BaseForecast!AB48/BaseForecast!AB36)</f>
        <v>3.7972805933250928</v>
      </c>
      <c r="AC48" s="6">
        <f>IF(BaseForecast!AC36=0,"",BaseForecast!AC48/BaseForecast!AC36)</f>
        <v>1.4545454545454546</v>
      </c>
      <c r="AD48" s="6">
        <f>IF(BaseForecast!AD36=0,"",BaseForecast!AD48/BaseForecast!AD36)</f>
        <v>1.4085365853658536</v>
      </c>
      <c r="AE48" s="6">
        <f>IF(BaseForecast!AE36=0,"",BaseForecast!AE48/BaseForecast!AE36)</f>
        <v>1.1498781819709316</v>
      </c>
      <c r="AF48" s="6">
        <f>IF(BaseForecast!AF36=0,"",BaseForecast!AF48/BaseForecast!AF36)</f>
        <v>1.0777582159624413</v>
      </c>
      <c r="AG48" s="6">
        <f>IF(BaseForecast!AG36=0,"",BaseForecast!AG48/BaseForecast!AG36)</f>
        <v>1.097644308577594</v>
      </c>
      <c r="AH48" s="6">
        <f>IF(BaseForecast!AH36=0,"",BaseForecast!AH48/BaseForecast!AH36)</f>
        <v>0.7551854179761156</v>
      </c>
      <c r="AI48" s="6">
        <f>IF(BaseForecast!AI36=0,"",BaseForecast!AI48/BaseForecast!AI36)</f>
        <v>1.1336755427227034</v>
      </c>
      <c r="AJ48" s="6">
        <f>IF(BaseForecast!AJ36=0,"",BaseForecast!AJ48/BaseForecast!AJ36)</f>
        <v>1.1863481228668942</v>
      </c>
      <c r="AK48" s="6" t="str">
        <f>IF(BaseForecast!AK36=0,"",BaseForecast!AK48/BaseForecast!AK36)</f>
        <v/>
      </c>
      <c r="AL48" s="6">
        <f>IF(BaseForecast!AL36=0,"",BaseForecast!AL48/BaseForecast!AL36)</f>
        <v>1.4675052410901468</v>
      </c>
      <c r="AM48" s="6">
        <f>IF(BaseForecast!AM36=0,"",BaseForecast!AM48/BaseForecast!AM36)</f>
        <v>1.3419052829959268</v>
      </c>
      <c r="AN48" s="6">
        <f>IF(BaseForecast!AN36=0,"",BaseForecast!AN48/BaseForecast!AN36)</f>
        <v>0.88172954641797374</v>
      </c>
      <c r="AO48" s="6">
        <f>IF(BaseForecast!AO36=0,"",BaseForecast!AO48/BaseForecast!AO36)</f>
        <v>2.5095560129373715</v>
      </c>
      <c r="AP48" s="6">
        <f>IF(BaseForecast!AP36=0,"",BaseForecast!AP48/BaseForecast!AP36)</f>
        <v>0.64004070211142206</v>
      </c>
      <c r="AQ48" s="6">
        <f>IF(BaseForecast!AQ36=0,"",BaseForecast!AQ48/BaseForecast!AQ36)</f>
        <v>4.838709677419355</v>
      </c>
      <c r="AR48" s="6">
        <f>IF(BaseForecast!AR36=0,"",BaseForecast!AR48/BaseForecast!AR36)</f>
        <v>1.6742857142857144</v>
      </c>
      <c r="AS48" s="6">
        <f>IF(BaseForecast!AS36=0,"",BaseForecast!AS48/BaseForecast!AS36)</f>
        <v>0.29378531073446329</v>
      </c>
      <c r="AT48" s="6">
        <f>IF(BaseForecast!AT36=0,"",BaseForecast!AT48/BaseForecast!AT36)</f>
        <v>1.0989211937008401</v>
      </c>
      <c r="AU48" s="6">
        <f>IF(BaseForecast!AU36=0,"",BaseForecast!AU48/BaseForecast!AU36)</f>
        <v>0.75359864521591868</v>
      </c>
      <c r="AV48" s="6">
        <f>IF(BaseForecast!AV36=0,"",BaseForecast!AV48/BaseForecast!AV36)</f>
        <v>1.3333333333333333</v>
      </c>
      <c r="AW48" s="6">
        <f>IF(BaseForecast!AW36=0,"",BaseForecast!AW48/BaseForecast!AW36)</f>
        <v>2.0150616157005934</v>
      </c>
      <c r="AX48" s="6">
        <f>IF(BaseForecast!AX36=0,"",BaseForecast!AX48/BaseForecast!AX36)</f>
        <v>0.97962546816479401</v>
      </c>
      <c r="AY48" s="6">
        <f>IF(BaseForecast!AY36=0,"",BaseForecast!AY48/BaseForecast!AY36)</f>
        <v>0.33495145631067963</v>
      </c>
      <c r="AZ48" s="6">
        <f>IF(BaseForecast!AZ36=0,"",BaseForecast!AZ48/BaseForecast!AZ36)</f>
        <v>1.6063311688311688</v>
      </c>
      <c r="BA48" s="6">
        <f>IF(BaseForecast!BA36=0,"",BaseForecast!BA48/BaseForecast!BA36)</f>
        <v>0.34285714285714286</v>
      </c>
      <c r="BB48" s="6">
        <f t="shared" si="0"/>
        <v>9</v>
      </c>
    </row>
    <row r="49" spans="1:54" ht="12.75" x14ac:dyDescent="0.2">
      <c r="A49" s="11">
        <v>38275</v>
      </c>
      <c r="B49" s="6">
        <f>IF(BaseForecast!B37=0,"",BaseForecast!B49/BaseForecast!B37)</f>
        <v>1.0758872551777445</v>
      </c>
      <c r="C49" s="6">
        <f>IF(BaseForecast!C37=0,"",BaseForecast!C49/BaseForecast!C37)</f>
        <v>2.6522851919561243</v>
      </c>
      <c r="D49" s="6">
        <f>IF(BaseForecast!D37=0,"",BaseForecast!D49/BaseForecast!D37)</f>
        <v>0.9789325842696629</v>
      </c>
      <c r="E49" s="6">
        <f>IF(BaseForecast!E37=0,"",BaseForecast!E49/BaseForecast!E37)</f>
        <v>0.91214783398970012</v>
      </c>
      <c r="F49" s="6">
        <f>IF(BaseForecast!F37=0,"",BaseForecast!F49/BaseForecast!F37)</f>
        <v>0.9209053297639328</v>
      </c>
      <c r="G49" s="6">
        <f>IF(BaseForecast!G37=0,"",BaseForecast!G49/BaseForecast!G37)</f>
        <v>0.94898494160137481</v>
      </c>
      <c r="H49" s="6">
        <f>IF(BaseForecast!H37=0,"",BaseForecast!H49/BaseForecast!H37)</f>
        <v>1.2251782298730656</v>
      </c>
      <c r="I49" s="6">
        <f>IF(BaseForecast!I37=0,"",BaseForecast!I49/BaseForecast!I37)</f>
        <v>1.2126696832579185</v>
      </c>
      <c r="J49" s="6">
        <f>IF(BaseForecast!J37=0,"",BaseForecast!J49/BaseForecast!J37)</f>
        <v>0.55752212389380529</v>
      </c>
      <c r="K49" s="6" t="str">
        <f>IF(BaseForecast!K37=0,"",BaseForecast!K49/BaseForecast!K37)</f>
        <v/>
      </c>
      <c r="L49" s="6">
        <f>IF(BaseForecast!L37=0,"",BaseForecast!L49/BaseForecast!L37)</f>
        <v>1.1828982528263103</v>
      </c>
      <c r="M49" s="6">
        <f>IF(BaseForecast!M37=0,"",BaseForecast!M49/BaseForecast!M37)</f>
        <v>2.9084745762711863</v>
      </c>
      <c r="N49" s="6" t="str">
        <f>IF(BaseForecast!N37=0,"",BaseForecast!N49/BaseForecast!N37)</f>
        <v/>
      </c>
      <c r="O49" s="6">
        <f>IF(BaseForecast!O37=0,"",BaseForecast!O49/BaseForecast!O37)</f>
        <v>1.3912448700410396</v>
      </c>
      <c r="P49" s="6">
        <f>IF(BaseForecast!P37=0,"",BaseForecast!P49/BaseForecast!P37)</f>
        <v>0.83054393305439334</v>
      </c>
      <c r="Q49" s="6">
        <f>IF(BaseForecast!Q37=0,"",BaseForecast!Q49/BaseForecast!Q37)</f>
        <v>0.28334534967555874</v>
      </c>
      <c r="R49" s="6">
        <f>IF(BaseForecast!R37=0,"",BaseForecast!R49/BaseForecast!R37)</f>
        <v>4.8053097345132745</v>
      </c>
      <c r="S49" s="6">
        <f>IF(BaseForecast!S37=0,"",BaseForecast!S49/BaseForecast!S37)</f>
        <v>1.2420262664165103</v>
      </c>
      <c r="T49" s="6">
        <f>IF(BaseForecast!T37=0,"",BaseForecast!T49/BaseForecast!T37)</f>
        <v>1.3960396039603959</v>
      </c>
      <c r="U49" s="6">
        <f>IF(BaseForecast!U37=0,"",BaseForecast!U49/BaseForecast!U37)</f>
        <v>1.2299748515169351</v>
      </c>
      <c r="V49" s="6">
        <f>IF(BaseForecast!V37=0,"",BaseForecast!V49/BaseForecast!V37)</f>
        <v>0.88918558077436582</v>
      </c>
      <c r="W49" s="6">
        <f>IF(BaseForecast!W37=0,"",BaseForecast!W49/BaseForecast!W37)</f>
        <v>1.0565693430656935</v>
      </c>
      <c r="X49" s="6">
        <f>IF(BaseForecast!X37=0,"",BaseForecast!X49/BaseForecast!X37)</f>
        <v>0.74155907298363133</v>
      </c>
      <c r="Y49" s="6">
        <f>IF(BaseForecast!Y37=0,"",BaseForecast!Y49/BaseForecast!Y37)</f>
        <v>1.7059302704463994</v>
      </c>
      <c r="Z49" s="6">
        <f>IF(BaseForecast!Z37=0,"",BaseForecast!Z49/BaseForecast!Z37)</f>
        <v>0.36101499423298733</v>
      </c>
      <c r="AA49" s="6">
        <f>IF(BaseForecast!AA37=0,"",BaseForecast!AA49/BaseForecast!AA37)</f>
        <v>1.8300999412110524</v>
      </c>
      <c r="AB49" s="6">
        <f>IF(BaseForecast!AB37=0,"",BaseForecast!AB49/BaseForecast!AB37)</f>
        <v>10.116071428571429</v>
      </c>
      <c r="AC49" s="6">
        <f>IF(BaseForecast!AC37=0,"",BaseForecast!AC49/BaseForecast!AC37)</f>
        <v>1.0666666666666667</v>
      </c>
      <c r="AD49" s="6">
        <f>IF(BaseForecast!AD37=0,"",BaseForecast!AD49/BaseForecast!AD37)</f>
        <v>0.76142131979695427</v>
      </c>
      <c r="AE49" s="6">
        <f>IF(BaseForecast!AE37=0,"",BaseForecast!AE49/BaseForecast!AE37)</f>
        <v>1.1343703148425788</v>
      </c>
      <c r="AF49" s="6">
        <f>IF(BaseForecast!AF37=0,"",BaseForecast!AF49/BaseForecast!AF37)</f>
        <v>0.54669703872437359</v>
      </c>
      <c r="AG49" s="6">
        <f>IF(BaseForecast!AG37=0,"",BaseForecast!AG49/BaseForecast!AG37)</f>
        <v>0.79162005491711585</v>
      </c>
      <c r="AH49" s="6">
        <f>IF(BaseForecast!AH37=0,"",BaseForecast!AH49/BaseForecast!AH37)</f>
        <v>0.88884555382215291</v>
      </c>
      <c r="AI49" s="6">
        <f>IF(BaseForecast!AI37=0,"",BaseForecast!AI49/BaseForecast!AI37)</f>
        <v>1.0381497618806363</v>
      </c>
      <c r="AJ49" s="6">
        <f>IF(BaseForecast!AJ37=0,"",BaseForecast!AJ49/BaseForecast!AJ37)</f>
        <v>1.95260663507109</v>
      </c>
      <c r="AK49" s="6" t="str">
        <f>IF(BaseForecast!AK37=0,"",BaseForecast!AK49/BaseForecast!AK37)</f>
        <v/>
      </c>
      <c r="AL49" s="6">
        <f>IF(BaseForecast!AL37=0,"",BaseForecast!AL49/BaseForecast!AL37)</f>
        <v>0.1118421052631579</v>
      </c>
      <c r="AM49" s="6">
        <f>IF(BaseForecast!AM37=0,"",BaseForecast!AM49/BaseForecast!AM37)</f>
        <v>1.1670833946168555</v>
      </c>
      <c r="AN49" s="6">
        <f>IF(BaseForecast!AN37=0,"",BaseForecast!AN49/BaseForecast!AN37)</f>
        <v>1.0285784980823951</v>
      </c>
      <c r="AO49" s="6">
        <f>IF(BaseForecast!AO37=0,"",BaseForecast!AO49/BaseForecast!AO37)</f>
        <v>0.31672073134768503</v>
      </c>
      <c r="AP49" s="6">
        <f>IF(BaseForecast!AP37=0,"",BaseForecast!AP49/BaseForecast!AP37)</f>
        <v>0.68891537544696069</v>
      </c>
      <c r="AQ49" s="6">
        <f>IF(BaseForecast!AQ37=0,"",BaseForecast!AQ49/BaseForecast!AQ37)</f>
        <v>4.7072368421052628</v>
      </c>
      <c r="AR49" s="6">
        <f>IF(BaseForecast!AR37=0,"",BaseForecast!AR49/BaseForecast!AR37)</f>
        <v>1</v>
      </c>
      <c r="AS49" s="6">
        <f>IF(BaseForecast!AS37=0,"",BaseForecast!AS49/BaseForecast!AS37)</f>
        <v>0.62666666666666671</v>
      </c>
      <c r="AT49" s="6">
        <f>IF(BaseForecast!AT37=0,"",BaseForecast!AT49/BaseForecast!AT37)</f>
        <v>1.1656736404921788</v>
      </c>
      <c r="AU49" s="6">
        <f>IF(BaseForecast!AU37=0,"",BaseForecast!AU49/BaseForecast!AU37)</f>
        <v>0.59293680297397766</v>
      </c>
      <c r="AV49" s="6">
        <f>IF(BaseForecast!AV37=0,"",BaseForecast!AV49/BaseForecast!AV37)</f>
        <v>0.75</v>
      </c>
      <c r="AW49" s="6">
        <f>IF(BaseForecast!AW37=0,"",BaseForecast!AW49/BaseForecast!AW37)</f>
        <v>0.71572580645161288</v>
      </c>
      <c r="AX49" s="6">
        <f>IF(BaseForecast!AX37=0,"",BaseForecast!AX49/BaseForecast!AX37)</f>
        <v>0.87919066607591201</v>
      </c>
      <c r="AY49" s="6">
        <f>IF(BaseForecast!AY37=0,"",BaseForecast!AY49/BaseForecast!AY37)</f>
        <v>0.56034482758620685</v>
      </c>
      <c r="AZ49" s="6">
        <f>IF(BaseForecast!AZ37=0,"",BaseForecast!AZ49/BaseForecast!AZ37)</f>
        <v>0.64207450693937185</v>
      </c>
      <c r="BA49" s="6">
        <f>IF(BaseForecast!BA37=0,"",BaseForecast!BA49/BaseForecast!BA37)</f>
        <v>0.32432432432432434</v>
      </c>
      <c r="BB49" s="6">
        <f t="shared" si="0"/>
        <v>10</v>
      </c>
    </row>
    <row r="50" spans="1:54" ht="12.75" x14ac:dyDescent="0.2">
      <c r="A50" s="11">
        <v>38306</v>
      </c>
      <c r="B50" s="6">
        <f>IF(BaseForecast!B38=0,"",BaseForecast!B50/BaseForecast!B38)</f>
        <v>1.0805448554989674</v>
      </c>
      <c r="C50" s="6">
        <f>IF(BaseForecast!C38=0,"",BaseForecast!C50/BaseForecast!C38)</f>
        <v>1.3979848866498741</v>
      </c>
      <c r="D50" s="6">
        <f>IF(BaseForecast!D38=0,"",BaseForecast!D50/BaseForecast!D38)</f>
        <v>1.0043478260869565</v>
      </c>
      <c r="E50" s="6">
        <f>IF(BaseForecast!E38=0,"",BaseForecast!E50/BaseForecast!E38)</f>
        <v>1.4882206473855584</v>
      </c>
      <c r="F50" s="6">
        <f>IF(BaseForecast!F38=0,"",BaseForecast!F50/BaseForecast!F38)</f>
        <v>0.52897693672383206</v>
      </c>
      <c r="G50" s="6">
        <f>IF(BaseForecast!G38=0,"",BaseForecast!G50/BaseForecast!G38)</f>
        <v>1.2340093907689911</v>
      </c>
      <c r="H50" s="6">
        <f>IF(BaseForecast!H38=0,"",BaseForecast!H50/BaseForecast!H38)</f>
        <v>1.4219690805532954</v>
      </c>
      <c r="I50" s="6">
        <f>IF(BaseForecast!I38=0,"",BaseForecast!I50/BaseForecast!I38)</f>
        <v>0.92711437084574833</v>
      </c>
      <c r="J50" s="6">
        <f>IF(BaseForecast!J38=0,"",BaseForecast!J50/BaseForecast!J38)</f>
        <v>1.9180672268907564</v>
      </c>
      <c r="K50" s="6" t="str">
        <f>IF(BaseForecast!K38=0,"",BaseForecast!K50/BaseForecast!K38)</f>
        <v/>
      </c>
      <c r="L50" s="6">
        <f>IF(BaseForecast!L38=0,"",BaseForecast!L50/BaseForecast!L38)</f>
        <v>0.87613955119214582</v>
      </c>
      <c r="M50" s="6">
        <f>IF(BaseForecast!M38=0,"",BaseForecast!M50/BaseForecast!M38)</f>
        <v>2.7815533980582523</v>
      </c>
      <c r="N50" s="6" t="str">
        <f>IF(BaseForecast!N38=0,"",BaseForecast!N50/BaseForecast!N38)</f>
        <v/>
      </c>
      <c r="O50" s="6">
        <f>IF(BaseForecast!O38=0,"",BaseForecast!O50/BaseForecast!O38)</f>
        <v>1.0754545454545454</v>
      </c>
      <c r="P50" s="6">
        <f>IF(BaseForecast!P38=0,"",BaseForecast!P50/BaseForecast!P38)</f>
        <v>0.91497005988023949</v>
      </c>
      <c r="Q50" s="6">
        <f>IF(BaseForecast!Q38=0,"",BaseForecast!Q50/BaseForecast!Q38)</f>
        <v>0.12633181126331811</v>
      </c>
      <c r="R50" s="6">
        <f>IF(BaseForecast!R38=0,"",BaseForecast!R50/BaseForecast!R38)</f>
        <v>3.1208053691275168</v>
      </c>
      <c r="S50" s="6">
        <f>IF(BaseForecast!S38=0,"",BaseForecast!S50/BaseForecast!S38)</f>
        <v>0.56774193548387097</v>
      </c>
      <c r="T50" s="6">
        <f>IF(BaseForecast!T38=0,"",BaseForecast!T50/BaseForecast!T38)</f>
        <v>2.0857142857142859</v>
      </c>
      <c r="U50" s="6">
        <f>IF(BaseForecast!U38=0,"",BaseForecast!U50/BaseForecast!U38)</f>
        <v>1.0933962874328957</v>
      </c>
      <c r="V50" s="6">
        <f>IF(BaseForecast!V38=0,"",BaseForecast!V50/BaseForecast!V38)</f>
        <v>1.1224761904761904</v>
      </c>
      <c r="W50" s="6">
        <f>IF(BaseForecast!W38=0,"",BaseForecast!W50/BaseForecast!W38)</f>
        <v>1.1789819376026272</v>
      </c>
      <c r="X50" s="6">
        <f>IF(BaseForecast!X38=0,"",BaseForecast!X50/BaseForecast!X38)</f>
        <v>0.74766551990451446</v>
      </c>
      <c r="Y50" s="6">
        <f>IF(BaseForecast!Y38=0,"",BaseForecast!Y50/BaseForecast!Y38)</f>
        <v>1.6486312399355878</v>
      </c>
      <c r="Z50" s="6">
        <f>IF(BaseForecast!Z38=0,"",BaseForecast!Z50/BaseForecast!Z38)</f>
        <v>0.3923076923076923</v>
      </c>
      <c r="AA50" s="6">
        <f>IF(BaseForecast!AA38=0,"",BaseForecast!AA50/BaseForecast!AA38)</f>
        <v>0.58093160928493537</v>
      </c>
      <c r="AB50" s="6">
        <f>IF(BaseForecast!AB38=0,"",BaseForecast!AB50/BaseForecast!AB38)</f>
        <v>1.2436974789915967</v>
      </c>
      <c r="AC50" s="6">
        <f>IF(BaseForecast!AC38=0,"",BaseForecast!AC50/BaseForecast!AC38)</f>
        <v>1.4545454545454546</v>
      </c>
      <c r="AD50" s="6">
        <f>IF(BaseForecast!AD38=0,"",BaseForecast!AD50/BaseForecast!AD38)</f>
        <v>0.69724770642201839</v>
      </c>
      <c r="AE50" s="6">
        <f>IF(BaseForecast!AE38=0,"",BaseForecast!AE50/BaseForecast!AE38)</f>
        <v>1.3804347826086956</v>
      </c>
      <c r="AF50" s="6">
        <f>IF(BaseForecast!AF38=0,"",BaseForecast!AF50/BaseForecast!AF38)</f>
        <v>2.0335917312661498</v>
      </c>
      <c r="AG50" s="6">
        <f>IF(BaseForecast!AG38=0,"",BaseForecast!AG50/BaseForecast!AG38)</f>
        <v>1.6951962110960759</v>
      </c>
      <c r="AH50" s="6">
        <f>IF(BaseForecast!AH38=0,"",BaseForecast!AH50/BaseForecast!AH38)</f>
        <v>0.83659331703341488</v>
      </c>
      <c r="AI50" s="6">
        <f>IF(BaseForecast!AI38=0,"",BaseForecast!AI50/BaseForecast!AI38)</f>
        <v>1.270798933062365</v>
      </c>
      <c r="AJ50" s="6">
        <f>IF(BaseForecast!AJ38=0,"",BaseForecast!AJ50/BaseForecast!AJ38)</f>
        <v>1.164179104477612</v>
      </c>
      <c r="AK50" s="6" t="str">
        <f>IF(BaseForecast!AK38=0,"",BaseForecast!AK50/BaseForecast!AK38)</f>
        <v/>
      </c>
      <c r="AL50" s="6">
        <f>IF(BaseForecast!AL38=0,"",BaseForecast!AL50/BaseForecast!AL38)</f>
        <v>1.1478029294274301</v>
      </c>
      <c r="AM50" s="6">
        <f>IF(BaseForecast!AM38=0,"",BaseForecast!AM50/BaseForecast!AM38)</f>
        <v>0.97598485744706021</v>
      </c>
      <c r="AN50" s="6">
        <f>IF(BaseForecast!AN38=0,"",BaseForecast!AN50/BaseForecast!AN38)</f>
        <v>1.1938841063857124</v>
      </c>
      <c r="AO50" s="6">
        <f>IF(BaseForecast!AO38=0,"",BaseForecast!AO50/BaseForecast!AO38)</f>
        <v>1.3879003558718861</v>
      </c>
      <c r="AP50" s="6">
        <f>IF(BaseForecast!AP38=0,"",BaseForecast!AP50/BaseForecast!AP38)</f>
        <v>0.81890777949510563</v>
      </c>
      <c r="AQ50" s="6">
        <f>IF(BaseForecast!AQ38=0,"",BaseForecast!AQ50/BaseForecast!AQ38)</f>
        <v>4.6085106382978722</v>
      </c>
      <c r="AR50" s="6">
        <f>IF(BaseForecast!AR38=0,"",BaseForecast!AR50/BaseForecast!AR38)</f>
        <v>0.8666666666666667</v>
      </c>
      <c r="AS50" s="6">
        <f>IF(BaseForecast!AS38=0,"",BaseForecast!AS50/BaseForecast!AS38)</f>
        <v>0.11538461538461539</v>
      </c>
      <c r="AT50" s="6">
        <f>IF(BaseForecast!AT38=0,"",BaseForecast!AT50/BaseForecast!AT38)</f>
        <v>1.0071658903618774</v>
      </c>
      <c r="AU50" s="6">
        <f>IF(BaseForecast!AU38=0,"",BaseForecast!AU50/BaseForecast!AU38)</f>
        <v>1.5512048192771084</v>
      </c>
      <c r="AV50" s="6">
        <f>IF(BaseForecast!AV38=0,"",BaseForecast!AV50/BaseForecast!AV38)</f>
        <v>0.6</v>
      </c>
      <c r="AW50" s="6">
        <f>IF(BaseForecast!AW38=0,"",BaseForecast!AW50/BaseForecast!AW38)</f>
        <v>0.6912912912912913</v>
      </c>
      <c r="AX50" s="6">
        <f>IF(BaseForecast!AX38=0,"",BaseForecast!AX50/BaseForecast!AX38)</f>
        <v>0.81466703357182169</v>
      </c>
      <c r="AY50" s="6">
        <f>IF(BaseForecast!AY38=0,"",BaseForecast!AY50/BaseForecast!AY38)</f>
        <v>0.24852071005917159</v>
      </c>
      <c r="AZ50" s="6">
        <f>IF(BaseForecast!AZ38=0,"",BaseForecast!AZ50/BaseForecast!AZ38)</f>
        <v>1.1417624521072798</v>
      </c>
      <c r="BA50" s="6">
        <f>IF(BaseForecast!BA38=0,"",BaseForecast!BA50/BaseForecast!BA38)</f>
        <v>0.6166666666666667</v>
      </c>
      <c r="BB50" s="6">
        <f t="shared" si="0"/>
        <v>11</v>
      </c>
    </row>
    <row r="51" spans="1:54" ht="12.75" x14ac:dyDescent="0.2">
      <c r="A51" s="11">
        <v>38336</v>
      </c>
      <c r="B51" s="6">
        <f>IF(BaseForecast!B39=0,"",BaseForecast!B51/BaseForecast!B39)</f>
        <v>1.1515142491289718</v>
      </c>
      <c r="C51" s="6">
        <f>IF(BaseForecast!C39=0,"",BaseForecast!C51/BaseForecast!C39)</f>
        <v>1.1478155758936281</v>
      </c>
      <c r="D51" s="6">
        <f>IF(BaseForecast!D39=0,"",BaseForecast!D51/BaseForecast!D39)</f>
        <v>1.1179791976225855</v>
      </c>
      <c r="E51" s="6">
        <f>IF(BaseForecast!E39=0,"",BaseForecast!E51/BaseForecast!E39)</f>
        <v>1.882807114297532</v>
      </c>
      <c r="F51" s="6">
        <f>IF(BaseForecast!F39=0,"",BaseForecast!F51/BaseForecast!F39)</f>
        <v>0.75867195242814667</v>
      </c>
      <c r="G51" s="6">
        <f>IF(BaseForecast!G39=0,"",BaseForecast!G51/BaseForecast!G39)</f>
        <v>1.1939552867314907</v>
      </c>
      <c r="H51" s="6">
        <f>IF(BaseForecast!H39=0,"",BaseForecast!H51/BaseForecast!H39)</f>
        <v>1.2705329153605016</v>
      </c>
      <c r="I51" s="6">
        <f>IF(BaseForecast!I39=0,"",BaseForecast!I51/BaseForecast!I39)</f>
        <v>1.1238406983087834</v>
      </c>
      <c r="J51" s="6">
        <f>IF(BaseForecast!J39=0,"",BaseForecast!J51/BaseForecast!J39)</f>
        <v>3.1729323308270678</v>
      </c>
      <c r="K51" s="6" t="str">
        <f>IF(BaseForecast!K39=0,"",BaseForecast!K51/BaseForecast!K39)</f>
        <v/>
      </c>
      <c r="L51" s="6">
        <f>IF(BaseForecast!L39=0,"",BaseForecast!L51/BaseForecast!L39)</f>
        <v>1.0763261738923171</v>
      </c>
      <c r="M51" s="6">
        <f>IF(BaseForecast!M39=0,"",BaseForecast!M51/BaseForecast!M39)</f>
        <v>3.9345372460496613</v>
      </c>
      <c r="N51" s="6" t="str">
        <f>IF(BaseForecast!N39=0,"",BaseForecast!N51/BaseForecast!N39)</f>
        <v/>
      </c>
      <c r="O51" s="6">
        <f>IF(BaseForecast!O39=0,"",BaseForecast!O51/BaseForecast!O39)</f>
        <v>1.3417218543046359</v>
      </c>
      <c r="P51" s="6">
        <f>IF(BaseForecast!P39=0,"",BaseForecast!P51/BaseForecast!P39)</f>
        <v>0.92818945760122229</v>
      </c>
      <c r="Q51" s="6">
        <f>IF(BaseForecast!Q39=0,"",BaseForecast!Q51/BaseForecast!Q39)</f>
        <v>0.38043478260869568</v>
      </c>
      <c r="R51" s="6">
        <f>IF(BaseForecast!R39=0,"",BaseForecast!R51/BaseForecast!R39)</f>
        <v>6.5927601809954748</v>
      </c>
      <c r="S51" s="6">
        <f>IF(BaseForecast!S39=0,"",BaseForecast!S51/BaseForecast!S39)</f>
        <v>0.56020278833967052</v>
      </c>
      <c r="T51" s="6">
        <f>IF(BaseForecast!T39=0,"",BaseForecast!T51/BaseForecast!T39)</f>
        <v>2.2234042553191489</v>
      </c>
      <c r="U51" s="6">
        <f>IF(BaseForecast!U39=0,"",BaseForecast!U51/BaseForecast!U39)</f>
        <v>1.2406793703396852</v>
      </c>
      <c r="V51" s="6">
        <f>IF(BaseForecast!V39=0,"",BaseForecast!V51/BaseForecast!V39)</f>
        <v>1.1185261003070623</v>
      </c>
      <c r="W51" s="6">
        <f>IF(BaseForecast!W39=0,"",BaseForecast!W51/BaseForecast!W39)</f>
        <v>1.2756410256410255</v>
      </c>
      <c r="X51" s="6">
        <f>IF(BaseForecast!X39=0,"",BaseForecast!X51/BaseForecast!X39)</f>
        <v>0.83417896678966785</v>
      </c>
      <c r="Y51" s="6">
        <f>IF(BaseForecast!Y39=0,"",BaseForecast!Y51/BaseForecast!Y39)</f>
        <v>1.5182306387789712</v>
      </c>
      <c r="Z51" s="6">
        <f>IF(BaseForecast!Z39=0,"",BaseForecast!Z51/BaseForecast!Z39)</f>
        <v>0.65090622537431053</v>
      </c>
      <c r="AA51" s="6">
        <f>IF(BaseForecast!AA39=0,"",BaseForecast!AA51/BaseForecast!AA39)</f>
        <v>0.80489278163696765</v>
      </c>
      <c r="AB51" s="6">
        <f>IF(BaseForecast!AB39=0,"",BaseForecast!AB51/BaseForecast!AB39)</f>
        <v>1.3621460506706409</v>
      </c>
      <c r="AC51" s="6">
        <f>IF(BaseForecast!AC39=0,"",BaseForecast!AC51/BaseForecast!AC39)</f>
        <v>0.47058823529411764</v>
      </c>
      <c r="AD51" s="6">
        <f>IF(BaseForecast!AD39=0,"",BaseForecast!AD51/BaseForecast!AD39)</f>
        <v>1.5</v>
      </c>
      <c r="AE51" s="6">
        <f>IF(BaseForecast!AE39=0,"",BaseForecast!AE51/BaseForecast!AE39)</f>
        <v>1.2824371251183837</v>
      </c>
      <c r="AF51" s="6">
        <f>IF(BaseForecast!AF39=0,"",BaseForecast!AF51/BaseForecast!AF39)</f>
        <v>1.6867760617760619</v>
      </c>
      <c r="AG51" s="6">
        <f>IF(BaseForecast!AG39=0,"",BaseForecast!AG51/BaseForecast!AG39)</f>
        <v>1.3305157286539697</v>
      </c>
      <c r="AH51" s="6">
        <f>IF(BaseForecast!AH39=0,"",BaseForecast!AH51/BaseForecast!AH39)</f>
        <v>0.73351743182602691</v>
      </c>
      <c r="AI51" s="6">
        <f>IF(BaseForecast!AI39=0,"",BaseForecast!AI51/BaseForecast!AI39)</f>
        <v>1.2619194621664265</v>
      </c>
      <c r="AJ51" s="6">
        <f>IF(BaseForecast!AJ39=0,"",BaseForecast!AJ51/BaseForecast!AJ39)</f>
        <v>1.8781645569620253</v>
      </c>
      <c r="AK51" s="6" t="str">
        <f>IF(BaseForecast!AK39=0,"",BaseForecast!AK51/BaseForecast!AK39)</f>
        <v/>
      </c>
      <c r="AL51" s="6">
        <f>IF(BaseForecast!AL39=0,"",BaseForecast!AL51/BaseForecast!AL39)</f>
        <v>0.38709677419354838</v>
      </c>
      <c r="AM51" s="6">
        <f>IF(BaseForecast!AM39=0,"",BaseForecast!AM51/BaseForecast!AM39)</f>
        <v>0.85954670329670335</v>
      </c>
      <c r="AN51" s="6">
        <f>IF(BaseForecast!AN39=0,"",BaseForecast!AN51/BaseForecast!AN39)</f>
        <v>1.3241551939924907</v>
      </c>
      <c r="AO51" s="6">
        <f>IF(BaseForecast!AO39=0,"",BaseForecast!AO51/BaseForecast!AO39)</f>
        <v>1.4513864513864514</v>
      </c>
      <c r="AP51" s="6">
        <f>IF(BaseForecast!AP39=0,"",BaseForecast!AP51/BaseForecast!AP39)</f>
        <v>1.1677679882525698</v>
      </c>
      <c r="AQ51" s="6">
        <f>IF(BaseForecast!AQ39=0,"",BaseForecast!AQ51/BaseForecast!AQ39)</f>
        <v>6.2202247191011235</v>
      </c>
      <c r="AR51" s="6">
        <f>IF(BaseForecast!AR39=0,"",BaseForecast!AR51/BaseForecast!AR39)</f>
        <v>2.7962962962962963</v>
      </c>
      <c r="AS51" s="6">
        <f>IF(BaseForecast!AS39=0,"",BaseForecast!AS51/BaseForecast!AS39)</f>
        <v>0.76428571428571423</v>
      </c>
      <c r="AT51" s="6">
        <f>IF(BaseForecast!AT39=0,"",BaseForecast!AT51/BaseForecast!AT39)</f>
        <v>1.0624185942061533</v>
      </c>
      <c r="AU51" s="6">
        <f>IF(BaseForecast!AU39=0,"",BaseForecast!AU51/BaseForecast!AU39)</f>
        <v>1.5698924731182795</v>
      </c>
      <c r="AV51" s="6">
        <f>IF(BaseForecast!AV39=0,"",BaseForecast!AV51/BaseForecast!AV39)</f>
        <v>1</v>
      </c>
      <c r="AW51" s="6">
        <f>IF(BaseForecast!AW39=0,"",BaseForecast!AW51/BaseForecast!AW39)</f>
        <v>0.99602780536246271</v>
      </c>
      <c r="AX51" s="6">
        <f>IF(BaseForecast!AX39=0,"",BaseForecast!AX51/BaseForecast!AX39)</f>
        <v>1.2734164832477379</v>
      </c>
      <c r="AY51" s="6">
        <f>IF(BaseForecast!AY39=0,"",BaseForecast!AY51/BaseForecast!AY39)</f>
        <v>0.61589403973509937</v>
      </c>
      <c r="AZ51" s="6">
        <f>IF(BaseForecast!AZ39=0,"",BaseForecast!AZ51/BaseForecast!AZ39)</f>
        <v>0.96130458817025977</v>
      </c>
      <c r="BA51" s="6">
        <f>IF(BaseForecast!BA39=0,"",BaseForecast!BA51/BaseForecast!BA39)</f>
        <v>1.1578947368421053</v>
      </c>
      <c r="BB51" s="6">
        <f t="shared" si="0"/>
        <v>12</v>
      </c>
    </row>
    <row r="52" spans="1:54" ht="12.75" x14ac:dyDescent="0.2">
      <c r="A52" s="11">
        <v>38367</v>
      </c>
      <c r="B52" s="6">
        <f>IF(BaseForecast!B40=0,"",BaseForecast!B52/BaseForecast!B40)</f>
        <v>1.0644962244155385</v>
      </c>
      <c r="C52" s="6">
        <f>IF(BaseForecast!C40=0,"",BaseForecast!C52/BaseForecast!C40)</f>
        <v>0.66596592166408497</v>
      </c>
      <c r="D52" s="6">
        <f>IF(BaseForecast!D40=0,"",BaseForecast!D52/BaseForecast!D40)</f>
        <v>0.92636708175419602</v>
      </c>
      <c r="E52" s="6">
        <f>IF(BaseForecast!E40=0,"",BaseForecast!E52/BaseForecast!E40)</f>
        <v>0.9693843314880054</v>
      </c>
      <c r="F52" s="6">
        <f>IF(BaseForecast!F40=0,"",BaseForecast!F52/BaseForecast!F40)</f>
        <v>0.78812824956672445</v>
      </c>
      <c r="G52" s="6">
        <f>IF(BaseForecast!G40=0,"",BaseForecast!G52/BaseForecast!G40)</f>
        <v>0.99922304339586887</v>
      </c>
      <c r="H52" s="6">
        <f>IF(BaseForecast!H40=0,"",BaseForecast!H52/BaseForecast!H40)</f>
        <v>1.2717016609213412</v>
      </c>
      <c r="I52" s="6">
        <f>IF(BaseForecast!I40=0,"",BaseForecast!I52/BaseForecast!I40)</f>
        <v>1.3609050445103859</v>
      </c>
      <c r="J52" s="6">
        <f>IF(BaseForecast!J40=0,"",BaseForecast!J52/BaseForecast!J40)</f>
        <v>1.4586776859504131</v>
      </c>
      <c r="K52" s="6" t="str">
        <f>IF(BaseForecast!K40=0,"",BaseForecast!K52/BaseForecast!K40)</f>
        <v/>
      </c>
      <c r="L52" s="6">
        <f>IF(BaseForecast!L40=0,"",BaseForecast!L52/BaseForecast!L40)</f>
        <v>1.2327215608465609</v>
      </c>
      <c r="M52" s="6">
        <f>IF(BaseForecast!M40=0,"",BaseForecast!M52/BaseForecast!M40)</f>
        <v>2.7284144427001569</v>
      </c>
      <c r="N52" s="6" t="str">
        <f>IF(BaseForecast!N40=0,"",BaseForecast!N52/BaseForecast!N40)</f>
        <v/>
      </c>
      <c r="O52" s="6">
        <f>IF(BaseForecast!O40=0,"",BaseForecast!O52/BaseForecast!O40)</f>
        <v>0.8231841526045488</v>
      </c>
      <c r="P52" s="6">
        <f>IF(BaseForecast!P40=0,"",BaseForecast!P52/BaseForecast!P40)</f>
        <v>1.3756957328385899</v>
      </c>
      <c r="Q52" s="6">
        <f>IF(BaseForecast!Q40=0,"",BaseForecast!Q52/BaseForecast!Q40)</f>
        <v>0.46668694858533616</v>
      </c>
      <c r="R52" s="6">
        <f>IF(BaseForecast!R40=0,"",BaseForecast!R52/BaseForecast!R40)</f>
        <v>3.3685567010309279</v>
      </c>
      <c r="S52" s="6">
        <f>IF(BaseForecast!S40=0,"",BaseForecast!S52/BaseForecast!S40)</f>
        <v>1.7413793103448276</v>
      </c>
      <c r="T52" s="6">
        <f>IF(BaseForecast!T40=0,"",BaseForecast!T52/BaseForecast!T40)</f>
        <v>2.1822660098522166</v>
      </c>
      <c r="U52" s="6">
        <f>IF(BaseForecast!U40=0,"",BaseForecast!U52/BaseForecast!U40)</f>
        <v>1.1524826857612396</v>
      </c>
      <c r="V52" s="6">
        <f>IF(BaseForecast!V40=0,"",BaseForecast!V52/BaseForecast!V40)</f>
        <v>1.0115858073859523</v>
      </c>
      <c r="W52" s="6">
        <f>IF(BaseForecast!W40=0,"",BaseForecast!W52/BaseForecast!W40)</f>
        <v>1.1765557163531115</v>
      </c>
      <c r="X52" s="6">
        <f>IF(BaseForecast!X40=0,"",BaseForecast!X52/BaseForecast!X40)</f>
        <v>0.85957671028365679</v>
      </c>
      <c r="Y52" s="6">
        <f>IF(BaseForecast!Y40=0,"",BaseForecast!Y52/BaseForecast!Y40)</f>
        <v>0.97576171374925325</v>
      </c>
      <c r="Z52" s="6">
        <f>IF(BaseForecast!Z40=0,"",BaseForecast!Z52/BaseForecast!Z40)</f>
        <v>0.57899502037120865</v>
      </c>
      <c r="AA52" s="6">
        <f>IF(BaseForecast!AA40=0,"",BaseForecast!AA52/BaseForecast!AA40)</f>
        <v>1.0623556581986142</v>
      </c>
      <c r="AB52" s="6">
        <f>IF(BaseForecast!AB40=0,"",BaseForecast!AB52/BaseForecast!AB40)</f>
        <v>0.95465393794749398</v>
      </c>
      <c r="AC52" s="6">
        <f>IF(BaseForecast!AC40=0,"",BaseForecast!AC52/BaseForecast!AC40)</f>
        <v>0.8125</v>
      </c>
      <c r="AD52" s="6">
        <f>IF(BaseForecast!AD40=0,"",BaseForecast!AD52/BaseForecast!AD40)</f>
        <v>2.3724137931034481</v>
      </c>
      <c r="AE52" s="6">
        <f>IF(BaseForecast!AE40=0,"",BaseForecast!AE52/BaseForecast!AE40)</f>
        <v>1.3738591153756143</v>
      </c>
      <c r="AF52" s="6">
        <f>IF(BaseForecast!AF40=0,"",BaseForecast!AF52/BaseForecast!AF40)</f>
        <v>1.8540845070422536</v>
      </c>
      <c r="AG52" s="6">
        <f>IF(BaseForecast!AG40=0,"",BaseForecast!AG52/BaseForecast!AG40)</f>
        <v>1.0390121126317446</v>
      </c>
      <c r="AH52" s="6">
        <f>IF(BaseForecast!AH40=0,"",BaseForecast!AH52/BaseForecast!AH40)</f>
        <v>1.0772499034376206</v>
      </c>
      <c r="AI52" s="6">
        <f>IF(BaseForecast!AI40=0,"",BaseForecast!AI52/BaseForecast!AI40)</f>
        <v>1.2277879590035974</v>
      </c>
      <c r="AJ52" s="6">
        <f>IF(BaseForecast!AJ40=0,"",BaseForecast!AJ52/BaseForecast!AJ40)</f>
        <v>1.0907462686567164</v>
      </c>
      <c r="AK52" s="6" t="str">
        <f>IF(BaseForecast!AK40=0,"",BaseForecast!AK52/BaseForecast!AK40)</f>
        <v/>
      </c>
      <c r="AL52" s="6">
        <f>IF(BaseForecast!AL40=0,"",BaseForecast!AL52/BaseForecast!AL40)</f>
        <v>2.0255474452554743</v>
      </c>
      <c r="AM52" s="6">
        <f>IF(BaseForecast!AM40=0,"",BaseForecast!AM52/BaseForecast!AM40)</f>
        <v>1.0110337342859728</v>
      </c>
      <c r="AN52" s="6">
        <f>IF(BaseForecast!AN40=0,"",BaseForecast!AN52/BaseForecast!AN40)</f>
        <v>1.050805452292441</v>
      </c>
      <c r="AO52" s="6">
        <f>IF(BaseForecast!AO40=0,"",BaseForecast!AO52/BaseForecast!AO40)</f>
        <v>0.90066063126988016</v>
      </c>
      <c r="AP52" s="6">
        <f>IF(BaseForecast!AP40=0,"",BaseForecast!AP52/BaseForecast!AP40)</f>
        <v>0.87683823529411764</v>
      </c>
      <c r="AQ52" s="6">
        <f>IF(BaseForecast!AQ40=0,"",BaseForecast!AQ52/BaseForecast!AQ40)</f>
        <v>1.6204846822130772</v>
      </c>
      <c r="AR52" s="6">
        <f>IF(BaseForecast!AR40=0,"",BaseForecast!AR52/BaseForecast!AR40)</f>
        <v>0.81739130434782614</v>
      </c>
      <c r="AS52" s="6">
        <f>IF(BaseForecast!AS40=0,"",BaseForecast!AS52/BaseForecast!AS40)</f>
        <v>0.14184397163120568</v>
      </c>
      <c r="AT52" s="6">
        <f>IF(BaseForecast!AT40=0,"",BaseForecast!AT52/BaseForecast!AT40)</f>
        <v>1.0205256298870546</v>
      </c>
      <c r="AU52" s="6">
        <f>IF(BaseForecast!AU40=0,"",BaseForecast!AU52/BaseForecast!AU40)</f>
        <v>2.1916932907348241</v>
      </c>
      <c r="AV52" s="6">
        <f>IF(BaseForecast!AV40=0,"",BaseForecast!AV52/BaseForecast!AV40)</f>
        <v>3</v>
      </c>
      <c r="AW52" s="6">
        <f>IF(BaseForecast!AW40=0,"",BaseForecast!AW52/BaseForecast!AW40)</f>
        <v>1.0303745207903274</v>
      </c>
      <c r="AX52" s="6">
        <f>IF(BaseForecast!AX40=0,"",BaseForecast!AX52/BaseForecast!AX40)</f>
        <v>1.1523526324995628</v>
      </c>
      <c r="AY52" s="6">
        <f>IF(BaseForecast!AY40=0,"",BaseForecast!AY52/BaseForecast!AY40)</f>
        <v>4.2037037037037033</v>
      </c>
      <c r="AZ52" s="6">
        <f>IF(BaseForecast!AZ40=0,"",BaseForecast!AZ52/BaseForecast!AZ40)</f>
        <v>0.74338282763072949</v>
      </c>
      <c r="BA52" s="6">
        <f>IF(BaseForecast!BA40=0,"",BaseForecast!BA52/BaseForecast!BA40)</f>
        <v>0.86956521739130432</v>
      </c>
      <c r="BB52" s="6">
        <f t="shared" si="0"/>
        <v>1</v>
      </c>
    </row>
    <row r="53" spans="1:54" ht="12.75" x14ac:dyDescent="0.2">
      <c r="A53" s="11">
        <v>38398</v>
      </c>
      <c r="B53" s="6">
        <f>IF(BaseForecast!B41=0,"",BaseForecast!B53/BaseForecast!B41)</f>
        <v>0.88507923077335016</v>
      </c>
      <c r="C53" s="6">
        <f>IF(BaseForecast!C41=0,"",BaseForecast!C53/BaseForecast!C41)</f>
        <v>0.54703748488512693</v>
      </c>
      <c r="D53" s="6">
        <f>IF(BaseForecast!D41=0,"",BaseForecast!D53/BaseForecast!D41)</f>
        <v>0.90259348612786494</v>
      </c>
      <c r="E53" s="6">
        <f>IF(BaseForecast!E41=0,"",BaseForecast!E53/BaseForecast!E41)</f>
        <v>0.68448408245230641</v>
      </c>
      <c r="F53" s="6">
        <f>IF(BaseForecast!F41=0,"",BaseForecast!F53/BaseForecast!F41)</f>
        <v>0.55555555555555558</v>
      </c>
      <c r="G53" s="6">
        <f>IF(BaseForecast!G41=0,"",BaseForecast!G53/BaseForecast!G41)</f>
        <v>0.84154752830504376</v>
      </c>
      <c r="H53" s="6">
        <f>IF(BaseForecast!H41=0,"",BaseForecast!H53/BaseForecast!H41)</f>
        <v>1.2808022922636104</v>
      </c>
      <c r="I53" s="6">
        <f>IF(BaseForecast!I41=0,"",BaseForecast!I53/BaseForecast!I41)</f>
        <v>1.2378677395021374</v>
      </c>
      <c r="J53" s="6">
        <f>IF(BaseForecast!J41=0,"",BaseForecast!J53/BaseForecast!J41)</f>
        <v>1.2575376884422111</v>
      </c>
      <c r="K53" s="6" t="str">
        <f>IF(BaseForecast!K41=0,"",BaseForecast!K53/BaseForecast!K41)</f>
        <v/>
      </c>
      <c r="L53" s="6">
        <f>IF(BaseForecast!L41=0,"",BaseForecast!L53/BaseForecast!L41)</f>
        <v>1.0116259711431743</v>
      </c>
      <c r="M53" s="6">
        <f>IF(BaseForecast!M41=0,"",BaseForecast!M53/BaseForecast!M41)</f>
        <v>0.62558685446009388</v>
      </c>
      <c r="N53" s="6" t="str">
        <f>IF(BaseForecast!N41=0,"",BaseForecast!N53/BaseForecast!N41)</f>
        <v/>
      </c>
      <c r="O53" s="6">
        <f>IF(BaseForecast!O41=0,"",BaseForecast!O53/BaseForecast!O41)</f>
        <v>0.82308845577211398</v>
      </c>
      <c r="P53" s="6">
        <f>IF(BaseForecast!P41=0,"",BaseForecast!P53/BaseForecast!P41)</f>
        <v>0.62929745889387145</v>
      </c>
      <c r="Q53" s="6">
        <f>IF(BaseForecast!Q41=0,"",BaseForecast!Q53/BaseForecast!Q41)</f>
        <v>0.20152817574021012</v>
      </c>
      <c r="R53" s="6">
        <f>IF(BaseForecast!R41=0,"",BaseForecast!R53/BaseForecast!R41)</f>
        <v>6.1920903954802258</v>
      </c>
      <c r="S53" s="6">
        <f>IF(BaseForecast!S41=0,"",BaseForecast!S53/BaseForecast!S41)</f>
        <v>1.7202216066481995</v>
      </c>
      <c r="T53" s="6">
        <f>IF(BaseForecast!T41=0,"",BaseForecast!T53/BaseForecast!T41)</f>
        <v>1.1660649819494584</v>
      </c>
      <c r="U53" s="6">
        <f>IF(BaseForecast!U41=0,"",BaseForecast!U53/BaseForecast!U41)</f>
        <v>0.90688422509225097</v>
      </c>
      <c r="V53" s="6">
        <f>IF(BaseForecast!V41=0,"",BaseForecast!V53/BaseForecast!V41)</f>
        <v>0.81109090909090908</v>
      </c>
      <c r="W53" s="6">
        <f>IF(BaseForecast!W41=0,"",BaseForecast!W53/BaseForecast!W41)</f>
        <v>1.2868068833652007</v>
      </c>
      <c r="X53" s="6">
        <f>IF(BaseForecast!X41=0,"",BaseForecast!X53/BaseForecast!X41)</f>
        <v>0.98814386768954865</v>
      </c>
      <c r="Y53" s="6">
        <f>IF(BaseForecast!Y41=0,"",BaseForecast!Y53/BaseForecast!Y41)</f>
        <v>0.64</v>
      </c>
      <c r="Z53" s="6">
        <f>IF(BaseForecast!Z41=0,"",BaseForecast!Z53/BaseForecast!Z41)</f>
        <v>0.7570235383447228</v>
      </c>
      <c r="AA53" s="6">
        <f>IF(BaseForecast!AA41=0,"",BaseForecast!AA53/BaseForecast!AA41)</f>
        <v>0.76449420231907239</v>
      </c>
      <c r="AB53" s="6">
        <f>IF(BaseForecast!AB41=0,"",BaseForecast!AB53/BaseForecast!AB41)</f>
        <v>0.60924369747899154</v>
      </c>
      <c r="AC53" s="6">
        <f>IF(BaseForecast!AC41=0,"",BaseForecast!AC53/BaseForecast!AC41)</f>
        <v>0.6875</v>
      </c>
      <c r="AD53" s="6">
        <f>IF(BaseForecast!AD41=0,"",BaseForecast!AD53/BaseForecast!AD41)</f>
        <v>1.9056603773584906</v>
      </c>
      <c r="AE53" s="6">
        <f>IF(BaseForecast!AE41=0,"",BaseForecast!AE53/BaseForecast!AE41)</f>
        <v>1.1735512026793871</v>
      </c>
      <c r="AF53" s="6">
        <f>IF(BaseForecast!AF41=0,"",BaseForecast!AF53/BaseForecast!AF41)</f>
        <v>1.0993623804463337</v>
      </c>
      <c r="AG53" s="6">
        <f>IF(BaseForecast!AG41=0,"",BaseForecast!AG53/BaseForecast!AG41)</f>
        <v>0.97517015376859084</v>
      </c>
      <c r="AH53" s="6">
        <f>IF(BaseForecast!AH41=0,"",BaseForecast!AH53/BaseForecast!AH41)</f>
        <v>1.0114601018675722</v>
      </c>
      <c r="AI53" s="6">
        <f>IF(BaseForecast!AI41=0,"",BaseForecast!AI53/BaseForecast!AI41)</f>
        <v>1.0329615240005012</v>
      </c>
      <c r="AJ53" s="6">
        <f>IF(BaseForecast!AJ41=0,"",BaseForecast!AJ53/BaseForecast!AJ41)</f>
        <v>0.54372197309417036</v>
      </c>
      <c r="AK53" s="6" t="str">
        <f>IF(BaseForecast!AK41=0,"",BaseForecast!AK53/BaseForecast!AK41)</f>
        <v/>
      </c>
      <c r="AL53" s="6">
        <f>IF(BaseForecast!AL41=0,"",BaseForecast!AL53/BaseForecast!AL41)</f>
        <v>0.68243243243243246</v>
      </c>
      <c r="AM53" s="6">
        <f>IF(BaseForecast!AM41=0,"",BaseForecast!AM53/BaseForecast!AM41)</f>
        <v>0.72977008062108095</v>
      </c>
      <c r="AN53" s="6">
        <f>IF(BaseForecast!AN41=0,"",BaseForecast!AN53/BaseForecast!AN41)</f>
        <v>1.0864181438998957</v>
      </c>
      <c r="AO53" s="6">
        <f>IF(BaseForecast!AO41=0,"",BaseForecast!AO53/BaseForecast!AO41)</f>
        <v>0.32358824434528388</v>
      </c>
      <c r="AP53" s="6">
        <f>IF(BaseForecast!AP41=0,"",BaseForecast!AP53/BaseForecast!AP41)</f>
        <v>1.1134992458521871</v>
      </c>
      <c r="AQ53" s="6">
        <f>IF(BaseForecast!AQ41=0,"",BaseForecast!AQ53/BaseForecast!AQ41)</f>
        <v>0.84154767388300322</v>
      </c>
      <c r="AR53" s="6">
        <f>IF(BaseForecast!AR41=0,"",BaseForecast!AR53/BaseForecast!AR41)</f>
        <v>1.5</v>
      </c>
      <c r="AS53" s="6">
        <f>IF(BaseForecast!AS41=0,"",BaseForecast!AS53/BaseForecast!AS41)</f>
        <v>0.48920863309352519</v>
      </c>
      <c r="AT53" s="6">
        <f>IF(BaseForecast!AT41=0,"",BaseForecast!AT53/BaseForecast!AT41)</f>
        <v>0.92865625589629186</v>
      </c>
      <c r="AU53" s="6">
        <f>IF(BaseForecast!AU41=0,"",BaseForecast!AU53/BaseForecast!AU41)</f>
        <v>1.7147147147147148</v>
      </c>
      <c r="AV53" s="6">
        <f>IF(BaseForecast!AV41=0,"",BaseForecast!AV53/BaseForecast!AV41)</f>
        <v>2.3333333333333335</v>
      </c>
      <c r="AW53" s="6">
        <f>IF(BaseForecast!AW41=0,"",BaseForecast!AW53/BaseForecast!AW41)</f>
        <v>0.75076995972518357</v>
      </c>
      <c r="AX53" s="6">
        <f>IF(BaseForecast!AX41=0,"",BaseForecast!AX53/BaseForecast!AX41)</f>
        <v>0.80766926303175557</v>
      </c>
      <c r="AY53" s="6">
        <f>IF(BaseForecast!AY41=0,"",BaseForecast!AY53/BaseForecast!AY41)</f>
        <v>1.3026315789473684</v>
      </c>
      <c r="AZ53" s="6">
        <f>IF(BaseForecast!AZ41=0,"",BaseForecast!AZ53/BaseForecast!AZ41)</f>
        <v>1.2399489470325462</v>
      </c>
      <c r="BA53" s="6">
        <f>IF(BaseForecast!BA41=0,"",BaseForecast!BA53/BaseForecast!BA41)</f>
        <v>0.58333333333333337</v>
      </c>
      <c r="BB53" s="6">
        <f t="shared" si="0"/>
        <v>2</v>
      </c>
    </row>
    <row r="54" spans="1:54" ht="12.75" x14ac:dyDescent="0.2">
      <c r="A54" s="11">
        <v>38426</v>
      </c>
      <c r="B54" s="6">
        <f>IF(BaseForecast!B42=0,"",BaseForecast!B54/BaseForecast!B42)</f>
        <v>1.0295999765460297</v>
      </c>
      <c r="C54" s="6">
        <f>IF(BaseForecast!C42=0,"",BaseForecast!C54/BaseForecast!C42)</f>
        <v>0.75322878228782286</v>
      </c>
      <c r="D54" s="6">
        <f>IF(BaseForecast!D42=0,"",BaseForecast!D54/BaseForecast!D42)</f>
        <v>1.0832167832167832</v>
      </c>
      <c r="E54" s="6">
        <f>IF(BaseForecast!E42=0,"",BaseForecast!E54/BaseForecast!E42)</f>
        <v>0.49249002581553625</v>
      </c>
      <c r="F54" s="6">
        <f>IF(BaseForecast!F42=0,"",BaseForecast!F54/BaseForecast!F42)</f>
        <v>0.91412742382271472</v>
      </c>
      <c r="G54" s="6">
        <f>IF(BaseForecast!G42=0,"",BaseForecast!G54/BaseForecast!G42)</f>
        <v>0.79437764325400118</v>
      </c>
      <c r="H54" s="6">
        <f>IF(BaseForecast!H42=0,"",BaseForecast!H54/BaseForecast!H42)</f>
        <v>1.1850220264317182</v>
      </c>
      <c r="I54" s="6">
        <f>IF(BaseForecast!I42=0,"",BaseForecast!I54/BaseForecast!I42)</f>
        <v>1.271604938271605</v>
      </c>
      <c r="J54" s="6">
        <f>IF(BaseForecast!J42=0,"",BaseForecast!J54/BaseForecast!J42)</f>
        <v>1.1515513126491648</v>
      </c>
      <c r="K54" s="6" t="str">
        <f>IF(BaseForecast!K42=0,"",BaseForecast!K54/BaseForecast!K42)</f>
        <v/>
      </c>
      <c r="L54" s="6">
        <f>IF(BaseForecast!L42=0,"",BaseForecast!L54/BaseForecast!L42)</f>
        <v>1.2284791683074743</v>
      </c>
      <c r="M54" s="6">
        <f>IF(BaseForecast!M42=0,"",BaseForecast!M54/BaseForecast!M42)</f>
        <v>0.94563197026022305</v>
      </c>
      <c r="N54" s="6" t="str">
        <f>IF(BaseForecast!N42=0,"",BaseForecast!N54/BaseForecast!N42)</f>
        <v/>
      </c>
      <c r="O54" s="6">
        <f>IF(BaseForecast!O42=0,"",BaseForecast!O54/BaseForecast!O42)</f>
        <v>1.0760295670538542</v>
      </c>
      <c r="P54" s="6">
        <f>IF(BaseForecast!P42=0,"",BaseForecast!P54/BaseForecast!P42)</f>
        <v>1.7528409090909092</v>
      </c>
      <c r="Q54" s="6">
        <f>IF(BaseForecast!Q42=0,"",BaseForecast!Q54/BaseForecast!Q42)</f>
        <v>1.2090050027793218</v>
      </c>
      <c r="R54" s="6">
        <f>IF(BaseForecast!R42=0,"",BaseForecast!R54/BaseForecast!R42)</f>
        <v>7.653614457831325</v>
      </c>
      <c r="S54" s="6">
        <f>IF(BaseForecast!S42=0,"",BaseForecast!S54/BaseForecast!S42)</f>
        <v>1.2795497185741087</v>
      </c>
      <c r="T54" s="6">
        <f>IF(BaseForecast!T42=0,"",BaseForecast!T54/BaseForecast!T42)</f>
        <v>1.9163987138263665</v>
      </c>
      <c r="U54" s="6">
        <f>IF(BaseForecast!U42=0,"",BaseForecast!U54/BaseForecast!U42)</f>
        <v>1.037188796680498</v>
      </c>
      <c r="V54" s="6">
        <f>IF(BaseForecast!V42=0,"",BaseForecast!V54/BaseForecast!V42)</f>
        <v>0.84861006761833213</v>
      </c>
      <c r="W54" s="6">
        <f>IF(BaseForecast!W42=0,"",BaseForecast!W54/BaseForecast!W42)</f>
        <v>1.4918367346938775</v>
      </c>
      <c r="X54" s="6">
        <f>IF(BaseForecast!X42=0,"",BaseForecast!X54/BaseForecast!X42)</f>
        <v>0.80979653353428782</v>
      </c>
      <c r="Y54" s="6">
        <f>IF(BaseForecast!Y42=0,"",BaseForecast!Y54/BaseForecast!Y42)</f>
        <v>0.83129303749043615</v>
      </c>
      <c r="Z54" s="6">
        <f>IF(BaseForecast!Z42=0,"",BaseForecast!Z54/BaseForecast!Z42)</f>
        <v>1.0405268490374873</v>
      </c>
      <c r="AA54" s="6">
        <f>IF(BaseForecast!AA42=0,"",BaseForecast!AA54/BaseForecast!AA42)</f>
        <v>1.5098704503392968</v>
      </c>
      <c r="AB54" s="6">
        <f>IF(BaseForecast!AB42=0,"",BaseForecast!AB54/BaseForecast!AB42)</f>
        <v>1.9551282051282051</v>
      </c>
      <c r="AC54" s="6">
        <f>IF(BaseForecast!AC42=0,"",BaseForecast!AC54/BaseForecast!AC42)</f>
        <v>0.875</v>
      </c>
      <c r="AD54" s="6">
        <f>IF(BaseForecast!AD42=0,"",BaseForecast!AD54/BaseForecast!AD42)</f>
        <v>1.9832402234636872</v>
      </c>
      <c r="AE54" s="6">
        <f>IF(BaseForecast!AE42=0,"",BaseForecast!AE54/BaseForecast!AE42)</f>
        <v>1.426905456059975</v>
      </c>
      <c r="AF54" s="6">
        <f>IF(BaseForecast!AF42=0,"",BaseForecast!AF54/BaseForecast!AF42)</f>
        <v>0.88722358722358718</v>
      </c>
      <c r="AG54" s="6">
        <f>IF(BaseForecast!AG42=0,"",BaseForecast!AG54/BaseForecast!AG42)</f>
        <v>0.98094521750031338</v>
      </c>
      <c r="AH54" s="6">
        <f>IF(BaseForecast!AH42=0,"",BaseForecast!AH54/BaseForecast!AH42)</f>
        <v>1.1546546546546546</v>
      </c>
      <c r="AI54" s="6">
        <f>IF(BaseForecast!AI42=0,"",BaseForecast!AI54/BaseForecast!AI42)</f>
        <v>1.3241379310344827</v>
      </c>
      <c r="AJ54" s="6">
        <f>IF(BaseForecast!AJ42=0,"",BaseForecast!AJ54/BaseForecast!AJ42)</f>
        <v>16.008695652173913</v>
      </c>
      <c r="AK54" s="6" t="str">
        <f>IF(BaseForecast!AK42=0,"",BaseForecast!AK54/BaseForecast!AK42)</f>
        <v/>
      </c>
      <c r="AL54" s="6">
        <f>IF(BaseForecast!AL42=0,"",BaseForecast!AL54/BaseForecast!AL42)</f>
        <v>1.7298524404086266</v>
      </c>
      <c r="AM54" s="6">
        <f>IF(BaseForecast!AM42=0,"",BaseForecast!AM54/BaseForecast!AM42)</f>
        <v>1.0199572869872597</v>
      </c>
      <c r="AN54" s="6">
        <f>IF(BaseForecast!AN42=0,"",BaseForecast!AN54/BaseForecast!AN42)</f>
        <v>1.4675611413043479</v>
      </c>
      <c r="AO54" s="6">
        <f>IF(BaseForecast!AO42=0,"",BaseForecast!AO54/BaseForecast!AO42)</f>
        <v>1.470635775862069</v>
      </c>
      <c r="AP54" s="6">
        <f>IF(BaseForecast!AP42=0,"",BaseForecast!AP54/BaseForecast!AP42)</f>
        <v>1.3095991561181435</v>
      </c>
      <c r="AQ54" s="6">
        <f>IF(BaseForecast!AQ42=0,"",BaseForecast!AQ54/BaseForecast!AQ42)</f>
        <v>5.1714285714285717</v>
      </c>
      <c r="AR54" s="6">
        <f>IF(BaseForecast!AR42=0,"",BaseForecast!AR54/BaseForecast!AR42)</f>
        <v>5.258064516129032</v>
      </c>
      <c r="AS54" s="6">
        <f>IF(BaseForecast!AS42=0,"",BaseForecast!AS54/BaseForecast!AS42)</f>
        <v>2.0499999999999998</v>
      </c>
      <c r="AT54" s="6">
        <f>IF(BaseForecast!AT42=0,"",BaseForecast!AT54/BaseForecast!AT42)</f>
        <v>0.95160356957938663</v>
      </c>
      <c r="AU54" s="6">
        <f>IF(BaseForecast!AU42=0,"",BaseForecast!AU54/BaseForecast!AU42)</f>
        <v>2.4409448818897639</v>
      </c>
      <c r="AV54" s="6">
        <f>IF(BaseForecast!AV42=0,"",BaseForecast!AV54/BaseForecast!AV42)</f>
        <v>0</v>
      </c>
      <c r="AW54" s="6">
        <f>IF(BaseForecast!AW42=0,"",BaseForecast!AW54/BaseForecast!AW42)</f>
        <v>2.6055858310626703</v>
      </c>
      <c r="AX54" s="6">
        <f>IF(BaseForecast!AX42=0,"",BaseForecast!AX54/BaseForecast!AX42)</f>
        <v>1.2473278647775292</v>
      </c>
      <c r="AY54" s="6">
        <f>IF(BaseForecast!AY42=0,"",BaseForecast!AY54/BaseForecast!AY42)</f>
        <v>8.08</v>
      </c>
      <c r="AZ54" s="6">
        <f>IF(BaseForecast!AZ42=0,"",BaseForecast!AZ54/BaseForecast!AZ42)</f>
        <v>1.6687869150386188</v>
      </c>
      <c r="BA54" s="6">
        <f>IF(BaseForecast!BA42=0,"",BaseForecast!BA54/BaseForecast!BA42)</f>
        <v>0.75471698113207553</v>
      </c>
      <c r="BB54" s="6">
        <f t="shared" si="0"/>
        <v>3</v>
      </c>
    </row>
    <row r="55" spans="1:54" ht="12.75" x14ac:dyDescent="0.2">
      <c r="A55" s="11">
        <v>38457</v>
      </c>
      <c r="B55" s="6">
        <f>IF(BaseForecast!B43=0,"",BaseForecast!B55/BaseForecast!B43)</f>
        <v>1.0026455841860848</v>
      </c>
      <c r="C55" s="6">
        <f>IF(BaseForecast!C43=0,"",BaseForecast!C55/BaseForecast!C43)</f>
        <v>0.46667446211412533</v>
      </c>
      <c r="D55" s="6">
        <f>IF(BaseForecast!D43=0,"",BaseForecast!D55/BaseForecast!D43)</f>
        <v>1.0488636363636363</v>
      </c>
      <c r="E55" s="6">
        <f>IF(BaseForecast!E43=0,"",BaseForecast!E55/BaseForecast!E43)</f>
        <v>0.75895709721588311</v>
      </c>
      <c r="F55" s="6">
        <f>IF(BaseForecast!F43=0,"",BaseForecast!F55/BaseForecast!F43)</f>
        <v>1.0252393385552654</v>
      </c>
      <c r="G55" s="6">
        <f>IF(BaseForecast!G43=0,"",BaseForecast!G55/BaseForecast!G43)</f>
        <v>0.77623175182481752</v>
      </c>
      <c r="H55" s="6">
        <f>IF(BaseForecast!H43=0,"",BaseForecast!H55/BaseForecast!H43)</f>
        <v>1.3266828267760582</v>
      </c>
      <c r="I55" s="6">
        <f>IF(BaseForecast!I43=0,"",BaseForecast!I55/BaseForecast!I43)</f>
        <v>1.3927384907451352</v>
      </c>
      <c r="J55" s="6">
        <f>IF(BaseForecast!J43=0,"",BaseForecast!J55/BaseForecast!J43)</f>
        <v>0.4472843450479233</v>
      </c>
      <c r="K55" s="6" t="str">
        <f>IF(BaseForecast!K43=0,"",BaseForecast!K55/BaseForecast!K43)</f>
        <v/>
      </c>
      <c r="L55" s="6">
        <f>IF(BaseForecast!L43=0,"",BaseForecast!L55/BaseForecast!L43)</f>
        <v>1.0207660359944624</v>
      </c>
      <c r="M55" s="6">
        <f>IF(BaseForecast!M43=0,"",BaseForecast!M55/BaseForecast!M43)</f>
        <v>0.16574358974358974</v>
      </c>
      <c r="N55" s="6" t="str">
        <f>IF(BaseForecast!N43=0,"",BaseForecast!N55/BaseForecast!N43)</f>
        <v/>
      </c>
      <c r="O55" s="6">
        <f>IF(BaseForecast!O43=0,"",BaseForecast!O55/BaseForecast!O43)</f>
        <v>5.3314285714285718</v>
      </c>
      <c r="P55" s="6">
        <f>IF(BaseForecast!P43=0,"",BaseForecast!P55/BaseForecast!P43)</f>
        <v>2.8122775800711746</v>
      </c>
      <c r="Q55" s="6">
        <f>IF(BaseForecast!Q43=0,"",BaseForecast!Q55/BaseForecast!Q43)</f>
        <v>2.1577082102776135</v>
      </c>
      <c r="R55" s="6">
        <f>IF(BaseForecast!R43=0,"",BaseForecast!R55/BaseForecast!R43)</f>
        <v>7.845070422535211</v>
      </c>
      <c r="S55" s="6">
        <f>IF(BaseForecast!S43=0,"",BaseForecast!S55/BaseForecast!S43)</f>
        <v>1.099110546378653</v>
      </c>
      <c r="T55" s="6">
        <f>IF(BaseForecast!T43=0,"",BaseForecast!T55/BaseForecast!T43)</f>
        <v>0.87184115523465699</v>
      </c>
      <c r="U55" s="6">
        <f>IF(BaseForecast!U43=0,"",BaseForecast!U55/BaseForecast!U43)</f>
        <v>1.4374038954382369</v>
      </c>
      <c r="V55" s="6">
        <f>IF(BaseForecast!V43=0,"",BaseForecast!V55/BaseForecast!V43)</f>
        <v>0.9088340553776606</v>
      </c>
      <c r="W55" s="6">
        <f>IF(BaseForecast!W43=0,"",BaseForecast!W55/BaseForecast!W43)</f>
        <v>0.9</v>
      </c>
      <c r="X55" s="6">
        <f>IF(BaseForecast!X43=0,"",BaseForecast!X55/BaseForecast!X43)</f>
        <v>0.81917059268306869</v>
      </c>
      <c r="Y55" s="6">
        <f>IF(BaseForecast!Y43=0,"",BaseForecast!Y55/BaseForecast!Y43)</f>
        <v>0.83025547794469434</v>
      </c>
      <c r="Z55" s="6">
        <f>IF(BaseForecast!Z43=0,"",BaseForecast!Z55/BaseForecast!Z43)</f>
        <v>2.0731452455590387</v>
      </c>
      <c r="AA55" s="6">
        <f>IF(BaseForecast!AA43=0,"",BaseForecast!AA55/BaseForecast!AA43)</f>
        <v>0.86033444816053517</v>
      </c>
      <c r="AB55" s="6">
        <f>IF(BaseForecast!AB43=0,"",BaseForecast!AB55/BaseForecast!AB43)</f>
        <v>1.1070063694267516</v>
      </c>
      <c r="AC55" s="6">
        <f>IF(BaseForecast!AC43=0,"",BaseForecast!AC55/BaseForecast!AC43)</f>
        <v>0.875</v>
      </c>
      <c r="AD55" s="6">
        <f>IF(BaseForecast!AD43=0,"",BaseForecast!AD55/BaseForecast!AD43)</f>
        <v>2.2102272727272729</v>
      </c>
      <c r="AE55" s="6">
        <f>IF(BaseForecast!AE43=0,"",BaseForecast!AE55/BaseForecast!AE43)</f>
        <v>1.4706595905989386</v>
      </c>
      <c r="AF55" s="6">
        <f>IF(BaseForecast!AF43=0,"",BaseForecast!AF55/BaseForecast!AF43)</f>
        <v>0.88925661914460286</v>
      </c>
      <c r="AG55" s="6">
        <f>IF(BaseForecast!AG43=0,"",BaseForecast!AG55/BaseForecast!AG43)</f>
        <v>0.8081751824817518</v>
      </c>
      <c r="AH55" s="6">
        <f>IF(BaseForecast!AH43=0,"",BaseForecast!AH55/BaseForecast!AH43)</f>
        <v>1.664983164983165</v>
      </c>
      <c r="AI55" s="6">
        <f>IF(BaseForecast!AI43=0,"",BaseForecast!AI55/BaseForecast!AI43)</f>
        <v>1.2571447087032597</v>
      </c>
      <c r="AJ55" s="6">
        <f>IF(BaseForecast!AJ43=0,"",BaseForecast!AJ55/BaseForecast!AJ43)</f>
        <v>5.338403041825095</v>
      </c>
      <c r="AK55" s="6" t="str">
        <f>IF(BaseForecast!AK43=0,"",BaseForecast!AK55/BaseForecast!AK43)</f>
        <v/>
      </c>
      <c r="AL55" s="6">
        <f>IF(BaseForecast!AL43=0,"",BaseForecast!AL55/BaseForecast!AL43)</f>
        <v>1.9950556242274413</v>
      </c>
      <c r="AM55" s="6">
        <f>IF(BaseForecast!AM43=0,"",BaseForecast!AM55/BaseForecast!AM43)</f>
        <v>0.84810430811752691</v>
      </c>
      <c r="AN55" s="6">
        <f>IF(BaseForecast!AN43=0,"",BaseForecast!AN55/BaseForecast!AN43)</f>
        <v>1.4102609621871116</v>
      </c>
      <c r="AO55" s="6">
        <f>IF(BaseForecast!AO43=0,"",BaseForecast!AO55/BaseForecast!AO43)</f>
        <v>0.73773470623864323</v>
      </c>
      <c r="AP55" s="6">
        <f>IF(BaseForecast!AP43=0,"",BaseForecast!AP55/BaseForecast!AP43)</f>
        <v>1.5483592400690847</v>
      </c>
      <c r="AQ55" s="6">
        <f>IF(BaseForecast!AQ43=0,"",BaseForecast!AQ55/BaseForecast!AQ43)</f>
        <v>1.852661596958175</v>
      </c>
      <c r="AR55" s="6">
        <f>IF(BaseForecast!AR43=0,"",BaseForecast!AR55/BaseForecast!AR43)</f>
        <v>49.5</v>
      </c>
      <c r="AS55" s="6">
        <f>IF(BaseForecast!AS43=0,"",BaseForecast!AS55/BaseForecast!AS43)</f>
        <v>0.29870129870129869</v>
      </c>
      <c r="AT55" s="6">
        <f>IF(BaseForecast!AT43=0,"",BaseForecast!AT55/BaseForecast!AT43)</f>
        <v>1.004434653789176</v>
      </c>
      <c r="AU55" s="6">
        <f>IF(BaseForecast!AU43=0,"",BaseForecast!AU55/BaseForecast!AU43)</f>
        <v>0.73082942097026604</v>
      </c>
      <c r="AV55" s="6">
        <f>IF(BaseForecast!AV43=0,"",BaseForecast!AV55/BaseForecast!AV43)</f>
        <v>0</v>
      </c>
      <c r="AW55" s="6">
        <f>IF(BaseForecast!AW43=0,"",BaseForecast!AW55/BaseForecast!AW43)</f>
        <v>1.2345679012345678</v>
      </c>
      <c r="AX55" s="6">
        <f>IF(BaseForecast!AX43=0,"",BaseForecast!AX55/BaseForecast!AX43)</f>
        <v>1.184447983014862</v>
      </c>
      <c r="AY55" s="6">
        <f>IF(BaseForecast!AY43=0,"",BaseForecast!AY55/BaseForecast!AY43)</f>
        <v>0.29842931937172773</v>
      </c>
      <c r="AZ55" s="6">
        <f>IF(BaseForecast!AZ43=0,"",BaseForecast!AZ55/BaseForecast!AZ43)</f>
        <v>3.9757391963608795</v>
      </c>
      <c r="BA55" s="6">
        <f>IF(BaseForecast!BA43=0,"",BaseForecast!BA55/BaseForecast!BA43)</f>
        <v>0.53968253968253965</v>
      </c>
      <c r="BB55" s="6">
        <f t="shared" si="0"/>
        <v>4</v>
      </c>
    </row>
    <row r="56" spans="1:54" ht="12.75" x14ac:dyDescent="0.2">
      <c r="A56" s="11">
        <v>38487</v>
      </c>
      <c r="B56" s="6">
        <f>IF(BaseForecast!B44=0,"",BaseForecast!B56/BaseForecast!B44)</f>
        <v>0.8719146427437674</v>
      </c>
      <c r="C56" s="6">
        <f>IF(BaseForecast!C44=0,"",BaseForecast!C56/BaseForecast!C44)</f>
        <v>0.64156018829858774</v>
      </c>
      <c r="D56" s="6">
        <f>IF(BaseForecast!D44=0,"",BaseForecast!D56/BaseForecast!D44)</f>
        <v>0.92996366038982492</v>
      </c>
      <c r="E56" s="6">
        <f>IF(BaseForecast!E44=0,"",BaseForecast!E56/BaseForecast!E44)</f>
        <v>0.7957591892018121</v>
      </c>
      <c r="F56" s="6">
        <f>IF(BaseForecast!F44=0,"",BaseForecast!F56/BaseForecast!F44)</f>
        <v>1.059493670886076</v>
      </c>
      <c r="G56" s="6">
        <f>IF(BaseForecast!G44=0,"",BaseForecast!G56/BaseForecast!G44)</f>
        <v>0.83013582041916378</v>
      </c>
      <c r="H56" s="6">
        <f>IF(BaseForecast!H44=0,"",BaseForecast!H56/BaseForecast!H44)</f>
        <v>0.97961820008612033</v>
      </c>
      <c r="I56" s="6">
        <f>IF(BaseForecast!I44=0,"",BaseForecast!I56/BaseForecast!I44)</f>
        <v>1.1195670846933516</v>
      </c>
      <c r="J56" s="6">
        <f>IF(BaseForecast!J44=0,"",BaseForecast!J56/BaseForecast!J44)</f>
        <v>0.2586713697824809</v>
      </c>
      <c r="K56" s="6" t="str">
        <f>IF(BaseForecast!K44=0,"",BaseForecast!K56/BaseForecast!K44)</f>
        <v/>
      </c>
      <c r="L56" s="6">
        <f>IF(BaseForecast!L44=0,"",BaseForecast!L56/BaseForecast!L44)</f>
        <v>1.0281998631074607</v>
      </c>
      <c r="M56" s="6">
        <f>IF(BaseForecast!M44=0,"",BaseForecast!M56/BaseForecast!M44)</f>
        <v>0.45864661654135336</v>
      </c>
      <c r="N56" s="6" t="str">
        <f>IF(BaseForecast!N44=0,"",BaseForecast!N56/BaseForecast!N44)</f>
        <v/>
      </c>
      <c r="O56" s="6">
        <f>IF(BaseForecast!O44=0,"",BaseForecast!O56/BaseForecast!O44)</f>
        <v>0.26829268292682928</v>
      </c>
      <c r="P56" s="6">
        <f>IF(BaseForecast!P44=0,"",BaseForecast!P56/BaseForecast!P44)</f>
        <v>0.45494454713493532</v>
      </c>
      <c r="Q56" s="6">
        <f>IF(BaseForecast!Q44=0,"",BaseForecast!Q56/BaseForecast!Q44)</f>
        <v>0.78661903215329654</v>
      </c>
      <c r="R56" s="6">
        <f>IF(BaseForecast!R44=0,"",BaseForecast!R56/BaseForecast!R44)</f>
        <v>4.1697530864197532</v>
      </c>
      <c r="S56" s="6">
        <f>IF(BaseForecast!S44=0,"",BaseForecast!S56/BaseForecast!S44)</f>
        <v>1.5896226415094339</v>
      </c>
      <c r="T56" s="6">
        <f>IF(BaseForecast!T44=0,"",BaseForecast!T56/BaseForecast!T44)</f>
        <v>2.8042105263157895</v>
      </c>
      <c r="U56" s="6">
        <f>IF(BaseForecast!U44=0,"",BaseForecast!U56/BaseForecast!U44)</f>
        <v>1.4781622234826999</v>
      </c>
      <c r="V56" s="6">
        <f>IF(BaseForecast!V44=0,"",BaseForecast!V56/BaseForecast!V44)</f>
        <v>0.65789473684210531</v>
      </c>
      <c r="W56" s="6">
        <f>IF(BaseForecast!W44=0,"",BaseForecast!W56/BaseForecast!W44)</f>
        <v>0.43733474352194607</v>
      </c>
      <c r="X56" s="6">
        <f>IF(BaseForecast!X44=0,"",BaseForecast!X56/BaseForecast!X44)</f>
        <v>1.0175569978365784</v>
      </c>
      <c r="Y56" s="6">
        <f>IF(BaseForecast!Y44=0,"",BaseForecast!Y56/BaseForecast!Y44)</f>
        <v>0.55331510594668487</v>
      </c>
      <c r="Z56" s="6">
        <f>IF(BaseForecast!Z44=0,"",BaseForecast!Z56/BaseForecast!Z44)</f>
        <v>0.93945509586276488</v>
      </c>
      <c r="AA56" s="6">
        <f>IF(BaseForecast!AA44=0,"",BaseForecast!AA56/BaseForecast!AA44)</f>
        <v>0.77985155292930752</v>
      </c>
      <c r="AB56" s="6">
        <f>IF(BaseForecast!AB44=0,"",BaseForecast!AB56/BaseForecast!AB44)</f>
        <v>0.84034582132564839</v>
      </c>
      <c r="AC56" s="6">
        <f>IF(BaseForecast!AC44=0,"",BaseForecast!AC56/BaseForecast!AC44)</f>
        <v>0.8125</v>
      </c>
      <c r="AD56" s="6">
        <f>IF(BaseForecast!AD44=0,"",BaseForecast!AD56/BaseForecast!AD44)</f>
        <v>0.81848184818481851</v>
      </c>
      <c r="AE56" s="6">
        <f>IF(BaseForecast!AE44=0,"",BaseForecast!AE56/BaseForecast!AE44)</f>
        <v>1.0002295157218271</v>
      </c>
      <c r="AF56" s="6">
        <f>IF(BaseForecast!AF44=0,"",BaseForecast!AF56/BaseForecast!AF44)</f>
        <v>3.5194908512330945</v>
      </c>
      <c r="AG56" s="6">
        <f>IF(BaseForecast!AG44=0,"",BaseForecast!AG56/BaseForecast!AG44)</f>
        <v>0.42217332211507347</v>
      </c>
      <c r="AH56" s="6">
        <f>IF(BaseForecast!AH44=0,"",BaseForecast!AH56/BaseForecast!AH44)</f>
        <v>1.1852715761412862</v>
      </c>
      <c r="AI56" s="6">
        <f>IF(BaseForecast!AI44=0,"",BaseForecast!AI56/BaseForecast!AI44)</f>
        <v>0.91243612988297351</v>
      </c>
      <c r="AJ56" s="6">
        <f>IF(BaseForecast!AJ44=0,"",BaseForecast!AJ56/BaseForecast!AJ44)</f>
        <v>0.1628210709621245</v>
      </c>
      <c r="AK56" s="6" t="str">
        <f>IF(BaseForecast!AK44=0,"",BaseForecast!AK56/BaseForecast!AK44)</f>
        <v/>
      </c>
      <c r="AL56" s="6">
        <f>IF(BaseForecast!AL44=0,"",BaseForecast!AL56/BaseForecast!AL44)</f>
        <v>0.18091064037009982</v>
      </c>
      <c r="AM56" s="6">
        <f>IF(BaseForecast!AM44=0,"",BaseForecast!AM56/BaseForecast!AM44)</f>
        <v>0.94690221448121425</v>
      </c>
      <c r="AN56" s="6">
        <f>IF(BaseForecast!AN44=0,"",BaseForecast!AN56/BaseForecast!AN44)</f>
        <v>0.32821698906644237</v>
      </c>
      <c r="AO56" s="6">
        <f>IF(BaseForecast!AO44=0,"",BaseForecast!AO56/BaseForecast!AO44)</f>
        <v>0.24087273991655075</v>
      </c>
      <c r="AP56" s="6">
        <f>IF(BaseForecast!AP44=0,"",BaseForecast!AP56/BaseForecast!AP44)</f>
        <v>1.0154132341217115</v>
      </c>
      <c r="AQ56" s="6">
        <f>IF(BaseForecast!AQ44=0,"",BaseForecast!AQ56/BaseForecast!AQ44)</f>
        <v>0.66493055555555558</v>
      </c>
      <c r="AR56" s="6">
        <f>IF(BaseForecast!AR44=0,"",BaseForecast!AR56/BaseForecast!AR44)</f>
        <v>11.26923076923077</v>
      </c>
      <c r="AS56" s="6">
        <f>IF(BaseForecast!AS44=0,"",BaseForecast!AS56/BaseForecast!AS44)</f>
        <v>0.18932038834951456</v>
      </c>
      <c r="AT56" s="6">
        <f>IF(BaseForecast!AT44=0,"",BaseForecast!AT56/BaseForecast!AT44)</f>
        <v>0.98379125976150716</v>
      </c>
      <c r="AU56" s="6">
        <f>IF(BaseForecast!AU44=0,"",BaseForecast!AU56/BaseForecast!AU44)</f>
        <v>0.73809523809523814</v>
      </c>
      <c r="AV56" s="6">
        <f>IF(BaseForecast!AV44=0,"",BaseForecast!AV56/BaseForecast!AV44)</f>
        <v>2</v>
      </c>
      <c r="AW56" s="6">
        <f>IF(BaseForecast!AW44=0,"",BaseForecast!AW56/BaseForecast!AW44)</f>
        <v>0.1294147976282547</v>
      </c>
      <c r="AX56" s="6">
        <f>IF(BaseForecast!AX44=0,"",BaseForecast!AX56/BaseForecast!AX44)</f>
        <v>0.56429179676412144</v>
      </c>
      <c r="AY56" s="6">
        <f>IF(BaseForecast!AY44=0,"",BaseForecast!AY56/BaseForecast!AY44)</f>
        <v>0.37872340425531914</v>
      </c>
      <c r="AZ56" s="6">
        <f>IF(BaseForecast!AZ44=0,"",BaseForecast!AZ56/BaseForecast!AZ44)</f>
        <v>2.2170240415854452</v>
      </c>
      <c r="BA56" s="6">
        <f>IF(BaseForecast!BA44=0,"",BaseForecast!BA56/BaseForecast!BA44)</f>
        <v>0.79245283018867929</v>
      </c>
      <c r="BB56" s="6">
        <f t="shared" si="0"/>
        <v>5</v>
      </c>
    </row>
    <row r="57" spans="1:54" ht="12.75" x14ac:dyDescent="0.2">
      <c r="A57" s="11">
        <v>38518</v>
      </c>
      <c r="B57" s="6">
        <f>IF(BaseForecast!B45=0,"",BaseForecast!B57/BaseForecast!B45)</f>
        <v>1.1692387924587713</v>
      </c>
      <c r="C57" s="6">
        <f>IF(BaseForecast!C45=0,"",BaseForecast!C57/BaseForecast!C45)</f>
        <v>1.0468036529680365</v>
      </c>
      <c r="D57" s="6">
        <f>IF(BaseForecast!D45=0,"",BaseForecast!D57/BaseForecast!D45)</f>
        <v>0.9062595419847328</v>
      </c>
      <c r="E57" s="6">
        <f>IF(BaseForecast!E45=0,"",BaseForecast!E57/BaseForecast!E45)</f>
        <v>0.7562402339837333</v>
      </c>
      <c r="F57" s="6">
        <f>IF(BaseForecast!F45=0,"",BaseForecast!F57/BaseForecast!F45)</f>
        <v>1.2282040980313378</v>
      </c>
      <c r="G57" s="6">
        <f>IF(BaseForecast!G45=0,"",BaseForecast!G57/BaseForecast!G45)</f>
        <v>0.86516435587390517</v>
      </c>
      <c r="H57" s="6">
        <f>IF(BaseForecast!H45=0,"",BaseForecast!H57/BaseForecast!H45)</f>
        <v>0.95154316385865512</v>
      </c>
      <c r="I57" s="6">
        <f>IF(BaseForecast!I45=0,"",BaseForecast!I57/BaseForecast!I45)</f>
        <v>1.0041500951063462</v>
      </c>
      <c r="J57" s="6">
        <f>IF(BaseForecast!J45=0,"",BaseForecast!J57/BaseForecast!J45)</f>
        <v>1.3339366515837103</v>
      </c>
      <c r="K57" s="6" t="str">
        <f>IF(BaseForecast!K45=0,"",BaseForecast!K57/BaseForecast!K45)</f>
        <v/>
      </c>
      <c r="L57" s="6">
        <f>IF(BaseForecast!L45=0,"",BaseForecast!L57/BaseForecast!L45)</f>
        <v>0.99010529834531169</v>
      </c>
      <c r="M57" s="6">
        <f>IF(BaseForecast!M45=0,"",BaseForecast!M57/BaseForecast!M45)</f>
        <v>1.3945045795170692</v>
      </c>
      <c r="N57" s="6" t="str">
        <f>IF(BaseForecast!N45=0,"",BaseForecast!N57/BaseForecast!N45)</f>
        <v/>
      </c>
      <c r="O57" s="6">
        <f>IF(BaseForecast!O45=0,"",BaseForecast!O57/BaseForecast!O45)</f>
        <v>0.5670103092783505</v>
      </c>
      <c r="P57" s="6">
        <f>IF(BaseForecast!P45=0,"",BaseForecast!P57/BaseForecast!P45)</f>
        <v>2.4015532206486983</v>
      </c>
      <c r="Q57" s="6">
        <f>IF(BaseForecast!Q45=0,"",BaseForecast!Q57/BaseForecast!Q45)</f>
        <v>4.1030303030303035</v>
      </c>
      <c r="R57" s="6">
        <f>IF(BaseForecast!R45=0,"",BaseForecast!R57/BaseForecast!R45)</f>
        <v>3.2059659090909092</v>
      </c>
      <c r="S57" s="6">
        <f>IF(BaseForecast!S45=0,"",BaseForecast!S57/BaseForecast!S45)</f>
        <v>1.4966996699669968</v>
      </c>
      <c r="T57" s="6">
        <f>IF(BaseForecast!T45=0,"",BaseForecast!T57/BaseForecast!T45)</f>
        <v>5.9255898366606168</v>
      </c>
      <c r="U57" s="6">
        <f>IF(BaseForecast!U45=0,"",BaseForecast!U57/BaseForecast!U45)</f>
        <v>1.3851461038961039</v>
      </c>
      <c r="V57" s="6">
        <f>IF(BaseForecast!V45=0,"",BaseForecast!V57/BaseForecast!V45)</f>
        <v>0.88585365853658538</v>
      </c>
      <c r="W57" s="6">
        <f>IF(BaseForecast!W45=0,"",BaseForecast!W57/BaseForecast!W45)</f>
        <v>1.65787896944278</v>
      </c>
      <c r="X57" s="6">
        <f>IF(BaseForecast!X45=0,"",BaseForecast!X57/BaseForecast!X45)</f>
        <v>1.0586391810014626</v>
      </c>
      <c r="Y57" s="6">
        <f>IF(BaseForecast!Y45=0,"",BaseForecast!Y57/BaseForecast!Y45)</f>
        <v>1.3770435381173636</v>
      </c>
      <c r="Z57" s="6">
        <f>IF(BaseForecast!Z45=0,"",BaseForecast!Z57/BaseForecast!Z45)</f>
        <v>5.1237553342816504</v>
      </c>
      <c r="AA57" s="6">
        <f>IF(BaseForecast!AA45=0,"",BaseForecast!AA57/BaseForecast!AA45)</f>
        <v>1.2755967473987935</v>
      </c>
      <c r="AB57" s="6">
        <f>IF(BaseForecast!AB45=0,"",BaseForecast!AB57/BaseForecast!AB45)</f>
        <v>1.4844931921331317</v>
      </c>
      <c r="AC57" s="6">
        <f>IF(BaseForecast!AC45=0,"",BaseForecast!AC57/BaseForecast!AC45)</f>
        <v>1.5</v>
      </c>
      <c r="AD57" s="6">
        <f>IF(BaseForecast!AD45=0,"",BaseForecast!AD57/BaseForecast!AD45)</f>
        <v>2.1028192371475956</v>
      </c>
      <c r="AE57" s="6">
        <f>IF(BaseForecast!AE45=0,"",BaseForecast!AE57/BaseForecast!AE45)</f>
        <v>0.86863914491518857</v>
      </c>
      <c r="AF57" s="6">
        <f>IF(BaseForecast!AF45=0,"",BaseForecast!AF57/BaseForecast!AF45)</f>
        <v>1.3317905698582586</v>
      </c>
      <c r="AG57" s="6">
        <f>IF(BaseForecast!AG45=0,"",BaseForecast!AG57/BaseForecast!AG45)</f>
        <v>1.0175555555555555</v>
      </c>
      <c r="AH57" s="6">
        <f>IF(BaseForecast!AH45=0,"",BaseForecast!AH57/BaseForecast!AH45)</f>
        <v>1.4110524681775847</v>
      </c>
      <c r="AI57" s="6">
        <f>IF(BaseForecast!AI45=0,"",BaseForecast!AI57/BaseForecast!AI45)</f>
        <v>1.3962113976440624</v>
      </c>
      <c r="AJ57" s="6">
        <f>IF(BaseForecast!AJ45=0,"",BaseForecast!AJ57/BaseForecast!AJ45)</f>
        <v>0.82127955493741311</v>
      </c>
      <c r="AK57" s="6" t="str">
        <f>IF(BaseForecast!AK45=0,"",BaseForecast!AK57/BaseForecast!AK45)</f>
        <v/>
      </c>
      <c r="AL57" s="6">
        <f>IF(BaseForecast!AL45=0,"",BaseForecast!AL57/BaseForecast!AL45)</f>
        <v>1.7694902548725637</v>
      </c>
      <c r="AM57" s="6">
        <f>IF(BaseForecast!AM45=0,"",BaseForecast!AM57/BaseForecast!AM45)</f>
        <v>1.560596480134893</v>
      </c>
      <c r="AN57" s="6">
        <f>IF(BaseForecast!AN45=0,"",BaseForecast!AN57/BaseForecast!AN45)</f>
        <v>0.64062872112407721</v>
      </c>
      <c r="AO57" s="6">
        <f>IF(BaseForecast!AO45=0,"",BaseForecast!AO57/BaseForecast!AO45)</f>
        <v>1.3577684948120199</v>
      </c>
      <c r="AP57" s="6">
        <f>IF(BaseForecast!AP45=0,"",BaseForecast!AP57/BaseForecast!AP45)</f>
        <v>1.2001561686621551</v>
      </c>
      <c r="AQ57" s="6">
        <f>IF(BaseForecast!AQ45=0,"",BaseForecast!AQ57/BaseForecast!AQ45)</f>
        <v>1.4883081155433286</v>
      </c>
      <c r="AR57" s="6">
        <f>IF(BaseForecast!AR45=0,"",BaseForecast!AR57/BaseForecast!AR45)</f>
        <v>3.85</v>
      </c>
      <c r="AS57" s="6">
        <f>IF(BaseForecast!AS45=0,"",BaseForecast!AS57/BaseForecast!AS45)</f>
        <v>2.7</v>
      </c>
      <c r="AT57" s="6">
        <f>IF(BaseForecast!AT45=0,"",BaseForecast!AT57/BaseForecast!AT45)</f>
        <v>1.1510213299143306</v>
      </c>
      <c r="AU57" s="6">
        <f>IF(BaseForecast!AU45=0,"",BaseForecast!AU57/BaseForecast!AU45)</f>
        <v>1.0928381962864722</v>
      </c>
      <c r="AV57" s="6">
        <f>IF(BaseForecast!AV45=0,"",BaseForecast!AV57/BaseForecast!AV45)</f>
        <v>9.0909090909090912E-2</v>
      </c>
      <c r="AW57" s="6">
        <f>IF(BaseForecast!AW45=0,"",BaseForecast!AW57/BaseForecast!AW45)</f>
        <v>1.5417538520068481</v>
      </c>
      <c r="AX57" s="6">
        <f>IF(BaseForecast!AX45=0,"",BaseForecast!AX57/BaseForecast!AX45)</f>
        <v>1.7802779616148245</v>
      </c>
      <c r="AY57" s="6">
        <f>IF(BaseForecast!AY45=0,"",BaseForecast!AY57/BaseForecast!AY45)</f>
        <v>0.7766497461928934</v>
      </c>
      <c r="AZ57" s="6">
        <f>IF(BaseForecast!AZ45=0,"",BaseForecast!AZ57/BaseForecast!AZ45)</f>
        <v>4.9404117009750816</v>
      </c>
      <c r="BA57" s="6">
        <f>IF(BaseForecast!BA45=0,"",BaseForecast!BA57/BaseForecast!BA45)</f>
        <v>1.6666666666666667</v>
      </c>
      <c r="BB57" s="6">
        <f t="shared" si="0"/>
        <v>6</v>
      </c>
    </row>
    <row r="58" spans="1:54" ht="12.75" x14ac:dyDescent="0.2">
      <c r="A58" s="11">
        <v>38548</v>
      </c>
      <c r="B58" s="6">
        <f>IF(BaseForecast!B46=0,"",BaseForecast!B58/BaseForecast!B46)</f>
        <v>1.2404194757032636</v>
      </c>
      <c r="C58" s="6">
        <f>IF(BaseForecast!C46=0,"",BaseForecast!C58/BaseForecast!C46)</f>
        <v>0.91379211715576913</v>
      </c>
      <c r="D58" s="6">
        <f>IF(BaseForecast!D46=0,"",BaseForecast!D58/BaseForecast!D46)</f>
        <v>1.0633102200783842</v>
      </c>
      <c r="E58" s="6">
        <f>IF(BaseForecast!E46=0,"",BaseForecast!E58/BaseForecast!E46)</f>
        <v>0.98501036517301865</v>
      </c>
      <c r="F58" s="6">
        <f>IF(BaseForecast!F46=0,"",BaseForecast!F58/BaseForecast!F46)</f>
        <v>1.4287994325234972</v>
      </c>
      <c r="G58" s="6">
        <f>IF(BaseForecast!G46=0,"",BaseForecast!G58/BaseForecast!G46)</f>
        <v>1.0224593857464721</v>
      </c>
      <c r="H58" s="6">
        <f>IF(BaseForecast!H46=0,"",BaseForecast!H58/BaseForecast!H46)</f>
        <v>1.159483204134367</v>
      </c>
      <c r="I58" s="6">
        <f>IF(BaseForecast!I46=0,"",BaseForecast!I58/BaseForecast!I46)</f>
        <v>1.106575257089436</v>
      </c>
      <c r="J58" s="6">
        <f>IF(BaseForecast!J46=0,"",BaseForecast!J58/BaseForecast!J46)</f>
        <v>1.7838795394154119</v>
      </c>
      <c r="K58" s="6" t="str">
        <f>IF(BaseForecast!K46=0,"",BaseForecast!K58/BaseForecast!K46)</f>
        <v/>
      </c>
      <c r="L58" s="6">
        <f>IF(BaseForecast!L46=0,"",BaseForecast!L58/BaseForecast!L46)</f>
        <v>1.2825419549828998</v>
      </c>
      <c r="M58" s="6">
        <f>IF(BaseForecast!M46=0,"",BaseForecast!M58/BaseForecast!M46)</f>
        <v>1.7097751957565042</v>
      </c>
      <c r="N58" s="6" t="str">
        <f>IF(BaseForecast!N46=0,"",BaseForecast!N58/BaseForecast!N46)</f>
        <v/>
      </c>
      <c r="O58" s="6">
        <f>IF(BaseForecast!O46=0,"",BaseForecast!O58/BaseForecast!O46)</f>
        <v>0.90445269016697594</v>
      </c>
      <c r="P58" s="6">
        <f>IF(BaseForecast!P46=0,"",BaseForecast!P58/BaseForecast!P46)</f>
        <v>2.1600816175106661</v>
      </c>
      <c r="Q58" s="6">
        <f>IF(BaseForecast!Q46=0,"",BaseForecast!Q58/BaseForecast!Q46)</f>
        <v>2.9503676470588234</v>
      </c>
      <c r="R58" s="6">
        <f>IF(BaseForecast!R46=0,"",BaseForecast!R58/BaseForecast!R46)</f>
        <v>3.3248730964467006</v>
      </c>
      <c r="S58" s="6">
        <f>IF(BaseForecast!S46=0,"",BaseForecast!S58/BaseForecast!S46)</f>
        <v>2.917960088691796</v>
      </c>
      <c r="T58" s="6">
        <f>IF(BaseForecast!T46=0,"",BaseForecast!T58/BaseForecast!T46)</f>
        <v>5.1800391389432487</v>
      </c>
      <c r="U58" s="6">
        <f>IF(BaseForecast!U46=0,"",BaseForecast!U58/BaseForecast!U46)</f>
        <v>1.3259378781766842</v>
      </c>
      <c r="V58" s="6">
        <f>IF(BaseForecast!V46=0,"",BaseForecast!V58/BaseForecast!V46)</f>
        <v>0.98835243283862484</v>
      </c>
      <c r="W58" s="6">
        <f>IF(BaseForecast!W46=0,"",BaseForecast!W58/BaseForecast!W46)</f>
        <v>2.2585714285714285</v>
      </c>
      <c r="X58" s="6">
        <f>IF(BaseForecast!X46=0,"",BaseForecast!X58/BaseForecast!X46)</f>
        <v>1.159793477550487</v>
      </c>
      <c r="Y58" s="6">
        <f>IF(BaseForecast!Y46=0,"",BaseForecast!Y58/BaseForecast!Y46)</f>
        <v>1.7288423917666071</v>
      </c>
      <c r="Z58" s="6">
        <f>IF(BaseForecast!Z46=0,"",BaseForecast!Z58/BaseForecast!Z46)</f>
        <v>2.7094430992736078</v>
      </c>
      <c r="AA58" s="6">
        <f>IF(BaseForecast!AA46=0,"",BaseForecast!AA58/BaseForecast!AA46)</f>
        <v>1.4434444524443804</v>
      </c>
      <c r="AB58" s="6">
        <f>IF(BaseForecast!AB46=0,"",BaseForecast!AB58/BaseForecast!AB46)</f>
        <v>1.421859039836568</v>
      </c>
      <c r="AC58" s="6">
        <f>IF(BaseForecast!AC46=0,"",BaseForecast!AC58/BaseForecast!AC46)</f>
        <v>2</v>
      </c>
      <c r="AD58" s="6">
        <f>IF(BaseForecast!AD46=0,"",BaseForecast!AD58/BaseForecast!AD46)</f>
        <v>3.2977412731006162</v>
      </c>
      <c r="AE58" s="6">
        <f>IF(BaseForecast!AE46=0,"",BaseForecast!AE58/BaseForecast!AE46)</f>
        <v>0.98897345238808654</v>
      </c>
      <c r="AF58" s="6">
        <f>IF(BaseForecast!AF46=0,"",BaseForecast!AF58/BaseForecast!AF46)</f>
        <v>1.5189035916824196</v>
      </c>
      <c r="AG58" s="6">
        <f>IF(BaseForecast!AG46=0,"",BaseForecast!AG58/BaseForecast!AG46)</f>
        <v>1.1944263575986456</v>
      </c>
      <c r="AH58" s="6">
        <f>IF(BaseForecast!AH46=0,"",BaseForecast!AH58/BaseForecast!AH46)</f>
        <v>1.3851508120649652</v>
      </c>
      <c r="AI58" s="6">
        <f>IF(BaseForecast!AI46=0,"",BaseForecast!AI58/BaseForecast!AI46)</f>
        <v>1.7012378721980594</v>
      </c>
      <c r="AJ58" s="6">
        <f>IF(BaseForecast!AJ46=0,"",BaseForecast!AJ58/BaseForecast!AJ46)</f>
        <v>1.654559707342566</v>
      </c>
      <c r="AK58" s="6" t="str">
        <f>IF(BaseForecast!AK46=0,"",BaseForecast!AK58/BaseForecast!AK46)</f>
        <v/>
      </c>
      <c r="AL58" s="6">
        <f>IF(BaseForecast!AL46=0,"",BaseForecast!AL58/BaseForecast!AL46)</f>
        <v>2.1632078790010554</v>
      </c>
      <c r="AM58" s="6">
        <f>IF(BaseForecast!AM46=0,"",BaseForecast!AM58/BaseForecast!AM46)</f>
        <v>1.3436501130428002</v>
      </c>
      <c r="AN58" s="6">
        <f>IF(BaseForecast!AN46=0,"",BaseForecast!AN58/BaseForecast!AN46)</f>
        <v>0.79894543787253558</v>
      </c>
      <c r="AO58" s="6">
        <f>IF(BaseForecast!AO46=0,"",BaseForecast!AO58/BaseForecast!AO46)</f>
        <v>1.1896912190414923</v>
      </c>
      <c r="AP58" s="6">
        <f>IF(BaseForecast!AP46=0,"",BaseForecast!AP58/BaseForecast!AP46)</f>
        <v>1.5144927536231885</v>
      </c>
      <c r="AQ58" s="6">
        <f>IF(BaseForecast!AQ46=0,"",BaseForecast!AQ58/BaseForecast!AQ46)</f>
        <v>1.974124809741248</v>
      </c>
      <c r="AR58" s="6">
        <f>IF(BaseForecast!AR46=0,"",BaseForecast!AR58/BaseForecast!AR46)</f>
        <v>1.534675615212528</v>
      </c>
      <c r="AS58" s="6">
        <f>IF(BaseForecast!AS46=0,"",BaseForecast!AS58/BaseForecast!AS46)</f>
        <v>4.2426778242677825</v>
      </c>
      <c r="AT58" s="6">
        <f>IF(BaseForecast!AT46=0,"",BaseForecast!AT58/BaseForecast!AT46)</f>
        <v>1.0778850057778193</v>
      </c>
      <c r="AU58" s="6">
        <f>IF(BaseForecast!AU46=0,"",BaseForecast!AU58/BaseForecast!AU46)</f>
        <v>1.469630557294928</v>
      </c>
      <c r="AV58" s="6">
        <f>IF(BaseForecast!AV46=0,"",BaseForecast!AV58/BaseForecast!AV46)</f>
        <v>0.4</v>
      </c>
      <c r="AW58" s="6">
        <f>IF(BaseForecast!AW46=0,"",BaseForecast!AW58/BaseForecast!AW46)</f>
        <v>1.9149155033063923</v>
      </c>
      <c r="AX58" s="6">
        <f>IF(BaseForecast!AX46=0,"",BaseForecast!AX58/BaseForecast!AX46)</f>
        <v>0.93096472373245664</v>
      </c>
      <c r="AY58" s="6">
        <f>IF(BaseForecast!AY46=0,"",BaseForecast!AY58/BaseForecast!AY46)</f>
        <v>3.2682926829268291</v>
      </c>
      <c r="AZ58" s="6">
        <f>IF(BaseForecast!AZ46=0,"",BaseForecast!AZ58/BaseForecast!AZ46)</f>
        <v>3.7354278627532036</v>
      </c>
      <c r="BA58" s="6">
        <f>IF(BaseForecast!BA46=0,"",BaseForecast!BA58/BaseForecast!BA46)</f>
        <v>1.9512195121951219</v>
      </c>
      <c r="BB58" s="6">
        <f t="shared" si="0"/>
        <v>7</v>
      </c>
    </row>
    <row r="59" spans="1:54" ht="12.75" x14ac:dyDescent="0.2">
      <c r="A59" s="11">
        <v>38579</v>
      </c>
      <c r="B59" s="6">
        <f>IF(BaseForecast!B47=0,"",BaseForecast!B59/BaseForecast!B47)</f>
        <v>1.2917572003898323</v>
      </c>
      <c r="C59" s="6">
        <f>IF(BaseForecast!C47=0,"",BaseForecast!C59/BaseForecast!C47)</f>
        <v>1.1985404446869459</v>
      </c>
      <c r="D59" s="6">
        <f>IF(BaseForecast!D47=0,"",BaseForecast!D59/BaseForecast!D47)</f>
        <v>1.2868243243243243</v>
      </c>
      <c r="E59" s="6">
        <f>IF(BaseForecast!E47=0,"",BaseForecast!E59/BaseForecast!E47)</f>
        <v>1.057659655566721</v>
      </c>
      <c r="F59" s="6">
        <f>IF(BaseForecast!F47=0,"",BaseForecast!F59/BaseForecast!F47)</f>
        <v>1.5641655641655641</v>
      </c>
      <c r="G59" s="6">
        <f>IF(BaseForecast!G47=0,"",BaseForecast!G59/BaseForecast!G47)</f>
        <v>1.0659219384189036</v>
      </c>
      <c r="H59" s="6">
        <f>IF(BaseForecast!H47=0,"",BaseForecast!H59/BaseForecast!H47)</f>
        <v>1.118577575297393</v>
      </c>
      <c r="I59" s="6">
        <f>IF(BaseForecast!I47=0,"",BaseForecast!I59/BaseForecast!I47)</f>
        <v>1.0485689505637468</v>
      </c>
      <c r="J59" s="6">
        <f>IF(BaseForecast!J47=0,"",BaseForecast!J59/BaseForecast!J47)</f>
        <v>2.2132701421800949</v>
      </c>
      <c r="K59" s="6" t="str">
        <f>IF(BaseForecast!K47=0,"",BaseForecast!K59/BaseForecast!K47)</f>
        <v/>
      </c>
      <c r="L59" s="6">
        <f>IF(BaseForecast!L47=0,"",BaseForecast!L59/BaseForecast!L47)</f>
        <v>1.2315121004228156</v>
      </c>
      <c r="M59" s="6">
        <f>IF(BaseForecast!M47=0,"",BaseForecast!M59/BaseForecast!M47)</f>
        <v>2.0501229172357278</v>
      </c>
      <c r="N59" s="6" t="str">
        <f>IF(BaseForecast!N47=0,"",BaseForecast!N59/BaseForecast!N47)</f>
        <v/>
      </c>
      <c r="O59" s="6">
        <f>IF(BaseForecast!O47=0,"",BaseForecast!O59/BaseForecast!O47)</f>
        <v>1.0878839590443685</v>
      </c>
      <c r="P59" s="6">
        <f>IF(BaseForecast!P47=0,"",BaseForecast!P59/BaseForecast!P47)</f>
        <v>2.7144168962350781</v>
      </c>
      <c r="Q59" s="6">
        <f>IF(BaseForecast!Q47=0,"",BaseForecast!Q59/BaseForecast!Q47)</f>
        <v>2.8022028453418999</v>
      </c>
      <c r="R59" s="6">
        <f>IF(BaseForecast!R47=0,"",BaseForecast!R59/BaseForecast!R47)</f>
        <v>4.39117199391172</v>
      </c>
      <c r="S59" s="6">
        <f>IF(BaseForecast!S47=0,"",BaseForecast!S59/BaseForecast!S47)</f>
        <v>1.1401204159824849</v>
      </c>
      <c r="T59" s="6">
        <f>IF(BaseForecast!T47=0,"",BaseForecast!T59/BaseForecast!T47)</f>
        <v>6.3498098859315588</v>
      </c>
      <c r="U59" s="6">
        <f>IF(BaseForecast!U47=0,"",BaseForecast!U59/BaseForecast!U47)</f>
        <v>1.1361945636623749</v>
      </c>
      <c r="V59" s="6">
        <f>IF(BaseForecast!V47=0,"",BaseForecast!V59/BaseForecast!V47)</f>
        <v>0.8889440582588547</v>
      </c>
      <c r="W59" s="6">
        <f>IF(BaseForecast!W47=0,"",BaseForecast!W59/BaseForecast!W47)</f>
        <v>3.6049475262368817</v>
      </c>
      <c r="X59" s="6">
        <f>IF(BaseForecast!X47=0,"",BaseForecast!X59/BaseForecast!X47)</f>
        <v>1.2740617734971771</v>
      </c>
      <c r="Y59" s="6">
        <f>IF(BaseForecast!Y47=0,"",BaseForecast!Y59/BaseForecast!Y47)</f>
        <v>1.5620756140497947</v>
      </c>
      <c r="Z59" s="6">
        <f>IF(BaseForecast!Z47=0,"",BaseForecast!Z59/BaseForecast!Z47)</f>
        <v>9.2761194029850742</v>
      </c>
      <c r="AA59" s="6">
        <f>IF(BaseForecast!AA47=0,"",BaseForecast!AA59/BaseForecast!AA47)</f>
        <v>1.8049598377914684</v>
      </c>
      <c r="AB59" s="6">
        <f>IF(BaseForecast!AB47=0,"",BaseForecast!AB59/BaseForecast!AB47)</f>
        <v>2.0224455611390284</v>
      </c>
      <c r="AC59" s="6">
        <f>IF(BaseForecast!AC47=0,"",BaseForecast!AC59/BaseForecast!AC47)</f>
        <v>2</v>
      </c>
      <c r="AD59" s="6">
        <f>IF(BaseForecast!AD47=0,"",BaseForecast!AD59/BaseForecast!AD47)</f>
        <v>4.1910828025477711</v>
      </c>
      <c r="AE59" s="6">
        <f>IF(BaseForecast!AE47=0,"",BaseForecast!AE59/BaseForecast!AE47)</f>
        <v>1.0211890059329216</v>
      </c>
      <c r="AF59" s="6">
        <f>IF(BaseForecast!AF47=0,"",BaseForecast!AF59/BaseForecast!AF47)</f>
        <v>1.5503805175038052</v>
      </c>
      <c r="AG59" s="6">
        <f>IF(BaseForecast!AG47=0,"",BaseForecast!AG59/BaseForecast!AG47)</f>
        <v>1.2172344199131551</v>
      </c>
      <c r="AH59" s="6">
        <f>IF(BaseForecast!AH47=0,"",BaseForecast!AH59/BaseForecast!AH47)</f>
        <v>1.5</v>
      </c>
      <c r="AI59" s="6">
        <f>IF(BaseForecast!AI47=0,"",BaseForecast!AI59/BaseForecast!AI47)</f>
        <v>1.4985392036961545</v>
      </c>
      <c r="AJ59" s="6">
        <f>IF(BaseForecast!AJ47=0,"",BaseForecast!AJ59/BaseForecast!AJ47)</f>
        <v>1.8728405550835456</v>
      </c>
      <c r="AK59" s="6" t="str">
        <f>IF(BaseForecast!AK47=0,"",BaseForecast!AK59/BaseForecast!AK47)</f>
        <v/>
      </c>
      <c r="AL59" s="6">
        <f>IF(BaseForecast!AL47=0,"",BaseForecast!AL59/BaseForecast!AL47)</f>
        <v>2.2900531511009872</v>
      </c>
      <c r="AM59" s="6">
        <f>IF(BaseForecast!AM47=0,"",BaseForecast!AM59/BaseForecast!AM47)</f>
        <v>1.4527572016460906</v>
      </c>
      <c r="AN59" s="6">
        <f>IF(BaseForecast!AN47=0,"",BaseForecast!AN59/BaseForecast!AN47)</f>
        <v>0.96766301457291781</v>
      </c>
      <c r="AO59" s="6">
        <f>IF(BaseForecast!AO47=0,"",BaseForecast!AO59/BaseForecast!AO47)</f>
        <v>1.4394363478428722</v>
      </c>
      <c r="AP59" s="6">
        <f>IF(BaseForecast!AP47=0,"",BaseForecast!AP59/BaseForecast!AP47)</f>
        <v>1.2846790890269151</v>
      </c>
      <c r="AQ59" s="6">
        <f>IF(BaseForecast!AQ47=0,"",BaseForecast!AQ59/BaseForecast!AQ47)</f>
        <v>2.1065961065961067</v>
      </c>
      <c r="AR59" s="6">
        <f>IF(BaseForecast!AR47=0,"",BaseForecast!AR59/BaseForecast!AR47)</f>
        <v>2.3048780487804876</v>
      </c>
      <c r="AS59" s="6">
        <f>IF(BaseForecast!AS47=0,"",BaseForecast!AS59/BaseForecast!AS47)</f>
        <v>13.975728155339805</v>
      </c>
      <c r="AT59" s="6">
        <f>IF(BaseForecast!AT47=0,"",BaseForecast!AT59/BaseForecast!AT47)</f>
        <v>1.1220631645770514</v>
      </c>
      <c r="AU59" s="6">
        <f>IF(BaseForecast!AU47=0,"",BaseForecast!AU59/BaseForecast!AU47)</f>
        <v>1.2531172069825436</v>
      </c>
      <c r="AV59" s="6">
        <f>IF(BaseForecast!AV47=0,"",BaseForecast!AV59/BaseForecast!AV47)</f>
        <v>1</v>
      </c>
      <c r="AW59" s="6">
        <f>IF(BaseForecast!AW47=0,"",BaseForecast!AW59/BaseForecast!AW47)</f>
        <v>2.0280539289118891</v>
      </c>
      <c r="AX59" s="6">
        <f>IF(BaseForecast!AX47=0,"",BaseForecast!AX59/BaseForecast!AX47)</f>
        <v>1.0350820727389765</v>
      </c>
      <c r="AY59" s="6">
        <f>IF(BaseForecast!AY47=0,"",BaseForecast!AY59/BaseForecast!AY47)</f>
        <v>5.3372093023255811</v>
      </c>
      <c r="AZ59" s="6">
        <f>IF(BaseForecast!AZ47=0,"",BaseForecast!AZ59/BaseForecast!AZ47)</f>
        <v>6.8527960526315788</v>
      </c>
      <c r="BA59" s="6">
        <f>IF(BaseForecast!BA47=0,"",BaseForecast!BA59/BaseForecast!BA47)</f>
        <v>1.9736842105263157</v>
      </c>
      <c r="BB59" s="6">
        <f t="shared" si="0"/>
        <v>8</v>
      </c>
    </row>
    <row r="60" spans="1:54" ht="12.75" x14ac:dyDescent="0.2">
      <c r="A60" s="11">
        <v>38610</v>
      </c>
      <c r="B60" s="6">
        <f>IF(BaseForecast!B48=0,"",BaseForecast!B60/BaseForecast!B48)</f>
        <v>1.0908563765488062</v>
      </c>
      <c r="C60" s="6">
        <f>IF(BaseForecast!C48=0,"",BaseForecast!C60/BaseForecast!C48)</f>
        <v>0.98895654866343274</v>
      </c>
      <c r="D60" s="6">
        <f>IF(BaseForecast!D48=0,"",BaseForecast!D60/BaseForecast!D48)</f>
        <v>1.0526842280760254</v>
      </c>
      <c r="E60" s="6">
        <f>IF(BaseForecast!E48=0,"",BaseForecast!E60/BaseForecast!E48)</f>
        <v>0.96386273914363807</v>
      </c>
      <c r="F60" s="6">
        <f>IF(BaseForecast!F48=0,"",BaseForecast!F60/BaseForecast!F48)</f>
        <v>1.7226532195500388</v>
      </c>
      <c r="G60" s="6">
        <f>IF(BaseForecast!G48=0,"",BaseForecast!G60/BaseForecast!G48)</f>
        <v>0.79208164747380438</v>
      </c>
      <c r="H60" s="6">
        <f>IF(BaseForecast!H48=0,"",BaseForecast!H60/BaseForecast!H48)</f>
        <v>1.2729517049837988</v>
      </c>
      <c r="I60" s="6">
        <f>IF(BaseForecast!I48=0,"",BaseForecast!I60/BaseForecast!I48)</f>
        <v>0.69245194561650258</v>
      </c>
      <c r="J60" s="6">
        <f>IF(BaseForecast!J48=0,"",BaseForecast!J60/BaseForecast!J48)</f>
        <v>0.99093655589123864</v>
      </c>
      <c r="K60" s="6" t="str">
        <f>IF(BaseForecast!K48=0,"",BaseForecast!K60/BaseForecast!K48)</f>
        <v/>
      </c>
      <c r="L60" s="6">
        <f>IF(BaseForecast!L48=0,"",BaseForecast!L60/BaseForecast!L48)</f>
        <v>0.95848246241947033</v>
      </c>
      <c r="M60" s="6">
        <f>IF(BaseForecast!M48=0,"",BaseForecast!M60/BaseForecast!M48)</f>
        <v>2.8504883546205861</v>
      </c>
      <c r="N60" s="6" t="str">
        <f>IF(BaseForecast!N48=0,"",BaseForecast!N60/BaseForecast!N48)</f>
        <v/>
      </c>
      <c r="O60" s="6">
        <f>IF(BaseForecast!O48=0,"",BaseForecast!O60/BaseForecast!O48)</f>
        <v>1.0236148955495004</v>
      </c>
      <c r="P60" s="6">
        <f>IF(BaseForecast!P48=0,"",BaseForecast!P60/BaseForecast!P48)</f>
        <v>2.6958740961293066</v>
      </c>
      <c r="Q60" s="6">
        <f>IF(BaseForecast!Q48=0,"",BaseForecast!Q60/BaseForecast!Q48)</f>
        <v>1.6710526315789473</v>
      </c>
      <c r="R60" s="6">
        <f>IF(BaseForecast!R48=0,"",BaseForecast!R60/BaseForecast!R48)</f>
        <v>2.3597402597402599</v>
      </c>
      <c r="S60" s="6">
        <f>IF(BaseForecast!S48=0,"",BaseForecast!S60/BaseForecast!S48)</f>
        <v>0.58447287163652406</v>
      </c>
      <c r="T60" s="6">
        <f>IF(BaseForecast!T48=0,"",BaseForecast!T60/BaseForecast!T48)</f>
        <v>8.1545064377682408</v>
      </c>
      <c r="U60" s="6">
        <f>IF(BaseForecast!U48=0,"",BaseForecast!U60/BaseForecast!U48)</f>
        <v>1.2421897871272636</v>
      </c>
      <c r="V60" s="6">
        <f>IF(BaseForecast!V48=0,"",BaseForecast!V60/BaseForecast!V48)</f>
        <v>0.85642528254499795</v>
      </c>
      <c r="W60" s="6">
        <f>IF(BaseForecast!W48=0,"",BaseForecast!W60/BaseForecast!W48)</f>
        <v>1.7930743243243243</v>
      </c>
      <c r="X60" s="6">
        <f>IF(BaseForecast!X48=0,"",BaseForecast!X60/BaseForecast!X48)</f>
        <v>1.1270567402051206</v>
      </c>
      <c r="Y60" s="6">
        <f>IF(BaseForecast!Y48=0,"",BaseForecast!Y60/BaseForecast!Y48)</f>
        <v>0.9037821747504815</v>
      </c>
      <c r="Z60" s="6">
        <f>IF(BaseForecast!Z48=0,"",BaseForecast!Z60/BaseForecast!Z48)</f>
        <v>1.4537533512064342</v>
      </c>
      <c r="AA60" s="6">
        <f>IF(BaseForecast!AA48=0,"",BaseForecast!AA60/BaseForecast!AA48)</f>
        <v>1.630468404772426</v>
      </c>
      <c r="AB60" s="6">
        <f>IF(BaseForecast!AB48=0,"",BaseForecast!AB60/BaseForecast!AB48)</f>
        <v>1.1080729166666667</v>
      </c>
      <c r="AC60" s="6">
        <f>IF(BaseForecast!AC48=0,"",BaseForecast!AC60/BaseForecast!AC48)</f>
        <v>1.1875</v>
      </c>
      <c r="AD60" s="6">
        <f>IF(BaseForecast!AD48=0,"",BaseForecast!AD60/BaseForecast!AD48)</f>
        <v>3.5411255411255413</v>
      </c>
      <c r="AE60" s="6">
        <f>IF(BaseForecast!AE48=0,"",BaseForecast!AE60/BaseForecast!AE48)</f>
        <v>1.0778841236209542</v>
      </c>
      <c r="AF60" s="6">
        <f>IF(BaseForecast!AF48=0,"",BaseForecast!AF60/BaseForecast!AF48)</f>
        <v>0.97794718213994014</v>
      </c>
      <c r="AG60" s="6">
        <f>IF(BaseForecast!AG48=0,"",BaseForecast!AG60/BaseForecast!AG48)</f>
        <v>0.96715268676277855</v>
      </c>
      <c r="AH60" s="6">
        <f>IF(BaseForecast!AH48=0,"",BaseForecast!AH60/BaseForecast!AH48)</f>
        <v>1.6504369538077404</v>
      </c>
      <c r="AI60" s="6">
        <f>IF(BaseForecast!AI48=0,"",BaseForecast!AI60/BaseForecast!AI48)</f>
        <v>0.96660692387510616</v>
      </c>
      <c r="AJ60" s="6">
        <f>IF(BaseForecast!AJ48=0,"",BaseForecast!AJ60/BaseForecast!AJ48)</f>
        <v>1.7646720368239355</v>
      </c>
      <c r="AK60" s="6" t="str">
        <f>IF(BaseForecast!AK48=0,"",BaseForecast!AK60/BaseForecast!AK48)</f>
        <v/>
      </c>
      <c r="AL60" s="6">
        <f>IF(BaseForecast!AL48=0,"",BaseForecast!AL60/BaseForecast!AL48)</f>
        <v>1.5028571428571429</v>
      </c>
      <c r="AM60" s="6">
        <f>IF(BaseForecast!AM48=0,"",BaseForecast!AM60/BaseForecast!AM48)</f>
        <v>1.2481765052326372</v>
      </c>
      <c r="AN60" s="6">
        <f>IF(BaseForecast!AN48=0,"",BaseForecast!AN60/BaseForecast!AN48)</f>
        <v>0.99170673076923077</v>
      </c>
      <c r="AO60" s="6">
        <f>IF(BaseForecast!AO48=0,"",BaseForecast!AO60/BaseForecast!AO48)</f>
        <v>1.246631517281781</v>
      </c>
      <c r="AP60" s="6">
        <f>IF(BaseForecast!AP48=0,"",BaseForecast!AP60/BaseForecast!AP48)</f>
        <v>1.4821144674085851</v>
      </c>
      <c r="AQ60" s="6">
        <f>IF(BaseForecast!AQ48=0,"",BaseForecast!AQ60/BaseForecast!AQ48)</f>
        <v>1.4368253968253968</v>
      </c>
      <c r="AR60" s="6">
        <f>IF(BaseForecast!AR48=0,"",BaseForecast!AR60/BaseForecast!AR48)</f>
        <v>0.84300341296928327</v>
      </c>
      <c r="AS60" s="6">
        <f>IF(BaseForecast!AS48=0,"",BaseForecast!AS60/BaseForecast!AS48)</f>
        <v>8.5769230769230766</v>
      </c>
      <c r="AT60" s="6">
        <f>IF(BaseForecast!AT48=0,"",BaseForecast!AT60/BaseForecast!AT48)</f>
        <v>1.1260552089902667</v>
      </c>
      <c r="AU60" s="6">
        <f>IF(BaseForecast!AU48=0,"",BaseForecast!AU60/BaseForecast!AU48)</f>
        <v>1.3640449438202247</v>
      </c>
      <c r="AV60" s="6">
        <f>IF(BaseForecast!AV48=0,"",BaseForecast!AV60/BaseForecast!AV48)</f>
        <v>0.75</v>
      </c>
      <c r="AW60" s="6">
        <f>IF(BaseForecast!AW48=0,"",BaseForecast!AW60/BaseForecast!AW48)</f>
        <v>1.8536806342015855</v>
      </c>
      <c r="AX60" s="6">
        <f>IF(BaseForecast!AX48=0,"",BaseForecast!AX60/BaseForecast!AX48)</f>
        <v>0.91726563694754548</v>
      </c>
      <c r="AY60" s="6">
        <f>IF(BaseForecast!AY48=0,"",BaseForecast!AY60/BaseForecast!AY48)</f>
        <v>1.0579710144927537</v>
      </c>
      <c r="AZ60" s="6">
        <f>IF(BaseForecast!AZ48=0,"",BaseForecast!AZ60/BaseForecast!AZ48)</f>
        <v>2.9802930773117735</v>
      </c>
      <c r="BA60" s="6">
        <f>IF(BaseForecast!BA48=0,"",BaseForecast!BA60/BaseForecast!BA48)</f>
        <v>1.5</v>
      </c>
      <c r="BB60" s="6">
        <f t="shared" si="0"/>
        <v>9</v>
      </c>
    </row>
    <row r="61" spans="1:54" ht="12.75" x14ac:dyDescent="0.2">
      <c r="A61" s="11">
        <v>38640</v>
      </c>
      <c r="B61" s="6">
        <f>IF(BaseForecast!B49=0,"",BaseForecast!B61/BaseForecast!B49)</f>
        <v>0.98829349696822266</v>
      </c>
      <c r="C61" s="6">
        <f>IF(BaseForecast!C49=0,"",BaseForecast!C61/BaseForecast!C49)</f>
        <v>0.78853046594982079</v>
      </c>
      <c r="D61" s="6">
        <f>IF(BaseForecast!D49=0,"",BaseForecast!D61/BaseForecast!D49)</f>
        <v>1.2578909612625537</v>
      </c>
      <c r="E61" s="6">
        <f>IF(BaseForecast!E49=0,"",BaseForecast!E61/BaseForecast!E49)</f>
        <v>1.0755009409941325</v>
      </c>
      <c r="F61" s="6">
        <f>IF(BaseForecast!F49=0,"",BaseForecast!F61/BaseForecast!F49)</f>
        <v>0.87922832980972521</v>
      </c>
      <c r="G61" s="6">
        <f>IF(BaseForecast!G49=0,"",BaseForecast!G61/BaseForecast!G49)</f>
        <v>0.83567361846446608</v>
      </c>
      <c r="H61" s="6">
        <f>IF(BaseForecast!H49=0,"",BaseForecast!H61/BaseForecast!H49)</f>
        <v>1.0117797331819471</v>
      </c>
      <c r="I61" s="6">
        <f>IF(BaseForecast!I49=0,"",BaseForecast!I61/BaseForecast!I49)</f>
        <v>1.102502194907814</v>
      </c>
      <c r="J61" s="6">
        <f>IF(BaseForecast!J49=0,"",BaseForecast!J61/BaseForecast!J49)</f>
        <v>1.8452380952380953</v>
      </c>
      <c r="K61" s="6" t="str">
        <f>IF(BaseForecast!K49=0,"",BaseForecast!K61/BaseForecast!K49)</f>
        <v/>
      </c>
      <c r="L61" s="6">
        <f>IF(BaseForecast!L49=0,"",BaseForecast!L61/BaseForecast!L49)</f>
        <v>0.94778272051157297</v>
      </c>
      <c r="M61" s="6">
        <f>IF(BaseForecast!M49=0,"",BaseForecast!M61/BaseForecast!M49)</f>
        <v>2.675990675990676</v>
      </c>
      <c r="N61" s="6" t="str">
        <f>IF(BaseForecast!N49=0,"",BaseForecast!N61/BaseForecast!N49)</f>
        <v/>
      </c>
      <c r="O61" s="6">
        <f>IF(BaseForecast!O49=0,"",BaseForecast!O61/BaseForecast!O49)</f>
        <v>1.1111111111111112</v>
      </c>
      <c r="P61" s="6">
        <f>IF(BaseForecast!P49=0,"",BaseForecast!P61/BaseForecast!P49)</f>
        <v>3.0831234256926954</v>
      </c>
      <c r="Q61" s="6">
        <f>IF(BaseForecast!Q49=0,"",BaseForecast!Q61/BaseForecast!Q49)</f>
        <v>3.4071246819338423</v>
      </c>
      <c r="R61" s="6">
        <f>IF(BaseForecast!R49=0,"",BaseForecast!R61/BaseForecast!R49)</f>
        <v>0.89963167587476978</v>
      </c>
      <c r="S61" s="6">
        <f>IF(BaseForecast!S49=0,"",BaseForecast!S61/BaseForecast!S49)</f>
        <v>1.3972809667673716</v>
      </c>
      <c r="T61" s="6">
        <f>IF(BaseForecast!T49=0,"",BaseForecast!T61/BaseForecast!T49)</f>
        <v>4.1489361702127656</v>
      </c>
      <c r="U61" s="6">
        <f>IF(BaseForecast!U49=0,"",BaseForecast!U61/BaseForecast!U49)</f>
        <v>0.81211119328316006</v>
      </c>
      <c r="V61" s="6">
        <f>IF(BaseForecast!V49=0,"",BaseForecast!V61/BaseForecast!V49)</f>
        <v>0.75938438438438438</v>
      </c>
      <c r="W61" s="6">
        <f>IF(BaseForecast!W49=0,"",BaseForecast!W61/BaseForecast!W49)</f>
        <v>3.3851468048359239</v>
      </c>
      <c r="X61" s="6">
        <f>IF(BaseForecast!X49=0,"",BaseForecast!X61/BaseForecast!X49)</f>
        <v>0.74327966780796972</v>
      </c>
      <c r="Y61" s="6">
        <f>IF(BaseForecast!Y49=0,"",BaseForecast!Y61/BaseForecast!Y49)</f>
        <v>0.70938783306274478</v>
      </c>
      <c r="Z61" s="6">
        <f>IF(BaseForecast!Z49=0,"",BaseForecast!Z61/BaseForecast!Z49)</f>
        <v>3.119808306709265</v>
      </c>
      <c r="AA61" s="6">
        <f>IF(BaseForecast!AA49=0,"",BaseForecast!AA61/BaseForecast!AA49)</f>
        <v>0.78969911125388159</v>
      </c>
      <c r="AB61" s="6">
        <f>IF(BaseForecast!AB49=0,"",BaseForecast!AB61/BaseForecast!AB49)</f>
        <v>0.91879964695498673</v>
      </c>
      <c r="AC61" s="6">
        <f>IF(BaseForecast!AC49=0,"",BaseForecast!AC61/BaseForecast!AC49)</f>
        <v>0.875</v>
      </c>
      <c r="AD61" s="6">
        <f>IF(BaseForecast!AD49=0,"",BaseForecast!AD61/BaseForecast!AD49)</f>
        <v>2.9333333333333331</v>
      </c>
      <c r="AE61" s="6">
        <f>IF(BaseForecast!AE49=0,"",BaseForecast!AE61/BaseForecast!AE49)</f>
        <v>0.98835288286799938</v>
      </c>
      <c r="AF61" s="6">
        <f>IF(BaseForecast!AF49=0,"",BaseForecast!AF61/BaseForecast!AF49)</f>
        <v>1.4994791666666667</v>
      </c>
      <c r="AG61" s="6">
        <f>IF(BaseForecast!AG49=0,"",BaseForecast!AG61/BaseForecast!AG49)</f>
        <v>1.0254367934224049</v>
      </c>
      <c r="AH61" s="6">
        <f>IF(BaseForecast!AH49=0,"",BaseForecast!AH61/BaseForecast!AH49)</f>
        <v>1.4659938569548048</v>
      </c>
      <c r="AI61" s="6">
        <f>IF(BaseForecast!AI49=0,"",BaseForecast!AI61/BaseForecast!AI49)</f>
        <v>0.91781757844907519</v>
      </c>
      <c r="AJ61" s="6">
        <f>IF(BaseForecast!AJ49=0,"",BaseForecast!AJ61/BaseForecast!AJ49)</f>
        <v>1.8689320388349515</v>
      </c>
      <c r="AK61" s="6" t="str">
        <f>IF(BaseForecast!AK49=0,"",BaseForecast!AK61/BaseForecast!AK49)</f>
        <v/>
      </c>
      <c r="AL61" s="6">
        <f>IF(BaseForecast!AL49=0,"",BaseForecast!AL61/BaseForecast!AL49)</f>
        <v>14</v>
      </c>
      <c r="AM61" s="6">
        <f>IF(BaseForecast!AM49=0,"",BaseForecast!AM61/BaseForecast!AM49)</f>
        <v>1.0629489603024576</v>
      </c>
      <c r="AN61" s="6">
        <f>IF(BaseForecast!AN49=0,"",BaseForecast!AN61/BaseForecast!AN49)</f>
        <v>1.0417368294443108</v>
      </c>
      <c r="AO61" s="6">
        <f>IF(BaseForecast!AO49=0,"",BaseForecast!AO61/BaseForecast!AO49)</f>
        <v>5.0363128491620115</v>
      </c>
      <c r="AP61" s="6">
        <f>IF(BaseForecast!AP49=0,"",BaseForecast!AP61/BaseForecast!AP49)</f>
        <v>1.6284602076124568</v>
      </c>
      <c r="AQ61" s="6">
        <f>IF(BaseForecast!AQ49=0,"",BaseForecast!AQ61/BaseForecast!AQ49)</f>
        <v>0.48567435359888189</v>
      </c>
      <c r="AR61" s="6">
        <f>IF(BaseForecast!AR49=0,"",BaseForecast!AR61/BaseForecast!AR49)</f>
        <v>0.69473684210526321</v>
      </c>
      <c r="AS61" s="6">
        <f>IF(BaseForecast!AS49=0,"",BaseForecast!AS61/BaseForecast!AS49)</f>
        <v>5.2765957446808507</v>
      </c>
      <c r="AT61" s="6">
        <f>IF(BaseForecast!AT49=0,"",BaseForecast!AT61/BaseForecast!AT49)</f>
        <v>1.0165660770031217</v>
      </c>
      <c r="AU61" s="6">
        <f>IF(BaseForecast!AU49=0,"",BaseForecast!AU61/BaseForecast!AU49)</f>
        <v>0.97492163009404387</v>
      </c>
      <c r="AV61" s="6">
        <f>IF(BaseForecast!AV49=0,"",BaseForecast!AV61/BaseForecast!AV49)</f>
        <v>1.3333333333333333</v>
      </c>
      <c r="AW61" s="6">
        <f>IF(BaseForecast!AW49=0,"",BaseForecast!AW61/BaseForecast!AW49)</f>
        <v>2.5605633802816903</v>
      </c>
      <c r="AX61" s="6">
        <f>IF(BaseForecast!AX49=0,"",BaseForecast!AX61/BaseForecast!AX49)</f>
        <v>0.68066521081807496</v>
      </c>
      <c r="AY61" s="6">
        <f>IF(BaseForecast!AY49=0,"",BaseForecast!AY61/BaseForecast!AY49)</f>
        <v>1.4</v>
      </c>
      <c r="AZ61" s="6">
        <f>IF(BaseForecast!AZ49=0,"",BaseForecast!AZ61/BaseForecast!AZ49)</f>
        <v>3.9249146757679183</v>
      </c>
      <c r="BA61" s="6">
        <f>IF(BaseForecast!BA49=0,"",BaseForecast!BA61/BaseForecast!BA49)</f>
        <v>1.0277777777777777</v>
      </c>
      <c r="BB61" s="6">
        <f t="shared" si="0"/>
        <v>10</v>
      </c>
    </row>
    <row r="62" spans="1:54" ht="12.75" x14ac:dyDescent="0.2">
      <c r="A62" s="11">
        <v>38671</v>
      </c>
      <c r="B62" s="6">
        <f>IF(BaseForecast!B50=0,"",BaseForecast!B62/BaseForecast!B50)</f>
        <v>0.99250868625537991</v>
      </c>
      <c r="C62" s="6">
        <f>IF(BaseForecast!C50=0,"",BaseForecast!C62/BaseForecast!C50)</f>
        <v>1.3059059059059059</v>
      </c>
      <c r="D62" s="6">
        <f>IF(BaseForecast!D50=0,"",BaseForecast!D62/BaseForecast!D50)</f>
        <v>1.1465201465201464</v>
      </c>
      <c r="E62" s="6">
        <f>IF(BaseForecast!E50=0,"",BaseForecast!E62/BaseForecast!E50)</f>
        <v>1.0601673101673101</v>
      </c>
      <c r="F62" s="6">
        <f>IF(BaseForecast!F50=0,"",BaseForecast!F62/BaseForecast!F50)</f>
        <v>1.7970933482392397</v>
      </c>
      <c r="G62" s="6">
        <f>IF(BaseForecast!G50=0,"",BaseForecast!G62/BaseForecast!G50)</f>
        <v>0.88371909438251917</v>
      </c>
      <c r="H62" s="6">
        <f>IF(BaseForecast!H50=0,"",BaseForecast!H62/BaseForecast!H50)</f>
        <v>0.88921950102998393</v>
      </c>
      <c r="I62" s="6">
        <f>IF(BaseForecast!I50=0,"",BaseForecast!I62/BaseForecast!I50)</f>
        <v>1.073176761433869</v>
      </c>
      <c r="J62" s="6">
        <f>IF(BaseForecast!J50=0,"",BaseForecast!J62/BaseForecast!J50)</f>
        <v>0.54107338444687847</v>
      </c>
      <c r="K62" s="6" t="str">
        <f>IF(BaseForecast!K50=0,"",BaseForecast!K62/BaseForecast!K50)</f>
        <v/>
      </c>
      <c r="L62" s="6">
        <f>IF(BaseForecast!L50=0,"",BaseForecast!L62/BaseForecast!L50)</f>
        <v>1.1382691345672837</v>
      </c>
      <c r="M62" s="6">
        <f>IF(BaseForecast!M50=0,"",BaseForecast!M62/BaseForecast!M50)</f>
        <v>5.4485165794066317</v>
      </c>
      <c r="N62" s="6" t="str">
        <f>IF(BaseForecast!N50=0,"",BaseForecast!N62/BaseForecast!N50)</f>
        <v/>
      </c>
      <c r="O62" s="6">
        <f>IF(BaseForecast!O50=0,"",BaseForecast!O62/BaseForecast!O50)</f>
        <v>0.96449704142011838</v>
      </c>
      <c r="P62" s="6">
        <f>IF(BaseForecast!P50=0,"",BaseForecast!P62/BaseForecast!P50)</f>
        <v>1.7748691099476439</v>
      </c>
      <c r="Q62" s="6">
        <f>IF(BaseForecast!Q50=0,"",BaseForecast!Q62/BaseForecast!Q50)</f>
        <v>2.5963855421686746</v>
      </c>
      <c r="R62" s="6">
        <f>IF(BaseForecast!R50=0,"",BaseForecast!R62/BaseForecast!R50)</f>
        <v>0.65949820788530467</v>
      </c>
      <c r="S62" s="6">
        <f>IF(BaseForecast!S50=0,"",BaseForecast!S62/BaseForecast!S50)</f>
        <v>1.6681818181818182</v>
      </c>
      <c r="T62" s="6">
        <f>IF(BaseForecast!T50=0,"",BaseForecast!T62/BaseForecast!T50)</f>
        <v>3.4794520547945207</v>
      </c>
      <c r="U62" s="6">
        <f>IF(BaseForecast!U50=0,"",BaseForecast!U62/BaseForecast!U50)</f>
        <v>0.77669328601005616</v>
      </c>
      <c r="V62" s="6">
        <f>IF(BaseForecast!V50=0,"",BaseForecast!V62/BaseForecast!V50)</f>
        <v>0.54386560325810285</v>
      </c>
      <c r="W62" s="6">
        <f>IF(BaseForecast!W50=0,"",BaseForecast!W62/BaseForecast!W50)</f>
        <v>1.266016713091922</v>
      </c>
      <c r="X62" s="6">
        <f>IF(BaseForecast!X50=0,"",BaseForecast!X62/BaseForecast!X50)</f>
        <v>0.89247816696403415</v>
      </c>
      <c r="Y62" s="6">
        <f>IF(BaseForecast!Y50=0,"",BaseForecast!Y62/BaseForecast!Y50)</f>
        <v>0.62228950966985741</v>
      </c>
      <c r="Z62" s="6">
        <f>IF(BaseForecast!Z50=0,"",BaseForecast!Z62/BaseForecast!Z50)</f>
        <v>3.1601307189542482</v>
      </c>
      <c r="AA62" s="6">
        <f>IF(BaseForecast!AA50=0,"",BaseForecast!AA62/BaseForecast!AA50)</f>
        <v>1.9444891391794046</v>
      </c>
      <c r="AB62" s="6">
        <f>IF(BaseForecast!AB50=0,"",BaseForecast!AB62/BaseForecast!AB50)</f>
        <v>1.8175675675675675</v>
      </c>
      <c r="AC62" s="6">
        <f>IF(BaseForecast!AC50=0,"",BaseForecast!AC62/BaseForecast!AC50)</f>
        <v>0.75</v>
      </c>
      <c r="AD62" s="6">
        <f>IF(BaseForecast!AD50=0,"",BaseForecast!AD62/BaseForecast!AD50)</f>
        <v>2.1644736842105261</v>
      </c>
      <c r="AE62" s="6">
        <f>IF(BaseForecast!AE50=0,"",BaseForecast!AE62/BaseForecast!AE50)</f>
        <v>0.93675657564081083</v>
      </c>
      <c r="AF62" s="6">
        <f>IF(BaseForecast!AF50=0,"",BaseForecast!AF62/BaseForecast!AF50)</f>
        <v>0.84828462515883096</v>
      </c>
      <c r="AG62" s="6">
        <f>IF(BaseForecast!AG50=0,"",BaseForecast!AG62/BaseForecast!AG50)</f>
        <v>0.46930087141621768</v>
      </c>
      <c r="AH62" s="6">
        <f>IF(BaseForecast!AH50=0,"",BaseForecast!AH62/BaseForecast!AH50)</f>
        <v>1.3594739405747687</v>
      </c>
      <c r="AI62" s="6">
        <f>IF(BaseForecast!AI50=0,"",BaseForecast!AI62/BaseForecast!AI50)</f>
        <v>0.77341329335332332</v>
      </c>
      <c r="AJ62" s="6">
        <f>IF(BaseForecast!AJ50=0,"",BaseForecast!AJ62/BaseForecast!AJ50)</f>
        <v>0.76602564102564108</v>
      </c>
      <c r="AK62" s="6" t="str">
        <f>IF(BaseForecast!AK50=0,"",BaseForecast!AK62/BaseForecast!AK50)</f>
        <v/>
      </c>
      <c r="AL62" s="6">
        <f>IF(BaseForecast!AL50=0,"",BaseForecast!AL62/BaseForecast!AL50)</f>
        <v>0.78538283062645009</v>
      </c>
      <c r="AM62" s="6">
        <f>IF(BaseForecast!AM50=0,"",BaseForecast!AM62/BaseForecast!AM50)</f>
        <v>1.5952727272727272</v>
      </c>
      <c r="AN62" s="6">
        <f>IF(BaseForecast!AN50=0,"",BaseForecast!AN62/BaseForecast!AN50)</f>
        <v>0.88355574687903571</v>
      </c>
      <c r="AO62" s="6">
        <f>IF(BaseForecast!AO50=0,"",BaseForecast!AO62/BaseForecast!AO50)</f>
        <v>1.5275641025641025</v>
      </c>
      <c r="AP62" s="6">
        <f>IF(BaseForecast!AP50=0,"",BaseForecast!AP62/BaseForecast!AP50)</f>
        <v>0.97546398238439758</v>
      </c>
      <c r="AQ62" s="6">
        <f>IF(BaseForecast!AQ50=0,"",BaseForecast!AQ62/BaseForecast!AQ50)</f>
        <v>0.25669436749769159</v>
      </c>
      <c r="AR62" s="6">
        <f>IF(BaseForecast!AR50=0,"",BaseForecast!AR62/BaseForecast!AR50)</f>
        <v>2.3205128205128207</v>
      </c>
      <c r="AS62" s="6">
        <f>IF(BaseForecast!AS50=0,"",BaseForecast!AS62/BaseForecast!AS50)</f>
        <v>14.166666666666666</v>
      </c>
      <c r="AT62" s="6">
        <f>IF(BaseForecast!AT50=0,"",BaseForecast!AT62/BaseForecast!AT50)</f>
        <v>1.0735058697972253</v>
      </c>
      <c r="AU62" s="6">
        <f>IF(BaseForecast!AU50=0,"",BaseForecast!AU62/BaseForecast!AU50)</f>
        <v>1.5786407766990291</v>
      </c>
      <c r="AV62" s="6">
        <f>IF(BaseForecast!AV50=0,"",BaseForecast!AV62/BaseForecast!AV50)</f>
        <v>1.3333333333333333</v>
      </c>
      <c r="AW62" s="6">
        <f>IF(BaseForecast!AW50=0,"",BaseForecast!AW62/BaseForecast!AW50)</f>
        <v>0.58079930495221543</v>
      </c>
      <c r="AX62" s="6">
        <f>IF(BaseForecast!AX50=0,"",BaseForecast!AX62/BaseForecast!AX50)</f>
        <v>0.80459381861172097</v>
      </c>
      <c r="AY62" s="6">
        <f>IF(BaseForecast!AY50=0,"",BaseForecast!AY62/BaseForecast!AY50)</f>
        <v>4.3809523809523814</v>
      </c>
      <c r="AZ62" s="6">
        <f>IF(BaseForecast!AZ50=0,"",BaseForecast!AZ62/BaseForecast!AZ50)</f>
        <v>1.7845637583892617</v>
      </c>
      <c r="BA62" s="6">
        <f>IF(BaseForecast!BA50=0,"",BaseForecast!BA62/BaseForecast!BA50)</f>
        <v>1.0540540540540539</v>
      </c>
      <c r="BB62" s="6">
        <f t="shared" si="0"/>
        <v>11</v>
      </c>
    </row>
    <row r="63" spans="1:54" ht="12.75" x14ac:dyDescent="0.2">
      <c r="A63" s="11">
        <v>38701</v>
      </c>
      <c r="B63" s="6">
        <f>IF(BaseForecast!B51=0,"",BaseForecast!B63/BaseForecast!B51)</f>
        <v>1.0505210892446146</v>
      </c>
      <c r="C63" s="6">
        <f>IF(BaseForecast!C51=0,"",BaseForecast!C63/BaseForecast!C51)</f>
        <v>1.4666766962539493</v>
      </c>
      <c r="D63" s="6">
        <f>IF(BaseForecast!D51=0,"",BaseForecast!D63/BaseForecast!D51)</f>
        <v>1.0037214247740565</v>
      </c>
      <c r="E63" s="6">
        <f>IF(BaseForecast!E51=0,"",BaseForecast!E63/BaseForecast!E51)</f>
        <v>1.2594463971880492</v>
      </c>
      <c r="F63" s="6">
        <f>IF(BaseForecast!F51=0,"",BaseForecast!F63/BaseForecast!F51)</f>
        <v>1.8497713912475506</v>
      </c>
      <c r="G63" s="6">
        <f>IF(BaseForecast!G51=0,"",BaseForecast!G63/BaseForecast!G51)</f>
        <v>0.94212610417301246</v>
      </c>
      <c r="H63" s="6">
        <f>IF(BaseForecast!H51=0,"",BaseForecast!H63/BaseForecast!H51)</f>
        <v>1.0647668393782384</v>
      </c>
      <c r="I63" s="6">
        <f>IF(BaseForecast!I51=0,"",BaseForecast!I63/BaseForecast!I51)</f>
        <v>0.97499999999999998</v>
      </c>
      <c r="J63" s="6">
        <f>IF(BaseForecast!J51=0,"",BaseForecast!J63/BaseForecast!J51)</f>
        <v>0.10284360189573459</v>
      </c>
      <c r="K63" s="6" t="str">
        <f>IF(BaseForecast!K51=0,"",BaseForecast!K63/BaseForecast!K51)</f>
        <v/>
      </c>
      <c r="L63" s="6">
        <f>IF(BaseForecast!L51=0,"",BaseForecast!L63/BaseForecast!L51)</f>
        <v>0.83984153933220151</v>
      </c>
      <c r="M63" s="6">
        <f>IF(BaseForecast!M51=0,"",BaseForecast!M63/BaseForecast!M51)</f>
        <v>3.3356282271944924</v>
      </c>
      <c r="N63" s="6" t="str">
        <f>IF(BaseForecast!N51=0,"",BaseForecast!N63/BaseForecast!N51)</f>
        <v/>
      </c>
      <c r="O63" s="6">
        <f>IF(BaseForecast!O51=0,"",BaseForecast!O63/BaseForecast!O51)</f>
        <v>1.0424481737413622</v>
      </c>
      <c r="P63" s="6">
        <f>IF(BaseForecast!P51=0,"",BaseForecast!P63/BaseForecast!P51)</f>
        <v>1.522633744855967</v>
      </c>
      <c r="Q63" s="6">
        <f>IF(BaseForecast!Q51=0,"",BaseForecast!Q63/BaseForecast!Q51)</f>
        <v>2.1061224489795918</v>
      </c>
      <c r="R63" s="6">
        <f>IF(BaseForecast!R51=0,"",BaseForecast!R63/BaseForecast!R51)</f>
        <v>1.2635552505147563</v>
      </c>
      <c r="S63" s="6">
        <f>IF(BaseForecast!S51=0,"",BaseForecast!S63/BaseForecast!S51)</f>
        <v>1.5972850678733033</v>
      </c>
      <c r="T63" s="6">
        <f>IF(BaseForecast!T51=0,"",BaseForecast!T63/BaseForecast!T51)</f>
        <v>1.6953748006379585</v>
      </c>
      <c r="U63" s="6">
        <f>IF(BaseForecast!U51=0,"",BaseForecast!U63/BaseForecast!U51)</f>
        <v>1.2076794657762939</v>
      </c>
      <c r="V63" s="6">
        <f>IF(BaseForecast!V51=0,"",BaseForecast!V63/BaseForecast!V51)</f>
        <v>0.15300146412884333</v>
      </c>
      <c r="W63" s="6">
        <f>IF(BaseForecast!W51=0,"",BaseForecast!W63/BaseForecast!W51)</f>
        <v>1.2701005025125629</v>
      </c>
      <c r="X63" s="6">
        <f>IF(BaseForecast!X51=0,"",BaseForecast!X63/BaseForecast!X51)</f>
        <v>0.78831444106533965</v>
      </c>
      <c r="Y63" s="6">
        <f>IF(BaseForecast!Y51=0,"",BaseForecast!Y63/BaseForecast!Y51)</f>
        <v>0.87545378385925721</v>
      </c>
      <c r="Z63" s="6">
        <f>IF(BaseForecast!Z51=0,"",BaseForecast!Z63/BaseForecast!Z51)</f>
        <v>2.3535108958837774</v>
      </c>
      <c r="AA63" s="6">
        <f>IF(BaseForecast!AA51=0,"",BaseForecast!AA63/BaseForecast!AA51)</f>
        <v>1.6354596622889306</v>
      </c>
      <c r="AB63" s="6">
        <f>IF(BaseForecast!AB51=0,"",BaseForecast!AB63/BaseForecast!AB51)</f>
        <v>1.8402625820568927</v>
      </c>
      <c r="AC63" s="6">
        <f>IF(BaseForecast!AC51=0,"",BaseForecast!AC63/BaseForecast!AC51)</f>
        <v>0.9375</v>
      </c>
      <c r="AD63" s="6">
        <f>IF(BaseForecast!AD51=0,"",BaseForecast!AD63/BaseForecast!AD51)</f>
        <v>2.9202898550724639</v>
      </c>
      <c r="AE63" s="6">
        <f>IF(BaseForecast!AE51=0,"",BaseForecast!AE63/BaseForecast!AE51)</f>
        <v>1.0881266923771231</v>
      </c>
      <c r="AF63" s="6">
        <f>IF(BaseForecast!AF51=0,"",BaseForecast!AF63/BaseForecast!AF51)</f>
        <v>0.75565092989985694</v>
      </c>
      <c r="AG63" s="6">
        <f>IF(BaseForecast!AG51=0,"",BaseForecast!AG63/BaseForecast!AG51)</f>
        <v>0.74603940490550869</v>
      </c>
      <c r="AH63" s="6">
        <f>IF(BaseForecast!AH51=0,"",BaseForecast!AH63/BaseForecast!AH51)</f>
        <v>1.1731764705882353</v>
      </c>
      <c r="AI63" s="6">
        <f>IF(BaseForecast!AI51=0,"",BaseForecast!AI63/BaseForecast!AI51)</f>
        <v>0.90502854036422942</v>
      </c>
      <c r="AJ63" s="6">
        <f>IF(BaseForecast!AJ51=0,"",BaseForecast!AJ63/BaseForecast!AJ51)</f>
        <v>1.1120471777590564</v>
      </c>
      <c r="AK63" s="6">
        <f>IF(BaseForecast!AK51=0,"",BaseForecast!AK63/BaseForecast!AK51)</f>
        <v>0</v>
      </c>
      <c r="AL63" s="6">
        <f>IF(BaseForecast!AL51=0,"",BaseForecast!AL63/BaseForecast!AL51)</f>
        <v>4.1702898550724639</v>
      </c>
      <c r="AM63" s="6">
        <f>IF(BaseForecast!AM51=0,"",BaseForecast!AM63/BaseForecast!AM51)</f>
        <v>1.7239312824610467</v>
      </c>
      <c r="AN63" s="6">
        <f>IF(BaseForecast!AN51=0,"",BaseForecast!AN63/BaseForecast!AN51)</f>
        <v>1.0821124763705103</v>
      </c>
      <c r="AO63" s="6">
        <f>IF(BaseForecast!AO51=0,"",BaseForecast!AO63/BaseForecast!AO51)</f>
        <v>0.86819830713422008</v>
      </c>
      <c r="AP63" s="6">
        <f>IF(BaseForecast!AP51=0,"",BaseForecast!AP63/BaseForecast!AP51)</f>
        <v>1.0157183275699466</v>
      </c>
      <c r="AQ63" s="6">
        <f>IF(BaseForecast!AQ51=0,"",BaseForecast!AQ63/BaseForecast!AQ51)</f>
        <v>0.67955202312138729</v>
      </c>
      <c r="AR63" s="6">
        <f>IF(BaseForecast!AR51=0,"",BaseForecast!AR63/BaseForecast!AR51)</f>
        <v>0.82119205298013243</v>
      </c>
      <c r="AS63" s="6">
        <f>IF(BaseForecast!AS51=0,"",BaseForecast!AS63/BaseForecast!AS51)</f>
        <v>0.63551401869158874</v>
      </c>
      <c r="AT63" s="6">
        <f>IF(BaseForecast!AT51=0,"",BaseForecast!AT63/BaseForecast!AT51)</f>
        <v>1.0528540779336075</v>
      </c>
      <c r="AU63" s="6">
        <f>IF(BaseForecast!AU51=0,"",BaseForecast!AU63/BaseForecast!AU51)</f>
        <v>1.6643835616438356</v>
      </c>
      <c r="AV63" s="6">
        <f>IF(BaseForecast!AV51=0,"",BaseForecast!AV63/BaseForecast!AV51)</f>
        <v>0</v>
      </c>
      <c r="AW63" s="6">
        <f>IF(BaseForecast!AW51=0,"",BaseForecast!AW63/BaseForecast!AW51)</f>
        <v>1.8853439680957129</v>
      </c>
      <c r="AX63" s="6">
        <f>IF(BaseForecast!AX51=0,"",BaseForecast!AX63/BaseForecast!AX51)</f>
        <v>1.5064336470136355</v>
      </c>
      <c r="AY63" s="6">
        <f>IF(BaseForecast!AY51=0,"",BaseForecast!AY63/BaseForecast!AY51)</f>
        <v>3.5161290322580645</v>
      </c>
      <c r="AZ63" s="6">
        <f>IF(BaseForecast!AZ51=0,"",BaseForecast!AZ63/BaseForecast!AZ51)</f>
        <v>2.0402530189764234</v>
      </c>
      <c r="BA63" s="6">
        <f>IF(BaseForecast!BA51=0,"",BaseForecast!BA63/BaseForecast!BA51)</f>
        <v>1.0909090909090908</v>
      </c>
      <c r="BB63" s="6">
        <f t="shared" si="0"/>
        <v>12</v>
      </c>
    </row>
    <row r="64" spans="1:54" ht="12.75" x14ac:dyDescent="0.2">
      <c r="A64" s="11">
        <v>38732</v>
      </c>
      <c r="B64" s="6">
        <f>IF(BaseForecast!B52=0,"",BaseForecast!B64/BaseForecast!B52)</f>
        <v>0.82754282446518157</v>
      </c>
      <c r="C64" s="6">
        <f>IF(BaseForecast!C52=0,"",BaseForecast!C64/BaseForecast!C52)</f>
        <v>0.67137398238910118</v>
      </c>
      <c r="D64" s="6">
        <f>IF(BaseForecast!D52=0,"",BaseForecast!D64/BaseForecast!D52)</f>
        <v>1.119520748100526</v>
      </c>
      <c r="E64" s="6">
        <f>IF(BaseForecast!E52=0,"",BaseForecast!E64/BaseForecast!E52)</f>
        <v>1.2272215973003375</v>
      </c>
      <c r="F64" s="6">
        <f>IF(BaseForecast!F52=0,"",BaseForecast!F64/BaseForecast!F52)</f>
        <v>0.98185816382627822</v>
      </c>
      <c r="G64" s="6">
        <f>IF(BaseForecast!G52=0,"",BaseForecast!G64/BaseForecast!G52)</f>
        <v>0.9379468603614709</v>
      </c>
      <c r="H64" s="6">
        <f>IF(BaseForecast!H52=0,"",BaseForecast!H64/BaseForecast!H52)</f>
        <v>0.98817151306062101</v>
      </c>
      <c r="I64" s="6">
        <f>IF(BaseForecast!I52=0,"",BaseForecast!I64/BaseForecast!I52)</f>
        <v>1.324066503134369</v>
      </c>
      <c r="J64" s="6">
        <f>IF(BaseForecast!J52=0,"",BaseForecast!J64/BaseForecast!J52)</f>
        <v>0.32082152974504247</v>
      </c>
      <c r="K64" s="6" t="str">
        <f>IF(BaseForecast!K52=0,"",BaseForecast!K64/BaseForecast!K52)</f>
        <v/>
      </c>
      <c r="L64" s="6">
        <f>IF(BaseForecast!L52=0,"",BaseForecast!L64/BaseForecast!L52)</f>
        <v>0.91044642657545882</v>
      </c>
      <c r="M64" s="6">
        <f>IF(BaseForecast!M52=0,"",BaseForecast!M64/BaseForecast!M52)</f>
        <v>0.39355581127733025</v>
      </c>
      <c r="N64" s="6" t="str">
        <f>IF(BaseForecast!N52=0,"",BaseForecast!N64/BaseForecast!N52)</f>
        <v/>
      </c>
      <c r="O64" s="6">
        <f>IF(BaseForecast!O52=0,"",BaseForecast!O64/BaseForecast!O52)</f>
        <v>0.22727272727272727</v>
      </c>
      <c r="P64" s="6">
        <f>IF(BaseForecast!P52=0,"",BaseForecast!P64/BaseForecast!P52)</f>
        <v>0.29905596763317599</v>
      </c>
      <c r="Q64" s="6">
        <f>IF(BaseForecast!Q52=0,"",BaseForecast!Q64/BaseForecast!Q52)</f>
        <v>0.89700130378096476</v>
      </c>
      <c r="R64" s="6">
        <f>IF(BaseForecast!R52=0,"",BaseForecast!R64/BaseForecast!R52)</f>
        <v>0.52104055087987755</v>
      </c>
      <c r="S64" s="6">
        <f>IF(BaseForecast!S52=0,"",BaseForecast!S64/BaseForecast!S52)</f>
        <v>0.64922206506364921</v>
      </c>
      <c r="T64" s="6">
        <f>IF(BaseForecast!T52=0,"",BaseForecast!T64/BaseForecast!T52)</f>
        <v>0.38826185101580135</v>
      </c>
      <c r="U64" s="6">
        <f>IF(BaseForecast!U52=0,"",BaseForecast!U64/BaseForecast!U52)</f>
        <v>0.45100835200651862</v>
      </c>
      <c r="V64" s="6">
        <f>IF(BaseForecast!V52=0,"",BaseForecast!V64/BaseForecast!V52)</f>
        <v>0.458840372226199</v>
      </c>
      <c r="W64" s="6">
        <f>IF(BaseForecast!W52=0,"",BaseForecast!W64/BaseForecast!W52)</f>
        <v>1.1537515375153751</v>
      </c>
      <c r="X64" s="6">
        <f>IF(BaseForecast!X52=0,"",BaseForecast!X64/BaseForecast!X52)</f>
        <v>1.0086841029832447</v>
      </c>
      <c r="Y64" s="6">
        <f>IF(BaseForecast!Y52=0,"",BaseForecast!Y64/BaseForecast!Y52)</f>
        <v>0.6717397008659145</v>
      </c>
      <c r="Z64" s="6">
        <f>IF(BaseForecast!Z52=0,"",BaseForecast!Z64/BaseForecast!Z52)</f>
        <v>0.70914777169663801</v>
      </c>
      <c r="AA64" s="6">
        <f>IF(BaseForecast!AA52=0,"",BaseForecast!AA64/BaseForecast!AA52)</f>
        <v>0.30739130434782608</v>
      </c>
      <c r="AB64" s="6">
        <f>IF(BaseForecast!AB52=0,"",BaseForecast!AB64/BaseForecast!AB52)</f>
        <v>0.16562499999999999</v>
      </c>
      <c r="AC64" s="6">
        <f>IF(BaseForecast!AC52=0,"",BaseForecast!AC64/BaseForecast!AC52)</f>
        <v>0.53846153846153844</v>
      </c>
      <c r="AD64" s="6">
        <f>IF(BaseForecast!AD52=0,"",BaseForecast!AD64/BaseForecast!AD52)</f>
        <v>0.35755813953488375</v>
      </c>
      <c r="AE64" s="6">
        <f>IF(BaseForecast!AE52=0,"",BaseForecast!AE64/BaseForecast!AE52)</f>
        <v>0.99863725406694492</v>
      </c>
      <c r="AF64" s="6">
        <f>IF(BaseForecast!AF52=0,"",BaseForecast!AF64/BaseForecast!AF52)</f>
        <v>1.416286842904892</v>
      </c>
      <c r="AG64" s="6">
        <f>IF(BaseForecast!AG52=0,"",BaseForecast!AG64/BaseForecast!AG52)</f>
        <v>1.1872823618470856</v>
      </c>
      <c r="AH64" s="6">
        <f>IF(BaseForecast!AH52=0,"",BaseForecast!AH64/BaseForecast!AH52)</f>
        <v>0.92793115812119042</v>
      </c>
      <c r="AI64" s="6">
        <f>IF(BaseForecast!AI52=0,"",BaseForecast!AI64/BaseForecast!AI52)</f>
        <v>0.97960086240256505</v>
      </c>
      <c r="AJ64" s="6">
        <f>IF(BaseForecast!AJ52=0,"",BaseForecast!AJ64/BaseForecast!AJ52)</f>
        <v>0.1532567049808429</v>
      </c>
      <c r="AK64" s="6" t="str">
        <f>IF(BaseForecast!AK52=0,"",BaseForecast!AK64/BaseForecast!AK52)</f>
        <v/>
      </c>
      <c r="AL64" s="6">
        <f>IF(BaseForecast!AL52=0,"",BaseForecast!AL64/BaseForecast!AL52)</f>
        <v>0.33813813813813814</v>
      </c>
      <c r="AM64" s="6">
        <f>IF(BaseForecast!AM52=0,"",BaseForecast!AM64/BaseForecast!AM52)</f>
        <v>1.1298863941318544</v>
      </c>
      <c r="AN64" s="6">
        <f>IF(BaseForecast!AN52=0,"",BaseForecast!AN64/BaseForecast!AN52)</f>
        <v>0.41391509433962265</v>
      </c>
      <c r="AO64" s="6">
        <f>IF(BaseForecast!AO52=0,"",BaseForecast!AO64/BaseForecast!AO52)</f>
        <v>0.58598207008964953</v>
      </c>
      <c r="AP64" s="6">
        <f>IF(BaseForecast!AP52=0,"",BaseForecast!AP64/BaseForecast!AP52)</f>
        <v>1.1016771488469601</v>
      </c>
      <c r="AQ64" s="6">
        <f>IF(BaseForecast!AQ52=0,"",BaseForecast!AQ64/BaseForecast!AQ52)</f>
        <v>0.23814898419864561</v>
      </c>
      <c r="AR64" s="6">
        <f>IF(BaseForecast!AR52=0,"",BaseForecast!AR64/BaseForecast!AR52)</f>
        <v>0.21276595744680851</v>
      </c>
      <c r="AS64" s="6">
        <f>IF(BaseForecast!AS52=0,"",BaseForecast!AS64/BaseForecast!AS52)</f>
        <v>0.52500000000000002</v>
      </c>
      <c r="AT64" s="6">
        <f>IF(BaseForecast!AT52=0,"",BaseForecast!AT64/BaseForecast!AT52)</f>
        <v>0.83536234968607004</v>
      </c>
      <c r="AU64" s="6">
        <f>IF(BaseForecast!AU52=0,"",BaseForecast!AU64/BaseForecast!AU52)</f>
        <v>1.8454810495626821</v>
      </c>
      <c r="AV64" s="6">
        <f>IF(BaseForecast!AV52=0,"",BaseForecast!AV64/BaseForecast!AV52)</f>
        <v>0.33333333333333331</v>
      </c>
      <c r="AW64" s="6">
        <f>IF(BaseForecast!AW52=0,"",BaseForecast!AW64/BaseForecast!AW52)</f>
        <v>0.21551230681167716</v>
      </c>
      <c r="AX64" s="6">
        <f>IF(BaseForecast!AX52=0,"",BaseForecast!AX64/BaseForecast!AX52)</f>
        <v>0.41241651487553127</v>
      </c>
      <c r="AY64" s="6">
        <f>IF(BaseForecast!AY52=0,"",BaseForecast!AY64/BaseForecast!AY52)</f>
        <v>0.59471365638766516</v>
      </c>
      <c r="AZ64" s="6">
        <f>IF(BaseForecast!AZ52=0,"",BaseForecast!AZ64/BaseForecast!AZ52)</f>
        <v>0.77811550151975684</v>
      </c>
      <c r="BA64" s="6">
        <f>IF(BaseForecast!BA52=0,"",BaseForecast!BA64/BaseForecast!BA52)</f>
        <v>1.125</v>
      </c>
      <c r="BB64" s="6">
        <f t="shared" si="0"/>
        <v>1</v>
      </c>
    </row>
    <row r="65" spans="1:54" ht="12.75" x14ac:dyDescent="0.2">
      <c r="A65" s="11">
        <v>38763</v>
      </c>
      <c r="B65" s="6">
        <f>IF(BaseForecast!B53=0,"",BaseForecast!B65/BaseForecast!B53)</f>
        <v>1.047167271220129</v>
      </c>
      <c r="C65" s="6">
        <f>IF(BaseForecast!C53=0,"",BaseForecast!C65/BaseForecast!C53)</f>
        <v>1.148762157382847</v>
      </c>
      <c r="D65" s="6">
        <f>IF(BaseForecast!D53=0,"",BaseForecast!D65/BaseForecast!D53)</f>
        <v>1.1326428332776479</v>
      </c>
      <c r="E65" s="6">
        <f>IF(BaseForecast!E53=0,"",BaseForecast!E65/BaseForecast!E53)</f>
        <v>1.1164897747864355</v>
      </c>
      <c r="F65" s="6">
        <f>IF(BaseForecast!F53=0,"",BaseForecast!F65/BaseForecast!F53)</f>
        <v>1.4121739130434783</v>
      </c>
      <c r="G65" s="6">
        <f>IF(BaseForecast!G53=0,"",BaseForecast!G65/BaseForecast!G53)</f>
        <v>1.0365837493924801</v>
      </c>
      <c r="H65" s="6">
        <f>IF(BaseForecast!H53=0,"",BaseForecast!H65/BaseForecast!H53)</f>
        <v>1.0633855331841908</v>
      </c>
      <c r="I65" s="6">
        <f>IF(BaseForecast!I53=0,"",BaseForecast!I65/BaseForecast!I53)</f>
        <v>1.0424537883404428</v>
      </c>
      <c r="J65" s="6">
        <f>IF(BaseForecast!J53=0,"",BaseForecast!J65/BaseForecast!J53)</f>
        <v>0.38661338661338662</v>
      </c>
      <c r="K65" s="6" t="str">
        <f>IF(BaseForecast!K53=0,"",BaseForecast!K65/BaseForecast!K53)</f>
        <v/>
      </c>
      <c r="L65" s="6">
        <f>IF(BaseForecast!L53=0,"",BaseForecast!L65/BaseForecast!L53)</f>
        <v>1.1933130365616171</v>
      </c>
      <c r="M65" s="6">
        <f>IF(BaseForecast!M53=0,"",BaseForecast!M65/BaseForecast!M53)</f>
        <v>3.8058161350844277</v>
      </c>
      <c r="N65" s="6" t="str">
        <f>IF(BaseForecast!N53=0,"",BaseForecast!N65/BaseForecast!N53)</f>
        <v/>
      </c>
      <c r="O65" s="6">
        <f>IF(BaseForecast!O53=0,"",BaseForecast!O65/BaseForecast!O53)</f>
        <v>0.49453551912568305</v>
      </c>
      <c r="P65" s="6">
        <f>IF(BaseForecast!P53=0,"",BaseForecast!P65/BaseForecast!P53)</f>
        <v>0.76167854315122718</v>
      </c>
      <c r="Q65" s="6">
        <f>IF(BaseForecast!Q53=0,"",BaseForecast!Q65/BaseForecast!Q53)</f>
        <v>0.92298578199052128</v>
      </c>
      <c r="R65" s="6">
        <f>IF(BaseForecast!R53=0,"",BaseForecast!R65/BaseForecast!R53)</f>
        <v>0.44616788321167883</v>
      </c>
      <c r="S65" s="6">
        <f>IF(BaseForecast!S53=0,"",BaseForecast!S65/BaseForecast!S53)</f>
        <v>0.95652173913043481</v>
      </c>
      <c r="T65" s="6">
        <f>IF(BaseForecast!T53=0,"",BaseForecast!T65/BaseForecast!T53)</f>
        <v>1.2724458204334366</v>
      </c>
      <c r="U65" s="6">
        <f>IF(BaseForecast!U53=0,"",BaseForecast!U65/BaseForecast!U53)</f>
        <v>0.6141522029372497</v>
      </c>
      <c r="V65" s="6">
        <f>IF(BaseForecast!V53=0,"",BaseForecast!V65/BaseForecast!V53)</f>
        <v>0.5877605917955615</v>
      </c>
      <c r="W65" s="6">
        <f>IF(BaseForecast!W53=0,"",BaseForecast!W65/BaseForecast!W53)</f>
        <v>1.3551263001485885</v>
      </c>
      <c r="X65" s="6">
        <f>IF(BaseForecast!X53=0,"",BaseForecast!X65/BaseForecast!X53)</f>
        <v>1.060193587416818</v>
      </c>
      <c r="Y65" s="6">
        <f>IF(BaseForecast!Y53=0,"",BaseForecast!Y65/BaseForecast!Y53)</f>
        <v>0.90500585480093676</v>
      </c>
      <c r="Z65" s="6">
        <f>IF(BaseForecast!Z53=0,"",BaseForecast!Z65/BaseForecast!Z53)</f>
        <v>0.73921765295887665</v>
      </c>
      <c r="AA65" s="6">
        <f>IF(BaseForecast!AA53=0,"",BaseForecast!AA65/BaseForecast!AA53)</f>
        <v>0.87482566248256621</v>
      </c>
      <c r="AB65" s="6">
        <f>IF(BaseForecast!AB53=0,"",BaseForecast!AB65/BaseForecast!AB53)</f>
        <v>1.0472906403940887</v>
      </c>
      <c r="AC65" s="6">
        <f>IF(BaseForecast!AC53=0,"",BaseForecast!AC65/BaseForecast!AC53)</f>
        <v>0.72727272727272729</v>
      </c>
      <c r="AD65" s="6">
        <f>IF(BaseForecast!AD53=0,"",BaseForecast!AD65/BaseForecast!AD53)</f>
        <v>0.61056105610561051</v>
      </c>
      <c r="AE65" s="6">
        <f>IF(BaseForecast!AE53=0,"",BaseForecast!AE65/BaseForecast!AE53)</f>
        <v>0.95303986854622502</v>
      </c>
      <c r="AF65" s="6">
        <f>IF(BaseForecast!AF53=0,"",BaseForecast!AF65/BaseForecast!AF53)</f>
        <v>0.96520057999033348</v>
      </c>
      <c r="AG65" s="6">
        <f>IF(BaseForecast!AG53=0,"",BaseForecast!AG65/BaseForecast!AG53)</f>
        <v>0.88496833397957864</v>
      </c>
      <c r="AH65" s="6">
        <f>IF(BaseForecast!AH53=0,"",BaseForecast!AH65/BaseForecast!AH53)</f>
        <v>1.0352496852706672</v>
      </c>
      <c r="AI65" s="6">
        <f>IF(BaseForecast!AI53=0,"",BaseForecast!AI65/BaseForecast!AI53)</f>
        <v>1.1225430720698859</v>
      </c>
      <c r="AJ65" s="6">
        <f>IF(BaseForecast!AJ53=0,"",BaseForecast!AJ65/BaseForecast!AJ53)</f>
        <v>0.61855670103092786</v>
      </c>
      <c r="AK65" s="6" t="str">
        <f>IF(BaseForecast!AK53=0,"",BaseForecast!AK65/BaseForecast!AK53)</f>
        <v/>
      </c>
      <c r="AL65" s="6">
        <f>IF(BaseForecast!AL53=0,"",BaseForecast!AL65/BaseForecast!AL53)</f>
        <v>0.82508250825082508</v>
      </c>
      <c r="AM65" s="6">
        <f>IF(BaseForecast!AM53=0,"",BaseForecast!AM65/BaseForecast!AM53)</f>
        <v>1.9013911620294599</v>
      </c>
      <c r="AN65" s="6">
        <f>IF(BaseForecast!AN53=0,"",BaseForecast!AN65/BaseForecast!AN53)</f>
        <v>0.64991001799640069</v>
      </c>
      <c r="AO65" s="6">
        <f>IF(BaseForecast!AO53=0,"",BaseForecast!AO65/BaseForecast!AO53)</f>
        <v>2.2957679505468378</v>
      </c>
      <c r="AP65" s="6">
        <f>IF(BaseForecast!AP53=0,"",BaseForecast!AP65/BaseForecast!AP53)</f>
        <v>0.84524212665086351</v>
      </c>
      <c r="AQ65" s="6">
        <f>IF(BaseForecast!AQ53=0,"",BaseForecast!AQ65/BaseForecast!AQ53)</f>
        <v>1.0049261083743843</v>
      </c>
      <c r="AR65" s="6">
        <f>IF(BaseForecast!AR53=0,"",BaseForecast!AR65/BaseForecast!AR53)</f>
        <v>1</v>
      </c>
      <c r="AS65" s="6">
        <f>IF(BaseForecast!AS53=0,"",BaseForecast!AS65/BaseForecast!AS53)</f>
        <v>1.6323529411764706</v>
      </c>
      <c r="AT65" s="6">
        <f>IF(BaseForecast!AT53=0,"",BaseForecast!AT65/BaseForecast!AT53)</f>
        <v>1.0365479078772812</v>
      </c>
      <c r="AU65" s="6">
        <f>IF(BaseForecast!AU53=0,"",BaseForecast!AU65/BaseForecast!AU53)</f>
        <v>1.3625218914185639</v>
      </c>
      <c r="AV65" s="6">
        <f>IF(BaseForecast!AV53=0,"",BaseForecast!AV65/BaseForecast!AV53)</f>
        <v>0</v>
      </c>
      <c r="AW65" s="6">
        <f>IF(BaseForecast!AW53=0,"",BaseForecast!AW65/BaseForecast!AW53)</f>
        <v>1.0495424424108553</v>
      </c>
      <c r="AX65" s="6">
        <f>IF(BaseForecast!AX53=0,"",BaseForecast!AX65/BaseForecast!AX53)</f>
        <v>0.67729970326409494</v>
      </c>
      <c r="AY65" s="6">
        <f>IF(BaseForecast!AY53=0,"",BaseForecast!AY65/BaseForecast!AY53)</f>
        <v>1.2525252525252526</v>
      </c>
      <c r="AZ65" s="6">
        <f>IF(BaseForecast!AZ53=0,"",BaseForecast!AZ65/BaseForecast!AZ53)</f>
        <v>1.4220277920741122</v>
      </c>
      <c r="BA65" s="6">
        <f>IF(BaseForecast!BA53=0,"",BaseForecast!BA65/BaseForecast!BA53)</f>
        <v>1.5</v>
      </c>
      <c r="BB65" s="6">
        <f t="shared" si="0"/>
        <v>2</v>
      </c>
    </row>
    <row r="66" spans="1:54" ht="12.75" x14ac:dyDescent="0.2">
      <c r="A66" s="11">
        <v>38791</v>
      </c>
      <c r="B66" s="6">
        <f>IF(BaseForecast!B54=0,"",BaseForecast!B66/BaseForecast!B54)</f>
        <v>1.0534830925502641</v>
      </c>
      <c r="C66" s="6">
        <f>IF(BaseForecast!C54=0,"",BaseForecast!C66/BaseForecast!C54)</f>
        <v>1.1827924066135946</v>
      </c>
      <c r="D66" s="6">
        <f>IF(BaseForecast!D54=0,"",BaseForecast!D66/BaseForecast!D54)</f>
        <v>1.1471917366042608</v>
      </c>
      <c r="E66" s="6">
        <f>IF(BaseForecast!E54=0,"",BaseForecast!E66/BaseForecast!E54)</f>
        <v>1.4636645222778175</v>
      </c>
      <c r="F66" s="6">
        <f>IF(BaseForecast!F54=0,"",BaseForecast!F66/BaseForecast!F54)</f>
        <v>1.0560606060606061</v>
      </c>
      <c r="G66" s="6">
        <f>IF(BaseForecast!G54=0,"",BaseForecast!G66/BaseForecast!G54)</f>
        <v>1.1086080547842245</v>
      </c>
      <c r="H66" s="6">
        <f>IF(BaseForecast!H54=0,"",BaseForecast!H66/BaseForecast!H54)</f>
        <v>1.3632501327668614</v>
      </c>
      <c r="I66" s="6">
        <f>IF(BaseForecast!I54=0,"",BaseForecast!I66/BaseForecast!I54)</f>
        <v>1.2906553398058251</v>
      </c>
      <c r="J66" s="6">
        <f>IF(BaseForecast!J54=0,"",BaseForecast!J66/BaseForecast!J54)</f>
        <v>0.84145077720207251</v>
      </c>
      <c r="K66" s="6" t="str">
        <f>IF(BaseForecast!K54=0,"",BaseForecast!K66/BaseForecast!K54)</f>
        <v/>
      </c>
      <c r="L66" s="6">
        <f>IF(BaseForecast!L54=0,"",BaseForecast!L66/BaseForecast!L54)</f>
        <v>1.1945975979826473</v>
      </c>
      <c r="M66" s="6">
        <f>IF(BaseForecast!M54=0,"",BaseForecast!M66/BaseForecast!M54)</f>
        <v>1.7081081081081082</v>
      </c>
      <c r="N66" s="6" t="str">
        <f>IF(BaseForecast!N54=0,"",BaseForecast!N66/BaseForecast!N54)</f>
        <v/>
      </c>
      <c r="O66" s="6">
        <f>IF(BaseForecast!O54=0,"",BaseForecast!O66/BaseForecast!O54)</f>
        <v>0.4847890088321884</v>
      </c>
      <c r="P66" s="6">
        <f>IF(BaseForecast!P54=0,"",BaseForecast!P66/BaseForecast!P54)</f>
        <v>0.48038897893030796</v>
      </c>
      <c r="Q66" s="6">
        <f>IF(BaseForecast!Q54=0,"",BaseForecast!Q66/BaseForecast!Q54)</f>
        <v>0.74344827586206896</v>
      </c>
      <c r="R66" s="6">
        <f>IF(BaseForecast!R54=0,"",BaseForecast!R66/BaseForecast!R54)</f>
        <v>0.35773317591499409</v>
      </c>
      <c r="S66" s="6">
        <f>IF(BaseForecast!S54=0,"",BaseForecast!S66/BaseForecast!S54)</f>
        <v>1.7785923753665689</v>
      </c>
      <c r="T66" s="6">
        <f>IF(BaseForecast!T54=0,"",BaseForecast!T66/BaseForecast!T54)</f>
        <v>0.96476510067114096</v>
      </c>
      <c r="U66" s="6">
        <f>IF(BaseForecast!U54=0,"",BaseForecast!U66/BaseForecast!U54)</f>
        <v>0.59848977346601995</v>
      </c>
      <c r="V66" s="6">
        <f>IF(BaseForecast!V54=0,"",BaseForecast!V66/BaseForecast!V54)</f>
        <v>0.52124833997343956</v>
      </c>
      <c r="W66" s="6">
        <f>IF(BaseForecast!W54=0,"",BaseForecast!W66/BaseForecast!W54)</f>
        <v>1.4213406292749657</v>
      </c>
      <c r="X66" s="6">
        <f>IF(BaseForecast!X54=0,"",BaseForecast!X66/BaseForecast!X54)</f>
        <v>1.1643402196166015</v>
      </c>
      <c r="Y66" s="6">
        <f>IF(BaseForecast!Y54=0,"",BaseForecast!Y66/BaseForecast!Y54)</f>
        <v>0.83651633686148186</v>
      </c>
      <c r="Z66" s="6">
        <f>IF(BaseForecast!Z54=0,"",BaseForecast!Z66/BaseForecast!Z54)</f>
        <v>0.81110029211295032</v>
      </c>
      <c r="AA66" s="6">
        <f>IF(BaseForecast!AA54=0,"",BaseForecast!AA66/BaseForecast!AA54)</f>
        <v>0.70490296220633297</v>
      </c>
      <c r="AB66" s="6">
        <f>IF(BaseForecast!AB54=0,"",BaseForecast!AB66/BaseForecast!AB54)</f>
        <v>0.92677595628415299</v>
      </c>
      <c r="AC66" s="6">
        <f>IF(BaseForecast!AC54=0,"",BaseForecast!AC66/BaseForecast!AC54)</f>
        <v>0.8571428571428571</v>
      </c>
      <c r="AD66" s="6">
        <f>IF(BaseForecast!AD54=0,"",BaseForecast!AD66/BaseForecast!AD54)</f>
        <v>0.83943661971830985</v>
      </c>
      <c r="AE66" s="6">
        <f>IF(BaseForecast!AE54=0,"",BaseForecast!AE66/BaseForecast!AE54)</f>
        <v>1.1631640396964389</v>
      </c>
      <c r="AF66" s="6">
        <f>IF(BaseForecast!AF54=0,"",BaseForecast!AF66/BaseForecast!AF54)</f>
        <v>1.3497646081417889</v>
      </c>
      <c r="AG66" s="6">
        <f>IF(BaseForecast!AG54=0,"",BaseForecast!AG66/BaseForecast!AG54)</f>
        <v>0.9683067092651757</v>
      </c>
      <c r="AH66" s="6">
        <f>IF(BaseForecast!AH54=0,"",BaseForecast!AH66/BaseForecast!AH54)</f>
        <v>1.247074122236671</v>
      </c>
      <c r="AI66" s="6">
        <f>IF(BaseForecast!AI54=0,"",BaseForecast!AI66/BaseForecast!AI54)</f>
        <v>1.3556681681681682</v>
      </c>
      <c r="AJ66" s="6">
        <f>IF(BaseForecast!AJ54=0,"",BaseForecast!AJ66/BaseForecast!AJ54)</f>
        <v>0.8913633894622488</v>
      </c>
      <c r="AK66" s="6" t="str">
        <f>IF(BaseForecast!AK54=0,"",BaseForecast!AK66/BaseForecast!AK54)</f>
        <v/>
      </c>
      <c r="AL66" s="6">
        <f>IF(BaseForecast!AL54=0,"",BaseForecast!AL66/BaseForecast!AL54)</f>
        <v>0.37007874015748032</v>
      </c>
      <c r="AM66" s="6">
        <f>IF(BaseForecast!AM54=0,"",BaseForecast!AM66/BaseForecast!AM54)</f>
        <v>1.2980505415162455</v>
      </c>
      <c r="AN66" s="6">
        <f>IF(BaseForecast!AN54=0,"",BaseForecast!AN66/BaseForecast!AN54)</f>
        <v>0.7295451915287583</v>
      </c>
      <c r="AO66" s="6">
        <f>IF(BaseForecast!AO54=0,"",BaseForecast!AO66/BaseForecast!AO54)</f>
        <v>1.6046895035720827</v>
      </c>
      <c r="AP66" s="6">
        <f>IF(BaseForecast!AP54=0,"",BaseForecast!AP66/BaseForecast!AP54)</f>
        <v>0.9569069673781716</v>
      </c>
      <c r="AQ66" s="6">
        <f>IF(BaseForecast!AQ54=0,"",BaseForecast!AQ66/BaseForecast!AQ54)</f>
        <v>0.66493337666558339</v>
      </c>
      <c r="AR66" s="6">
        <f>IF(BaseForecast!AR54=0,"",BaseForecast!AR66/BaseForecast!AR54)</f>
        <v>0.27607361963190186</v>
      </c>
      <c r="AS66" s="6">
        <f>IF(BaseForecast!AS54=0,"",BaseForecast!AS66/BaseForecast!AS54)</f>
        <v>2.0365853658536586</v>
      </c>
      <c r="AT66" s="6">
        <f>IF(BaseForecast!AT54=0,"",BaseForecast!AT66/BaseForecast!AT54)</f>
        <v>1.0379806256134512</v>
      </c>
      <c r="AU66" s="6">
        <f>IF(BaseForecast!AU54=0,"",BaseForecast!AU66/BaseForecast!AU54)</f>
        <v>1.7161290322580645</v>
      </c>
      <c r="AV66" s="6" t="str">
        <f>IF(BaseForecast!AV54=0,"",BaseForecast!AV66/BaseForecast!AV54)</f>
        <v/>
      </c>
      <c r="AW66" s="6">
        <f>IF(BaseForecast!AW54=0,"",BaseForecast!AW66/BaseForecast!AW54)</f>
        <v>0.72287581699346404</v>
      </c>
      <c r="AX66" s="6">
        <f>IF(BaseForecast!AX54=0,"",BaseForecast!AX66/BaseForecast!AX54)</f>
        <v>0.27959346353128739</v>
      </c>
      <c r="AY66" s="6">
        <f>IF(BaseForecast!AY54=0,"",BaseForecast!AY66/BaseForecast!AY54)</f>
        <v>0.69801980198019797</v>
      </c>
      <c r="AZ66" s="6">
        <f>IF(BaseForecast!AZ54=0,"",BaseForecast!AZ66/BaseForecast!AZ54)</f>
        <v>0.89817587802885923</v>
      </c>
      <c r="BA66" s="6">
        <f>IF(BaseForecast!BA54=0,"",BaseForecast!BA66/BaseForecast!BA54)</f>
        <v>1.2749999999999999</v>
      </c>
      <c r="BB66" s="6">
        <f t="shared" si="0"/>
        <v>3</v>
      </c>
    </row>
    <row r="67" spans="1:54" ht="12.75" x14ac:dyDescent="0.2">
      <c r="A67" s="11">
        <v>38822</v>
      </c>
      <c r="B67" s="6">
        <f>IF(BaseForecast!B55=0,"",BaseForecast!B67/BaseForecast!B55)</f>
        <v>1.0913750967061004</v>
      </c>
      <c r="C67" s="6">
        <f>IF(BaseForecast!C55=0,"",BaseForecast!C67/BaseForecast!C55)</f>
        <v>2.269857178651967</v>
      </c>
      <c r="D67" s="6">
        <f>IF(BaseForecast!D55=0,"",BaseForecast!D67/BaseForecast!D55)</f>
        <v>1.1462621885157096</v>
      </c>
      <c r="E67" s="6">
        <f>IF(BaseForecast!E55=0,"",BaseForecast!E67/BaseForecast!E55)</f>
        <v>1.0710366082838458</v>
      </c>
      <c r="F67" s="6">
        <f>IF(BaseForecast!F55=0,"",BaseForecast!F67/BaseForecast!F55)</f>
        <v>2.3268251273344651</v>
      </c>
      <c r="G67" s="6">
        <f>IF(BaseForecast!G55=0,"",BaseForecast!G67/BaseForecast!G55)</f>
        <v>0.99737787924681842</v>
      </c>
      <c r="H67" s="6">
        <f>IF(BaseForecast!H55=0,"",BaseForecast!H67/BaseForecast!H55)</f>
        <v>0.80843288826423054</v>
      </c>
      <c r="I67" s="6">
        <f>IF(BaseForecast!I55=0,"",BaseForecast!I67/BaseForecast!I55)</f>
        <v>0.9919918214346567</v>
      </c>
      <c r="J67" s="6">
        <f>IF(BaseForecast!J55=0,"",BaseForecast!J67/BaseForecast!J55)</f>
        <v>0.83571428571428574</v>
      </c>
      <c r="K67" s="6" t="str">
        <f>IF(BaseForecast!K55=0,"",BaseForecast!K67/BaseForecast!K55)</f>
        <v/>
      </c>
      <c r="L67" s="6">
        <f>IF(BaseForecast!L55=0,"",BaseForecast!L67/BaseForecast!L55)</f>
        <v>1.4695203197868087</v>
      </c>
      <c r="M67" s="6">
        <f>IF(BaseForecast!M55=0,"",BaseForecast!M67/BaseForecast!M55)</f>
        <v>7.9146039603960396</v>
      </c>
      <c r="N67" s="6" t="str">
        <f>IF(BaseForecast!N55=0,"",BaseForecast!N67/BaseForecast!N55)</f>
        <v/>
      </c>
      <c r="O67" s="6">
        <f>IF(BaseForecast!O55=0,"",BaseForecast!O67/BaseForecast!O55)</f>
        <v>0.17148981779206859</v>
      </c>
      <c r="P67" s="6">
        <f>IF(BaseForecast!P55=0,"",BaseForecast!P67/BaseForecast!P55)</f>
        <v>0.90762416956659286</v>
      </c>
      <c r="Q67" s="6">
        <f>IF(BaseForecast!Q55=0,"",BaseForecast!Q67/BaseForecast!Q55)</f>
        <v>0.46126471393375307</v>
      </c>
      <c r="R67" s="6">
        <f>IF(BaseForecast!R55=0,"",BaseForecast!R67/BaseForecast!R55)</f>
        <v>0.42309994015559543</v>
      </c>
      <c r="S67" s="6">
        <f>IF(BaseForecast!S55=0,"",BaseForecast!S67/BaseForecast!S55)</f>
        <v>1.76878612716763</v>
      </c>
      <c r="T67" s="6">
        <f>IF(BaseForecast!T55=0,"",BaseForecast!T67/BaseForecast!T55)</f>
        <v>0.46376811594202899</v>
      </c>
      <c r="U67" s="6">
        <f>IF(BaseForecast!U55=0,"",BaseForecast!U67/BaseForecast!U55)</f>
        <v>0.71383998217071543</v>
      </c>
      <c r="V67" s="6">
        <f>IF(BaseForecast!V55=0,"",BaseForecast!V67/BaseForecast!V55)</f>
        <v>0.49844559585492226</v>
      </c>
      <c r="W67" s="6">
        <f>IF(BaseForecast!W55=0,"",BaseForecast!W67/BaseForecast!W55)</f>
        <v>1.2611832611832612</v>
      </c>
      <c r="X67" s="6">
        <f>IF(BaseForecast!X55=0,"",BaseForecast!X67/BaseForecast!X55)</f>
        <v>0.85827889804032942</v>
      </c>
      <c r="Y67" s="6">
        <f>IF(BaseForecast!Y55=0,"",BaseForecast!Y67/BaseForecast!Y55)</f>
        <v>1.0020744496945948</v>
      </c>
      <c r="Z67" s="6">
        <f>IF(BaseForecast!Z55=0,"",BaseForecast!Z67/BaseForecast!Z55)</f>
        <v>0.22328629032258066</v>
      </c>
      <c r="AA67" s="6">
        <f>IF(BaseForecast!AA55=0,"",BaseForecast!AA67/BaseForecast!AA55)</f>
        <v>1.5145389519514849</v>
      </c>
      <c r="AB67" s="6">
        <f>IF(BaseForecast!AB55=0,"",BaseForecast!AB67/BaseForecast!AB55)</f>
        <v>1.1162255466052935</v>
      </c>
      <c r="AC67" s="6">
        <f>IF(BaseForecast!AC55=0,"",BaseForecast!AC67/BaseForecast!AC55)</f>
        <v>0.5714285714285714</v>
      </c>
      <c r="AD67" s="6">
        <f>IF(BaseForecast!AD55=0,"",BaseForecast!AD67/BaseForecast!AD55)</f>
        <v>0.97429305912596398</v>
      </c>
      <c r="AE67" s="6">
        <f>IF(BaseForecast!AE55=0,"",BaseForecast!AE67/BaseForecast!AE55)</f>
        <v>1.1431075368594701</v>
      </c>
      <c r="AF67" s="6">
        <f>IF(BaseForecast!AF55=0,"",BaseForecast!AF67/BaseForecast!AF55)</f>
        <v>0.66132264529058116</v>
      </c>
      <c r="AG67" s="6">
        <f>IF(BaseForecast!AG55=0,"",BaseForecast!AG67/BaseForecast!AG55)</f>
        <v>0.92545761078998068</v>
      </c>
      <c r="AH67" s="6">
        <f>IF(BaseForecast!AH55=0,"",BaseForecast!AH67/BaseForecast!AH55)</f>
        <v>1.3579373104145602</v>
      </c>
      <c r="AI67" s="6">
        <f>IF(BaseForecast!AI55=0,"",BaseForecast!AI67/BaseForecast!AI55)</f>
        <v>1.3348110727357081</v>
      </c>
      <c r="AJ67" s="6">
        <f>IF(BaseForecast!AJ55=0,"",BaseForecast!AJ67/BaseForecast!AJ55)</f>
        <v>0.75641025641025639</v>
      </c>
      <c r="AK67" s="6" t="str">
        <f>IF(BaseForecast!AK55=0,"",BaseForecast!AK67/BaseForecast!AK55)</f>
        <v/>
      </c>
      <c r="AL67" s="6">
        <f>IF(BaseForecast!AL55=0,"",BaseForecast!AL67/BaseForecast!AL55)</f>
        <v>0.31164807930607186</v>
      </c>
      <c r="AM67" s="6">
        <f>IF(BaseForecast!AM55=0,"",BaseForecast!AM67/BaseForecast!AM55)</f>
        <v>1.7832801983705278</v>
      </c>
      <c r="AN67" s="6">
        <f>IF(BaseForecast!AN55=0,"",BaseForecast!AN67/BaseForecast!AN55)</f>
        <v>7.4018126888217517E-2</v>
      </c>
      <c r="AO67" s="6">
        <f>IF(BaseForecast!AO55=0,"",BaseForecast!AO67/BaseForecast!AO55)</f>
        <v>2.3066502463054186</v>
      </c>
      <c r="AP67" s="6">
        <f>IF(BaseForecast!AP55=0,"",BaseForecast!AP67/BaseForecast!AP55)</f>
        <v>0.51310652537646406</v>
      </c>
      <c r="AQ67" s="6">
        <f>IF(BaseForecast!AQ55=0,"",BaseForecast!AQ67/BaseForecast!AQ55)</f>
        <v>1.1795792714212416</v>
      </c>
      <c r="AR67" s="6">
        <f>IF(BaseForecast!AR55=0,"",BaseForecast!AR67/BaseForecast!AR55)</f>
        <v>4.2424242424242427E-2</v>
      </c>
      <c r="AS67" s="6">
        <f>IF(BaseForecast!AS55=0,"",BaseForecast!AS67/BaseForecast!AS55)</f>
        <v>24.478260869565219</v>
      </c>
      <c r="AT67" s="6">
        <f>IF(BaseForecast!AT55=0,"",BaseForecast!AT67/BaseForecast!AT55)</f>
        <v>1.1076377915050519</v>
      </c>
      <c r="AU67" s="6">
        <f>IF(BaseForecast!AU55=0,"",BaseForecast!AU67/BaseForecast!AU55)</f>
        <v>2.5160599571734474</v>
      </c>
      <c r="AV67" s="6" t="str">
        <f>IF(BaseForecast!AV55=0,"",BaseForecast!AV67/BaseForecast!AV55)</f>
        <v/>
      </c>
      <c r="AW67" s="6">
        <f>IF(BaseForecast!AW55=0,"",BaseForecast!AW67/BaseForecast!AW55)</f>
        <v>0.42323529411764704</v>
      </c>
      <c r="AX67" s="6">
        <f>IF(BaseForecast!AX55=0,"",BaseForecast!AX67/BaseForecast!AX55)</f>
        <v>0.24400627380685638</v>
      </c>
      <c r="AY67" s="6">
        <f>IF(BaseForecast!AY55=0,"",BaseForecast!AY67/BaseForecast!AY55)</f>
        <v>1.0701754385964912</v>
      </c>
      <c r="AZ67" s="6">
        <f>IF(BaseForecast!AZ55=0,"",BaseForecast!AZ67/BaseForecast!AZ55)</f>
        <v>0.38405797101449274</v>
      </c>
      <c r="BA67" s="6">
        <f>IF(BaseForecast!BA55=0,"",BaseForecast!BA67/BaseForecast!BA55)</f>
        <v>1.3823529411764706</v>
      </c>
      <c r="BB67" s="6">
        <f t="shared" si="0"/>
        <v>4</v>
      </c>
    </row>
    <row r="68" spans="1:54" ht="12.75" x14ac:dyDescent="0.2">
      <c r="A68" s="11">
        <v>38852</v>
      </c>
      <c r="B68" s="6">
        <f>IF(BaseForecast!B56=0,"",BaseForecast!B68/BaseForecast!B56)</f>
        <v>1.1925182870031066</v>
      </c>
      <c r="C68" s="6">
        <f>IF(BaseForecast!C56=0,"",BaseForecast!C68/BaseForecast!C56)</f>
        <v>1.7433363282419887</v>
      </c>
      <c r="D68" s="6">
        <f>IF(BaseForecast!D56=0,"",BaseForecast!D68/BaseForecast!D56)</f>
        <v>1.1818827708703374</v>
      </c>
      <c r="E68" s="6">
        <f>IF(BaseForecast!E56=0,"",BaseForecast!E68/BaseForecast!E56)</f>
        <v>0.99266345815236534</v>
      </c>
      <c r="F68" s="6">
        <f>IF(BaseForecast!F56=0,"",BaseForecast!F68/BaseForecast!F56)</f>
        <v>1.9099163679808842</v>
      </c>
      <c r="G68" s="6">
        <f>IF(BaseForecast!G56=0,"",BaseForecast!G68/BaseForecast!G56)</f>
        <v>1.1538083643043273</v>
      </c>
      <c r="H68" s="6">
        <f>IF(BaseForecast!H56=0,"",BaseForecast!H68/BaseForecast!H56)</f>
        <v>0.86930402930402928</v>
      </c>
      <c r="I68" s="6">
        <f>IF(BaseForecast!I56=0,"",BaseForecast!I68/BaseForecast!I56)</f>
        <v>0.9426116311186129</v>
      </c>
      <c r="J68" s="6">
        <f>IF(BaseForecast!J56=0,"",BaseForecast!J68/BaseForecast!J56)</f>
        <v>1.2045454545454546</v>
      </c>
      <c r="K68" s="6" t="str">
        <f>IF(BaseForecast!K56=0,"",BaseForecast!K68/BaseForecast!K56)</f>
        <v/>
      </c>
      <c r="L68" s="6">
        <f>IF(BaseForecast!L56=0,"",BaseForecast!L68/BaseForecast!L56)</f>
        <v>1.4062232535138939</v>
      </c>
      <c r="M68" s="6">
        <f>IF(BaseForecast!M56=0,"",BaseForecast!M68/BaseForecast!M56)</f>
        <v>2.3655737704918032</v>
      </c>
      <c r="N68" s="6" t="str">
        <f>IF(BaseForecast!N56=0,"",BaseForecast!N68/BaseForecast!N56)</f>
        <v/>
      </c>
      <c r="O68" s="6">
        <f>IF(BaseForecast!O56=0,"",BaseForecast!O68/BaseForecast!O56)</f>
        <v>1.4509090909090909</v>
      </c>
      <c r="P68" s="6">
        <f>IF(BaseForecast!P56=0,"",BaseForecast!P68/BaseForecast!P56)</f>
        <v>1.7618080243778569</v>
      </c>
      <c r="Q68" s="6">
        <f>IF(BaseForecast!Q56=0,"",BaseForecast!Q68/BaseForecast!Q56)</f>
        <v>0.7184145334434352</v>
      </c>
      <c r="R68" s="6">
        <f>IF(BaseForecast!R56=0,"",BaseForecast!R68/BaseForecast!R56)</f>
        <v>1.2376017764618801</v>
      </c>
      <c r="S68" s="6">
        <f>IF(BaseForecast!S56=0,"",BaseForecast!S68/BaseForecast!S56)</f>
        <v>1.751730959446093</v>
      </c>
      <c r="T68" s="6">
        <f>IF(BaseForecast!T56=0,"",BaseForecast!T68/BaseForecast!T56)</f>
        <v>0.81381381381381379</v>
      </c>
      <c r="U68" s="6">
        <f>IF(BaseForecast!U56=0,"",BaseForecast!U68/BaseForecast!U56)</f>
        <v>0.56373404032651919</v>
      </c>
      <c r="V68" s="6">
        <f>IF(BaseForecast!V56=0,"",BaseForecast!V68/BaseForecast!V56)</f>
        <v>1.0648484848484849</v>
      </c>
      <c r="W68" s="6">
        <f>IF(BaseForecast!W56=0,"",BaseForecast!W68/BaseForecast!W56)</f>
        <v>1.4522370012091899</v>
      </c>
      <c r="X68" s="6">
        <f>IF(BaseForecast!X56=0,"",BaseForecast!X68/BaseForecast!X56)</f>
        <v>1.1899582958541173</v>
      </c>
      <c r="Y68" s="6">
        <f>IF(BaseForecast!Y56=0,"",BaseForecast!Y68/BaseForecast!Y56)</f>
        <v>1.2428968499073503</v>
      </c>
      <c r="Z68" s="6">
        <f>IF(BaseForecast!Z56=0,"",BaseForecast!Z68/BaseForecast!Z56)</f>
        <v>1.138560687432868</v>
      </c>
      <c r="AA68" s="6">
        <f>IF(BaseForecast!AA56=0,"",BaseForecast!AA68/BaseForecast!AA56)</f>
        <v>1.0146922934762521</v>
      </c>
      <c r="AB68" s="6">
        <f>IF(BaseForecast!AB56=0,"",BaseForecast!AB68/BaseForecast!AB56)</f>
        <v>0.98216735253772292</v>
      </c>
      <c r="AC68" s="6">
        <f>IF(BaseForecast!AC56=0,"",BaseForecast!AC68/BaseForecast!AC56)</f>
        <v>0.84615384615384615</v>
      </c>
      <c r="AD68" s="6">
        <f>IF(BaseForecast!AD56=0,"",BaseForecast!AD68/BaseForecast!AD56)</f>
        <v>1.0141129032258065</v>
      </c>
      <c r="AE68" s="6">
        <f>IF(BaseForecast!AE56=0,"",BaseForecast!AE68/BaseForecast!AE56)</f>
        <v>1.4194584671867829</v>
      </c>
      <c r="AF68" s="6">
        <f>IF(BaseForecast!AF56=0,"",BaseForecast!AF68/BaseForecast!AF56)</f>
        <v>0.24977396021699819</v>
      </c>
      <c r="AG68" s="6">
        <f>IF(BaseForecast!AG56=0,"",BaseForecast!AG68/BaseForecast!AG56)</f>
        <v>1.6205733558178752</v>
      </c>
      <c r="AH68" s="6">
        <f>IF(BaseForecast!AH56=0,"",BaseForecast!AH68/BaseForecast!AH56)</f>
        <v>1.4188923249929717</v>
      </c>
      <c r="AI68" s="6">
        <f>IF(BaseForecast!AI56=0,"",BaseForecast!AI68/BaseForecast!AI56)</f>
        <v>1.4407261888632976</v>
      </c>
      <c r="AJ68" s="6">
        <f>IF(BaseForecast!AJ56=0,"",BaseForecast!AJ68/BaseForecast!AJ56)</f>
        <v>2.0240641711229945</v>
      </c>
      <c r="AK68" s="6" t="str">
        <f>IF(BaseForecast!AK56=0,"",BaseForecast!AK68/BaseForecast!AK56)</f>
        <v/>
      </c>
      <c r="AL68" s="6">
        <f>IF(BaseForecast!AL56=0,"",BaseForecast!AL68/BaseForecast!AL56)</f>
        <v>1.6325706594885598</v>
      </c>
      <c r="AM68" s="6">
        <f>IF(BaseForecast!AM56=0,"",BaseForecast!AM68/BaseForecast!AM56)</f>
        <v>1.4590603321421063</v>
      </c>
      <c r="AN68" s="6">
        <f>IF(BaseForecast!AN56=0,"",BaseForecast!AN68/BaseForecast!AN56)</f>
        <v>0.45547725816784113</v>
      </c>
      <c r="AO68" s="6">
        <f>IF(BaseForecast!AO56=0,"",BaseForecast!AO68/BaseForecast!AO56)</f>
        <v>2.4492962829303502</v>
      </c>
      <c r="AP68" s="6">
        <f>IF(BaseForecast!AP56=0,"",BaseForecast!AP68/BaseForecast!AP56)</f>
        <v>0.92567390735409583</v>
      </c>
      <c r="AQ68" s="6">
        <f>IF(BaseForecast!AQ56=0,"",BaseForecast!AQ68/BaseForecast!AQ56)</f>
        <v>0.94927265945542705</v>
      </c>
      <c r="AR68" s="6">
        <f>IF(BaseForecast!AR56=0,"",BaseForecast!AR68/BaseForecast!AR56)</f>
        <v>0.43003412969283278</v>
      </c>
      <c r="AS68" s="6">
        <f>IF(BaseForecast!AS56=0,"",BaseForecast!AS68/BaseForecast!AS56)</f>
        <v>1.8461538461538463</v>
      </c>
      <c r="AT68" s="6">
        <f>IF(BaseForecast!AT56=0,"",BaseForecast!AT68/BaseForecast!AT56)</f>
        <v>1.155337059388287</v>
      </c>
      <c r="AU68" s="6">
        <f>IF(BaseForecast!AU56=0,"",BaseForecast!AU68/BaseForecast!AU56)</f>
        <v>1.5161290322580645</v>
      </c>
      <c r="AV68" s="6">
        <f>IF(BaseForecast!AV56=0,"",BaseForecast!AV68/BaseForecast!AV56)</f>
        <v>0.5</v>
      </c>
      <c r="AW68" s="6">
        <f>IF(BaseForecast!AW56=0,"",BaseForecast!AW68/BaseForecast!AW56)</f>
        <v>2.1822709163346614</v>
      </c>
      <c r="AX68" s="6">
        <f>IF(BaseForecast!AX56=0,"",BaseForecast!AX68/BaseForecast!AX56)</f>
        <v>0.4879275653923541</v>
      </c>
      <c r="AY68" s="6">
        <f>IF(BaseForecast!AY56=0,"",BaseForecast!AY68/BaseForecast!AY56)</f>
        <v>2.9550561797752808</v>
      </c>
      <c r="AZ68" s="6">
        <f>IF(BaseForecast!AZ56=0,"",BaseForecast!AZ68/BaseForecast!AZ56)</f>
        <v>0.88745603751465418</v>
      </c>
      <c r="BA68" s="6">
        <f>IF(BaseForecast!BA56=0,"",BaseForecast!BA68/BaseForecast!BA56)</f>
        <v>1.3571428571428572</v>
      </c>
      <c r="BB68" s="6">
        <f t="shared" si="0"/>
        <v>5</v>
      </c>
    </row>
    <row r="69" spans="1:54" ht="12.75" x14ac:dyDescent="0.2">
      <c r="A69" s="11">
        <v>38883</v>
      </c>
      <c r="B69" s="6">
        <f>IF(BaseForecast!B57=0,"",BaseForecast!B69/BaseForecast!B57)</f>
        <v>1.0597892405286997</v>
      </c>
      <c r="C69" s="6">
        <f>IF(BaseForecast!C57=0,"",BaseForecast!C69/BaseForecast!C57)</f>
        <v>1.5991946984313397</v>
      </c>
      <c r="D69" s="6">
        <f>IF(BaseForecast!D57=0,"",BaseForecast!D69/BaseForecast!D57)</f>
        <v>1.2267520215633423</v>
      </c>
      <c r="E69" s="6">
        <f>IF(BaseForecast!E57=0,"",BaseForecast!E69/BaseForecast!E57)</f>
        <v>1.3721324503311259</v>
      </c>
      <c r="F69" s="6">
        <f>IF(BaseForecast!F57=0,"",BaseForecast!F69/BaseForecast!F57)</f>
        <v>1.6221786064769381</v>
      </c>
      <c r="G69" s="6">
        <f>IF(BaseForecast!G57=0,"",BaseForecast!G69/BaseForecast!G57)</f>
        <v>1.3695309137856835</v>
      </c>
      <c r="H69" s="6">
        <f>IF(BaseForecast!H57=0,"",BaseForecast!H69/BaseForecast!H57)</f>
        <v>1.2804763397054215</v>
      </c>
      <c r="I69" s="6">
        <f>IF(BaseForecast!I57=0,"",BaseForecast!I69/BaseForecast!I57)</f>
        <v>1.2863785086964008</v>
      </c>
      <c r="J69" s="6">
        <f>IF(BaseForecast!J57=0,"",BaseForecast!J69/BaseForecast!J57)</f>
        <v>0.8724559023066486</v>
      </c>
      <c r="K69" s="6" t="str">
        <f>IF(BaseForecast!K57=0,"",BaseForecast!K69/BaseForecast!K57)</f>
        <v/>
      </c>
      <c r="L69" s="6">
        <f>IF(BaseForecast!L57=0,"",BaseForecast!L69/BaseForecast!L57)</f>
        <v>1.2921941996691313</v>
      </c>
      <c r="M69" s="6">
        <f>IF(BaseForecast!M57=0,"",BaseForecast!M69/BaseForecast!M57)</f>
        <v>1.4053021256269405</v>
      </c>
      <c r="N69" s="6" t="str">
        <f>IF(BaseForecast!N57=0,"",BaseForecast!N69/BaseForecast!N57)</f>
        <v/>
      </c>
      <c r="O69" s="6">
        <f>IF(BaseForecast!O57=0,"",BaseForecast!O69/BaseForecast!O57)</f>
        <v>1.6181818181818182</v>
      </c>
      <c r="P69" s="6">
        <f>IF(BaseForecast!P57=0,"",BaseForecast!P69/BaseForecast!P57)</f>
        <v>0.38253756895567814</v>
      </c>
      <c r="Q69" s="6">
        <f>IF(BaseForecast!Q57=0,"",BaseForecast!Q69/BaseForecast!Q57)</f>
        <v>0.48356720827178729</v>
      </c>
      <c r="R69" s="6">
        <f>IF(BaseForecast!R57=0,"",BaseForecast!R69/BaseForecast!R57)</f>
        <v>0.78865750996898543</v>
      </c>
      <c r="S69" s="6">
        <f>IF(BaseForecast!S57=0,"",BaseForecast!S69/BaseForecast!S57)</f>
        <v>1.3732083792723264</v>
      </c>
      <c r="T69" s="6">
        <f>IF(BaseForecast!T57=0,"",BaseForecast!T69/BaseForecast!T57)</f>
        <v>0.46064318529862175</v>
      </c>
      <c r="U69" s="6">
        <f>IF(BaseForecast!U57=0,"",BaseForecast!U69/BaseForecast!U57)</f>
        <v>0.64609174072988895</v>
      </c>
      <c r="V69" s="6">
        <f>IF(BaseForecast!V57=0,"",BaseForecast!V69/BaseForecast!V57)</f>
        <v>0.76607929515418505</v>
      </c>
      <c r="W69" s="6">
        <f>IF(BaseForecast!W57=0,"",BaseForecast!W69/BaseForecast!W57)</f>
        <v>0.82977954463317671</v>
      </c>
      <c r="X69" s="6">
        <f>IF(BaseForecast!X57=0,"",BaseForecast!X69/BaseForecast!X57)</f>
        <v>1.1117689625682521</v>
      </c>
      <c r="Y69" s="6">
        <f>IF(BaseForecast!Y57=0,"",BaseForecast!Y69/BaseForecast!Y57)</f>
        <v>0.51280929767558114</v>
      </c>
      <c r="Z69" s="6">
        <f>IF(BaseForecast!Z57=0,"",BaseForecast!Z69/BaseForecast!Z57)</f>
        <v>0.53081621321488059</v>
      </c>
      <c r="AA69" s="6">
        <f>IF(BaseForecast!AA57=0,"",BaseForecast!AA69/BaseForecast!AA57)</f>
        <v>1.285077798341216</v>
      </c>
      <c r="AB69" s="6">
        <f>IF(BaseForecast!AB57=0,"",BaseForecast!AB69/BaseForecast!AB57)</f>
        <v>0.93350318471337579</v>
      </c>
      <c r="AC69" s="6">
        <f>IF(BaseForecast!AC57=0,"",BaseForecast!AC69/BaseForecast!AC57)</f>
        <v>2.8333333333333335</v>
      </c>
      <c r="AD69" s="6">
        <f>IF(BaseForecast!AD57=0,"",BaseForecast!AD69/BaseForecast!AD57)</f>
        <v>0.58517350157728709</v>
      </c>
      <c r="AE69" s="6">
        <f>IF(BaseForecast!AE57=0,"",BaseForecast!AE69/BaseForecast!AE57)</f>
        <v>1.468568880962996</v>
      </c>
      <c r="AF69" s="6">
        <f>IF(BaseForecast!AF57=0,"",BaseForecast!AF69/BaseForecast!AF57)</f>
        <v>0.35056472632493485</v>
      </c>
      <c r="AG69" s="6">
        <f>IF(BaseForecast!AG57=0,"",BaseForecast!AG69/BaseForecast!AG57)</f>
        <v>0.97561330712673799</v>
      </c>
      <c r="AH69" s="6">
        <f>IF(BaseForecast!AH57=0,"",BaseForecast!AH69/BaseForecast!AH57)</f>
        <v>1.2492849284928493</v>
      </c>
      <c r="AI69" s="6">
        <f>IF(BaseForecast!AI57=0,"",BaseForecast!AI69/BaseForecast!AI57)</f>
        <v>1.1512940371679399</v>
      </c>
      <c r="AJ69" s="6">
        <f>IF(BaseForecast!AJ57=0,"",BaseForecast!AJ69/BaseForecast!AJ57)</f>
        <v>1.1803556308213379</v>
      </c>
      <c r="AK69" s="6" t="str">
        <f>IF(BaseForecast!AK57=0,"",BaseForecast!AK69/BaseForecast!AK57)</f>
        <v/>
      </c>
      <c r="AL69" s="6">
        <f>IF(BaseForecast!AL57=0,"",BaseForecast!AL69/BaseForecast!AL57)</f>
        <v>0.40330438466426605</v>
      </c>
      <c r="AM69" s="6">
        <f>IF(BaseForecast!AM57=0,"",BaseForecast!AM69/BaseForecast!AM57)</f>
        <v>0.96876793733328836</v>
      </c>
      <c r="AN69" s="6">
        <f>IF(BaseForecast!AN57=0,"",BaseForecast!AN69/BaseForecast!AN57)</f>
        <v>1.003717472118959</v>
      </c>
      <c r="AO69" s="6">
        <f>IF(BaseForecast!AO57=0,"",BaseForecast!AO69/BaseForecast!AO57)</f>
        <v>1.1876736800317587</v>
      </c>
      <c r="AP69" s="6">
        <f>IF(BaseForecast!AP57=0,"",BaseForecast!AP69/BaseForecast!AP57)</f>
        <v>0.85317718499240947</v>
      </c>
      <c r="AQ69" s="6">
        <f>IF(BaseForecast!AQ57=0,"",BaseForecast!AQ69/BaseForecast!AQ57)</f>
        <v>1.2885859519408502</v>
      </c>
      <c r="AR69" s="6">
        <f>IF(BaseForecast!AR57=0,"",BaseForecast!AR69/BaseForecast!AR57)</f>
        <v>0.73701298701298701</v>
      </c>
      <c r="AS69" s="6">
        <f>IF(BaseForecast!AS57=0,"",BaseForecast!AS69/BaseForecast!AS57)</f>
        <v>1.4560185185185186</v>
      </c>
      <c r="AT69" s="6">
        <f>IF(BaseForecast!AT57=0,"",BaseForecast!AT69/BaseForecast!AT57)</f>
        <v>0.99940507458719141</v>
      </c>
      <c r="AU69" s="6">
        <f>IF(BaseForecast!AU57=0,"",BaseForecast!AU69/BaseForecast!AU57)</f>
        <v>2.1189320388349513</v>
      </c>
      <c r="AV69" s="6">
        <f>IF(BaseForecast!AV57=0,"",BaseForecast!AV69/BaseForecast!AV57)</f>
        <v>1.5</v>
      </c>
      <c r="AW69" s="6">
        <f>IF(BaseForecast!AW57=0,"",BaseForecast!AW69/BaseForecast!AW57)</f>
        <v>0.97211597779148673</v>
      </c>
      <c r="AX69" s="6">
        <f>IF(BaseForecast!AX57=0,"",BaseForecast!AX69/BaseForecast!AX57)</f>
        <v>0.72713754646840145</v>
      </c>
      <c r="AY69" s="6">
        <f>IF(BaseForecast!AY57=0,"",BaseForecast!AY69/BaseForecast!AY57)</f>
        <v>1.6470588235294117</v>
      </c>
      <c r="AZ69" s="6">
        <f>IF(BaseForecast!AZ57=0,"",BaseForecast!AZ69/BaseForecast!AZ57)</f>
        <v>0.37763157894736843</v>
      </c>
      <c r="BA69" s="6">
        <f>IF(BaseForecast!BA57=0,"",BaseForecast!BA69/BaseForecast!BA57)</f>
        <v>1.3166666666666667</v>
      </c>
      <c r="BB69" s="6">
        <f t="shared" si="0"/>
        <v>6</v>
      </c>
    </row>
    <row r="70" spans="1:54" ht="12.75" x14ac:dyDescent="0.2">
      <c r="A70" s="11">
        <v>38913</v>
      </c>
      <c r="B70" s="6">
        <f>IF(BaseForecast!B58=0,"",BaseForecast!B70/BaseForecast!B58)</f>
        <v>1.1113655083655083</v>
      </c>
      <c r="C70" s="6">
        <f>IF(BaseForecast!C58=0,"",BaseForecast!C70/BaseForecast!C58)</f>
        <v>1.580318016777263</v>
      </c>
      <c r="D70" s="6">
        <f>IF(BaseForecast!D58=0,"",BaseForecast!D70/BaseForecast!D58)</f>
        <v>1.0774028919761838</v>
      </c>
      <c r="E70" s="6">
        <f>IF(BaseForecast!E58=0,"",BaseForecast!E70/BaseForecast!E58)</f>
        <v>0.98656305649991904</v>
      </c>
      <c r="F70" s="6">
        <f>IF(BaseForecast!F58=0,"",BaseForecast!F70/BaseForecast!F58)</f>
        <v>1.295767655454884</v>
      </c>
      <c r="G70" s="6">
        <f>IF(BaseForecast!G58=0,"",BaseForecast!G70/BaseForecast!G58)</f>
        <v>1.2424730933382817</v>
      </c>
      <c r="H70" s="6">
        <f>IF(BaseForecast!H58=0,"",BaseForecast!H70/BaseForecast!H58)</f>
        <v>0.8829559636298806</v>
      </c>
      <c r="I70" s="6">
        <f>IF(BaseForecast!I58=0,"",BaseForecast!I70/BaseForecast!I58)</f>
        <v>1.2740073218811603</v>
      </c>
      <c r="J70" s="6">
        <f>IF(BaseForecast!J58=0,"",BaseForecast!J70/BaseForecast!J58)</f>
        <v>1.0481628599801389</v>
      </c>
      <c r="K70" s="6" t="str">
        <f>IF(BaseForecast!K58=0,"",BaseForecast!K70/BaseForecast!K58)</f>
        <v/>
      </c>
      <c r="L70" s="6">
        <f>IF(BaseForecast!L58=0,"",BaseForecast!L70/BaseForecast!L58)</f>
        <v>0.97690599923102683</v>
      </c>
      <c r="M70" s="6">
        <f>IF(BaseForecast!M58=0,"",BaseForecast!M70/BaseForecast!M58)</f>
        <v>1.3847687989363273</v>
      </c>
      <c r="N70" s="6" t="str">
        <f>IF(BaseForecast!N58=0,"",BaseForecast!N70/BaseForecast!N58)</f>
        <v/>
      </c>
      <c r="O70" s="6">
        <f>IF(BaseForecast!O58=0,"",BaseForecast!O70/BaseForecast!O58)</f>
        <v>1.275897435897436</v>
      </c>
      <c r="P70" s="6">
        <f>IF(BaseForecast!P58=0,"",BaseForecast!P70/BaseForecast!P58)</f>
        <v>1.0315156719622156</v>
      </c>
      <c r="Q70" s="6">
        <f>IF(BaseForecast!Q58=0,"",BaseForecast!Q70/BaseForecast!Q58)</f>
        <v>0.95015576323987538</v>
      </c>
      <c r="R70" s="6">
        <f>IF(BaseForecast!R58=0,"",BaseForecast!R70/BaseForecast!R58)</f>
        <v>1.2083969465648854</v>
      </c>
      <c r="S70" s="6">
        <f>IF(BaseForecast!S58=0,"",BaseForecast!S70/BaseForecast!S58)</f>
        <v>2.0330547112462005</v>
      </c>
      <c r="T70" s="6">
        <f>IF(BaseForecast!T58=0,"",BaseForecast!T70/BaseForecast!T58)</f>
        <v>1.2368719304873441</v>
      </c>
      <c r="U70" s="6">
        <f>IF(BaseForecast!U58=0,"",BaseForecast!U70/BaseForecast!U58)</f>
        <v>0.78764831153027082</v>
      </c>
      <c r="V70" s="6">
        <f>IF(BaseForecast!V58=0,"",BaseForecast!V70/BaseForecast!V58)</f>
        <v>0.99182664892605965</v>
      </c>
      <c r="W70" s="6">
        <f>IF(BaseForecast!W58=0,"",BaseForecast!W70/BaseForecast!W58)</f>
        <v>1.7362428842504745</v>
      </c>
      <c r="X70" s="6">
        <f>IF(BaseForecast!X58=0,"",BaseForecast!X70/BaseForecast!X58)</f>
        <v>1.2634959990983883</v>
      </c>
      <c r="Y70" s="6">
        <f>IF(BaseForecast!Y58=0,"",BaseForecast!Y70/BaseForecast!Y58)</f>
        <v>0.91636327855948052</v>
      </c>
      <c r="Z70" s="6">
        <f>IF(BaseForecast!Z58=0,"",BaseForecast!Z70/BaseForecast!Z58)</f>
        <v>1.3058534405719393</v>
      </c>
      <c r="AA70" s="6">
        <f>IF(BaseForecast!AA58=0,"",BaseForecast!AA70/BaseForecast!AA58)</f>
        <v>1.1324321628092577</v>
      </c>
      <c r="AB70" s="6">
        <f>IF(BaseForecast!AB58=0,"",BaseForecast!AB70/BaseForecast!AB58)</f>
        <v>1.3760775862068966</v>
      </c>
      <c r="AC70" s="6">
        <f>IF(BaseForecast!AC58=0,"",BaseForecast!AC70/BaseForecast!AC58)</f>
        <v>3.5625</v>
      </c>
      <c r="AD70" s="6">
        <f>IF(BaseForecast!AD58=0,"",BaseForecast!AD70/BaseForecast!AD58)</f>
        <v>1.533623910336239</v>
      </c>
      <c r="AE70" s="6">
        <f>IF(BaseForecast!AE58=0,"",BaseForecast!AE70/BaseForecast!AE58)</f>
        <v>1.1865115433557536</v>
      </c>
      <c r="AF70" s="6">
        <f>IF(BaseForecast!AF58=0,"",BaseForecast!AF70/BaseForecast!AF58)</f>
        <v>0.63824932586600291</v>
      </c>
      <c r="AG70" s="6">
        <f>IF(BaseForecast!AG58=0,"",BaseForecast!AG70/BaseForecast!AG58)</f>
        <v>1.1299607501090274</v>
      </c>
      <c r="AH70" s="6">
        <f>IF(BaseForecast!AH58=0,"",BaseForecast!AH70/BaseForecast!AH58)</f>
        <v>1.3605062348780941</v>
      </c>
      <c r="AI70" s="6">
        <f>IF(BaseForecast!AI58=0,"",BaseForecast!AI70/BaseForecast!AI58)</f>
        <v>1.250278597181252</v>
      </c>
      <c r="AJ70" s="6">
        <f>IF(BaseForecast!AJ58=0,"",BaseForecast!AJ70/BaseForecast!AJ58)</f>
        <v>1.2204674668351232</v>
      </c>
      <c r="AK70" s="6" t="str">
        <f>IF(BaseForecast!AK58=0,"",BaseForecast!AK70/BaseForecast!AK58)</f>
        <v/>
      </c>
      <c r="AL70" s="6">
        <f>IF(BaseForecast!AL58=0,"",BaseForecast!AL70/BaseForecast!AL58)</f>
        <v>0.99398373983739841</v>
      </c>
      <c r="AM70" s="6">
        <f>IF(BaseForecast!AM58=0,"",BaseForecast!AM70/BaseForecast!AM58)</f>
        <v>1.0395126196692777</v>
      </c>
      <c r="AN70" s="6">
        <f>IF(BaseForecast!AN58=0,"",BaseForecast!AN70/BaseForecast!AN58)</f>
        <v>1.3974175035868006</v>
      </c>
      <c r="AO70" s="6">
        <f>IF(BaseForecast!AO58=0,"",BaseForecast!AO70/BaseForecast!AO58)</f>
        <v>1.4859074011490367</v>
      </c>
      <c r="AP70" s="6">
        <f>IF(BaseForecast!AP58=0,"",BaseForecast!AP70/BaseForecast!AP58)</f>
        <v>1.1782816725608487</v>
      </c>
      <c r="AQ70" s="6">
        <f>IF(BaseForecast!AQ58=0,"",BaseForecast!AQ70/BaseForecast!AQ58)</f>
        <v>1.159929507655028</v>
      </c>
      <c r="AR70" s="6">
        <f>IF(BaseForecast!AR58=0,"",BaseForecast!AR70/BaseForecast!AR58)</f>
        <v>1.8134110787172011</v>
      </c>
      <c r="AS70" s="6">
        <f>IF(BaseForecast!AS58=0,"",BaseForecast!AS70/BaseForecast!AS58)</f>
        <v>2.3086785009861934</v>
      </c>
      <c r="AT70" s="6">
        <f>IF(BaseForecast!AT58=0,"",BaseForecast!AT70/BaseForecast!AT58)</f>
        <v>1.0146380473331633</v>
      </c>
      <c r="AU70" s="6">
        <f>IF(BaseForecast!AU58=0,"",BaseForecast!AU70/BaseForecast!AU58)</f>
        <v>1.7481891776736258</v>
      </c>
      <c r="AV70" s="6">
        <f>IF(BaseForecast!AV58=0,"",BaseForecast!AV70/BaseForecast!AV58)</f>
        <v>1.5</v>
      </c>
      <c r="AW70" s="6">
        <f>IF(BaseForecast!AW58=0,"",BaseForecast!AW70/BaseForecast!AW58)</f>
        <v>1.2862405034149336</v>
      </c>
      <c r="AX70" s="6">
        <f>IF(BaseForecast!AX58=0,"",BaseForecast!AX70/BaseForecast!AX58)</f>
        <v>0.93073475485535784</v>
      </c>
      <c r="AY70" s="6">
        <f>IF(BaseForecast!AY58=0,"",BaseForecast!AY70/BaseForecast!AY58)</f>
        <v>3.4328358208955225</v>
      </c>
      <c r="AZ70" s="6">
        <f>IF(BaseForecast!AZ58=0,"",BaseForecast!AZ70/BaseForecast!AZ58)</f>
        <v>0.81297034085878706</v>
      </c>
      <c r="BA70" s="6">
        <f>IF(BaseForecast!BA58=0,"",BaseForecast!BA70/BaseForecast!BA58)</f>
        <v>1.4875</v>
      </c>
      <c r="BB70" s="6">
        <f t="shared" si="0"/>
        <v>7</v>
      </c>
    </row>
    <row r="71" spans="1:54" ht="12.75" x14ac:dyDescent="0.2">
      <c r="A71" s="11">
        <v>38944</v>
      </c>
      <c r="B71" s="6">
        <f>IF(BaseForecast!B59=0,"",BaseForecast!B71/BaseForecast!B59)</f>
        <v>1.0618026445324298</v>
      </c>
      <c r="C71" s="6">
        <f>IF(BaseForecast!C59=0,"",BaseForecast!C71/BaseForecast!C59)</f>
        <v>1.4906959540203721</v>
      </c>
      <c r="D71" s="6">
        <f>IF(BaseForecast!D59=0,"",BaseForecast!D71/BaseForecast!D59)</f>
        <v>0.98214754528747705</v>
      </c>
      <c r="E71" s="6">
        <f>IF(BaseForecast!E59=0,"",BaseForecast!E71/BaseForecast!E59)</f>
        <v>1.0582183926874815</v>
      </c>
      <c r="F71" s="6">
        <f>IF(BaseForecast!F59=0,"",BaseForecast!F71/BaseForecast!F59)</f>
        <v>1.3223779603673271</v>
      </c>
      <c r="G71" s="6">
        <f>IF(BaseForecast!G59=0,"",BaseForecast!G71/BaseForecast!G59)</f>
        <v>0.94646082344956117</v>
      </c>
      <c r="H71" s="6">
        <f>IF(BaseForecast!H59=0,"",BaseForecast!H71/BaseForecast!H59)</f>
        <v>1.1265980314515216</v>
      </c>
      <c r="I71" s="6">
        <f>IF(BaseForecast!I59=0,"",BaseForecast!I71/BaseForecast!I59)</f>
        <v>1.0197132616487454</v>
      </c>
      <c r="J71" s="6">
        <f>IF(BaseForecast!J59=0,"",BaseForecast!J71/BaseForecast!J59)</f>
        <v>0.65738758029978583</v>
      </c>
      <c r="K71" s="6" t="str">
        <f>IF(BaseForecast!K59=0,"",BaseForecast!K71/BaseForecast!K59)</f>
        <v/>
      </c>
      <c r="L71" s="6">
        <f>IF(BaseForecast!L59=0,"",BaseForecast!L71/BaseForecast!L59)</f>
        <v>1.03258299378799</v>
      </c>
      <c r="M71" s="6">
        <f>IF(BaseForecast!M59=0,"",BaseForecast!M71/BaseForecast!M59)</f>
        <v>1.3298914129638266</v>
      </c>
      <c r="N71" s="6" t="str">
        <f>IF(BaseForecast!N59=0,"",BaseForecast!N71/BaseForecast!N59)</f>
        <v/>
      </c>
      <c r="O71" s="6">
        <f>IF(BaseForecast!O59=0,"",BaseForecast!O71/BaseForecast!O59)</f>
        <v>0.97176470588235297</v>
      </c>
      <c r="P71" s="6">
        <f>IF(BaseForecast!P59=0,"",BaseForecast!P71/BaseForecast!P59)</f>
        <v>0.85148849797023007</v>
      </c>
      <c r="Q71" s="6">
        <f>IF(BaseForecast!Q59=0,"",BaseForecast!Q71/BaseForecast!Q59)</f>
        <v>0.79806747461513261</v>
      </c>
      <c r="R71" s="6">
        <f>IF(BaseForecast!R59=0,"",BaseForecast!R71/BaseForecast!R59)</f>
        <v>0.85511265164644712</v>
      </c>
      <c r="S71" s="6">
        <f>IF(BaseForecast!S59=0,"",BaseForecast!S71/BaseForecast!S59)</f>
        <v>2.3326932309169468</v>
      </c>
      <c r="T71" s="6">
        <f>IF(BaseForecast!T59=0,"",BaseForecast!T71/BaseForecast!T59)</f>
        <v>1.0985029940119762</v>
      </c>
      <c r="U71" s="6">
        <f>IF(BaseForecast!U59=0,"",BaseForecast!U71/BaseForecast!U59)</f>
        <v>0.89845127171996975</v>
      </c>
      <c r="V71" s="6">
        <f>IF(BaseForecast!V59=0,"",BaseForecast!V71/BaseForecast!V59)</f>
        <v>0.73822379445168496</v>
      </c>
      <c r="W71" s="6">
        <f>IF(BaseForecast!W59=0,"",BaseForecast!W71/BaseForecast!W59)</f>
        <v>1.0097733416510708</v>
      </c>
      <c r="X71" s="6">
        <f>IF(BaseForecast!X59=0,"",BaseForecast!X71/BaseForecast!X59)</f>
        <v>0.96460038579844642</v>
      </c>
      <c r="Y71" s="6">
        <f>IF(BaseForecast!Y59=0,"",BaseForecast!Y71/BaseForecast!Y59)</f>
        <v>0.83465707845873138</v>
      </c>
      <c r="Z71" s="6">
        <f>IF(BaseForecast!Z59=0,"",BaseForecast!Z71/BaseForecast!Z59)</f>
        <v>0.94341646554035929</v>
      </c>
      <c r="AA71" s="6">
        <f>IF(BaseForecast!AA59=0,"",BaseForecast!AA71/BaseForecast!AA59)</f>
        <v>1.11600777705768</v>
      </c>
      <c r="AB71" s="6">
        <f>IF(BaseForecast!AB59=0,"",BaseForecast!AB71/BaseForecast!AB59)</f>
        <v>1.2781182706642371</v>
      </c>
      <c r="AC71" s="6">
        <f>IF(BaseForecast!AC59=0,"",BaseForecast!AC71/BaseForecast!AC59)</f>
        <v>3.15625</v>
      </c>
      <c r="AD71" s="6">
        <f>IF(BaseForecast!AD59=0,"",BaseForecast!AD71/BaseForecast!AD59)</f>
        <v>1.1132218844984803</v>
      </c>
      <c r="AE71" s="6">
        <f>IF(BaseForecast!AE59=0,"",BaseForecast!AE71/BaseForecast!AE59)</f>
        <v>1.1465496798672041</v>
      </c>
      <c r="AF71" s="6">
        <f>IF(BaseForecast!AF59=0,"",BaseForecast!AF71/BaseForecast!AF59)</f>
        <v>0.83742391517769488</v>
      </c>
      <c r="AG71" s="6">
        <f>IF(BaseForecast!AG59=0,"",BaseForecast!AG71/BaseForecast!AG59)</f>
        <v>0.98980053258302769</v>
      </c>
      <c r="AH71" s="6">
        <f>IF(BaseForecast!AH59=0,"",BaseForecast!AH71/BaseForecast!AH59)</f>
        <v>1.4340788072417465</v>
      </c>
      <c r="AI71" s="6">
        <f>IF(BaseForecast!AI59=0,"",BaseForecast!AI71/BaseForecast!AI59)</f>
        <v>1.1614789961687562</v>
      </c>
      <c r="AJ71" s="6">
        <f>IF(BaseForecast!AJ59=0,"",BaseForecast!AJ71/BaseForecast!AJ59)</f>
        <v>1.3927113261757145</v>
      </c>
      <c r="AK71" s="6" t="str">
        <f>IF(BaseForecast!AK59=0,"",BaseForecast!AK71/BaseForecast!AK59)</f>
        <v/>
      </c>
      <c r="AL71" s="6">
        <f>IF(BaseForecast!AL59=0,"",BaseForecast!AL71/BaseForecast!AL59)</f>
        <v>0.86057692307692313</v>
      </c>
      <c r="AM71" s="6">
        <f>IF(BaseForecast!AM59=0,"",BaseForecast!AM71/BaseForecast!AM59)</f>
        <v>1.1106452892187411</v>
      </c>
      <c r="AN71" s="6">
        <f>IF(BaseForecast!AN59=0,"",BaseForecast!AN71/BaseForecast!AN59)</f>
        <v>1.0603495657909201</v>
      </c>
      <c r="AO71" s="6">
        <f>IF(BaseForecast!AO59=0,"",BaseForecast!AO71/BaseForecast!AO59)</f>
        <v>1.2307228107818158</v>
      </c>
      <c r="AP71" s="6">
        <f>IF(BaseForecast!AP59=0,"",BaseForecast!AP71/BaseForecast!AP59)</f>
        <v>0.89161966156325545</v>
      </c>
      <c r="AQ71" s="6">
        <f>IF(BaseForecast!AQ59=0,"",BaseForecast!AQ71/BaseForecast!AQ59)</f>
        <v>1.0573299838507089</v>
      </c>
      <c r="AR71" s="6">
        <f>IF(BaseForecast!AR59=0,"",BaseForecast!AR71/BaseForecast!AR59)</f>
        <v>1.3386243386243386</v>
      </c>
      <c r="AS71" s="6">
        <f>IF(BaseForecast!AS59=0,"",BaseForecast!AS71/BaseForecast!AS59)</f>
        <v>0.6387634595345606</v>
      </c>
      <c r="AT71" s="6">
        <f>IF(BaseForecast!AT59=0,"",BaseForecast!AT71/BaseForecast!AT59)</f>
        <v>1.0919531775981171</v>
      </c>
      <c r="AU71" s="6">
        <f>IF(BaseForecast!AU59=0,"",BaseForecast!AU71/BaseForecast!AU59)</f>
        <v>1.8203980099502488</v>
      </c>
      <c r="AV71" s="6">
        <f>IF(BaseForecast!AV59=0,"",BaseForecast!AV71/BaseForecast!AV59)</f>
        <v>0.66666666666666663</v>
      </c>
      <c r="AW71" s="6">
        <f>IF(BaseForecast!AW59=0,"",BaseForecast!AW71/BaseForecast!AW59)</f>
        <v>1.0809830781627721</v>
      </c>
      <c r="AX71" s="6">
        <f>IF(BaseForecast!AX59=0,"",BaseForecast!AX71/BaseForecast!AX59)</f>
        <v>0.99191542288557211</v>
      </c>
      <c r="AY71" s="6">
        <f>IF(BaseForecast!AY59=0,"",BaseForecast!AY71/BaseForecast!AY59)</f>
        <v>1.6492374727668846</v>
      </c>
      <c r="AZ71" s="6">
        <f>IF(BaseForecast!AZ59=0,"",BaseForecast!AZ71/BaseForecast!AZ59)</f>
        <v>0.77859114364574578</v>
      </c>
      <c r="BA71" s="6">
        <f>IF(BaseForecast!BA59=0,"",BaseForecast!BA71/BaseForecast!BA59)</f>
        <v>1.3466666666666667</v>
      </c>
      <c r="BB71" s="6">
        <f t="shared" si="0"/>
        <v>8</v>
      </c>
    </row>
    <row r="72" spans="1:54" ht="12.75" x14ac:dyDescent="0.2">
      <c r="A72" s="11">
        <v>38975</v>
      </c>
      <c r="B72" s="6">
        <f>IF(BaseForecast!B60=0,"",BaseForecast!B72/BaseForecast!B60)</f>
        <v>0.94940290160213181</v>
      </c>
      <c r="C72" s="6">
        <f>IF(BaseForecast!C60=0,"",BaseForecast!C72/BaseForecast!C60)</f>
        <v>1.1834690043832186</v>
      </c>
      <c r="D72" s="6">
        <f>IF(BaseForecast!D60=0,"",BaseForecast!D72/BaseForecast!D60)</f>
        <v>1.0253405131453912</v>
      </c>
      <c r="E72" s="6">
        <f>IF(BaseForecast!E60=0,"",BaseForecast!E72/BaseForecast!E60)</f>
        <v>1.182374651183725</v>
      </c>
      <c r="F72" s="6">
        <f>IF(BaseForecast!F60=0,"",BaseForecast!F72/BaseForecast!F60)</f>
        <v>1.7815807250619229</v>
      </c>
      <c r="G72" s="6">
        <f>IF(BaseForecast!G60=0,"",BaseForecast!G72/BaseForecast!G60)</f>
        <v>1.2260515070646212</v>
      </c>
      <c r="H72" s="6">
        <f>IF(BaseForecast!H60=0,"",BaseForecast!H72/BaseForecast!H60)</f>
        <v>0.6555151515151515</v>
      </c>
      <c r="I72" s="6">
        <f>IF(BaseForecast!I60=0,"",BaseForecast!I72/BaseForecast!I60)</f>
        <v>1.3764387271496277</v>
      </c>
      <c r="J72" s="6">
        <f>IF(BaseForecast!J60=0,"",BaseForecast!J72/BaseForecast!J60)</f>
        <v>0.5472560975609756</v>
      </c>
      <c r="K72" s="6" t="str">
        <f>IF(BaseForecast!K60=0,"",BaseForecast!K72/BaseForecast!K60)</f>
        <v/>
      </c>
      <c r="L72" s="6">
        <f>IF(BaseForecast!L60=0,"",BaseForecast!L72/BaseForecast!L60)</f>
        <v>1.2541924095322154</v>
      </c>
      <c r="M72" s="6">
        <f>IF(BaseForecast!M60=0,"",BaseForecast!M72/BaseForecast!M60)</f>
        <v>0.68546828325426112</v>
      </c>
      <c r="N72" s="6" t="str">
        <f>IF(BaseForecast!N60=0,"",BaseForecast!N72/BaseForecast!N60)</f>
        <v/>
      </c>
      <c r="O72" s="6">
        <f>IF(BaseForecast!O60=0,"",BaseForecast!O72/BaseForecast!O60)</f>
        <v>1.1242236024844721</v>
      </c>
      <c r="P72" s="6">
        <f>IF(BaseForecast!P60=0,"",BaseForecast!P72/BaseForecast!P60)</f>
        <v>0.25828337014831176</v>
      </c>
      <c r="Q72" s="6">
        <f>IF(BaseForecast!Q60=0,"",BaseForecast!Q72/BaseForecast!Q60)</f>
        <v>0.57244094488188979</v>
      </c>
      <c r="R72" s="6">
        <f>IF(BaseForecast!R60=0,"",BaseForecast!R72/BaseForecast!R60)</f>
        <v>0.64997248211337366</v>
      </c>
      <c r="S72" s="6">
        <f>IF(BaseForecast!S60=0,"",BaseForecast!S72/BaseForecast!S60)</f>
        <v>0.83547169811320754</v>
      </c>
      <c r="T72" s="6">
        <f>IF(BaseForecast!T60=0,"",BaseForecast!T72/BaseForecast!T60)</f>
        <v>0.1436842105263158</v>
      </c>
      <c r="U72" s="6">
        <f>IF(BaseForecast!U60=0,"",BaseForecast!U72/BaseForecast!U60)</f>
        <v>0.57403541849033735</v>
      </c>
      <c r="V72" s="6">
        <f>IF(BaseForecast!V60=0,"",BaseForecast!V72/BaseForecast!V60)</f>
        <v>0.83675464320625614</v>
      </c>
      <c r="W72" s="6">
        <f>IF(BaseForecast!W60=0,"",BaseForecast!W72/BaseForecast!W60)</f>
        <v>0.52472915685350918</v>
      </c>
      <c r="X72" s="6">
        <f>IF(BaseForecast!X60=0,"",BaseForecast!X72/BaseForecast!X60)</f>
        <v>0.99109656301145665</v>
      </c>
      <c r="Y72" s="6">
        <f>IF(BaseForecast!Y60=0,"",BaseForecast!Y72/BaseForecast!Y60)</f>
        <v>0.57638283444735061</v>
      </c>
      <c r="Z72" s="6">
        <f>IF(BaseForecast!Z60=0,"",BaseForecast!Z72/BaseForecast!Z60)</f>
        <v>0.55924389119409867</v>
      </c>
      <c r="AA72" s="6">
        <f>IF(BaseForecast!AA60=0,"",BaseForecast!AA72/BaseForecast!AA60)</f>
        <v>0.84314655464462362</v>
      </c>
      <c r="AB72" s="6">
        <f>IF(BaseForecast!AB60=0,"",BaseForecast!AB72/BaseForecast!AB60)</f>
        <v>0.4215628672150411</v>
      </c>
      <c r="AC72" s="6">
        <f>IF(BaseForecast!AC60=0,"",BaseForecast!AC72/BaseForecast!AC60)</f>
        <v>3.1052631578947367</v>
      </c>
      <c r="AD72" s="6">
        <f>IF(BaseForecast!AD60=0,"",BaseForecast!AD72/BaseForecast!AD60)</f>
        <v>0.38386308068459657</v>
      </c>
      <c r="AE72" s="6">
        <f>IF(BaseForecast!AE60=0,"",BaseForecast!AE72/BaseForecast!AE60)</f>
        <v>1.1058089880024402</v>
      </c>
      <c r="AF72" s="6">
        <f>IF(BaseForecast!AF60=0,"",BaseForecast!AF72/BaseForecast!AF60)</f>
        <v>1.2388641425389755</v>
      </c>
      <c r="AG72" s="6">
        <f>IF(BaseForecast!AG60=0,"",BaseForecast!AG72/BaseForecast!AG60)</f>
        <v>0.91903108325569582</v>
      </c>
      <c r="AH72" s="6">
        <f>IF(BaseForecast!AH60=0,"",BaseForecast!AH72/BaseForecast!AH60)</f>
        <v>1.1578416540595058</v>
      </c>
      <c r="AI72" s="6">
        <f>IF(BaseForecast!AI60=0,"",BaseForecast!AI72/BaseForecast!AI60)</f>
        <v>1.146189128525422</v>
      </c>
      <c r="AJ72" s="6">
        <f>IF(BaseForecast!AJ60=0,"",BaseForecast!AJ72/BaseForecast!AJ60)</f>
        <v>0.39158787088359959</v>
      </c>
      <c r="AK72" s="6" t="str">
        <f>IF(BaseForecast!AK60=0,"",BaseForecast!AK72/BaseForecast!AK60)</f>
        <v/>
      </c>
      <c r="AL72" s="6">
        <f>IF(BaseForecast!AL60=0,"",BaseForecast!AL72/BaseForecast!AL60)</f>
        <v>0.64020912547528519</v>
      </c>
      <c r="AM72" s="6">
        <f>IF(BaseForecast!AM60=0,"",BaseForecast!AM72/BaseForecast!AM60)</f>
        <v>0.72251460927008093</v>
      </c>
      <c r="AN72" s="6">
        <f>IF(BaseForecast!AN60=0,"",BaseForecast!AN72/BaseForecast!AN60)</f>
        <v>1.1564658829232821</v>
      </c>
      <c r="AO72" s="6">
        <f>IF(BaseForecast!AO60=0,"",BaseForecast!AO72/BaseForecast!AO60)</f>
        <v>0.69548872180451127</v>
      </c>
      <c r="AP72" s="6">
        <f>IF(BaseForecast!AP60=0,"",BaseForecast!AP72/BaseForecast!AP60)</f>
        <v>1.165728077232502</v>
      </c>
      <c r="AQ72" s="6">
        <f>IF(BaseForecast!AQ60=0,"",BaseForecast!AQ72/BaseForecast!AQ60)</f>
        <v>0.66526734423331857</v>
      </c>
      <c r="AR72" s="6">
        <f>IF(BaseForecast!AR60=0,"",BaseForecast!AR72/BaseForecast!AR60)</f>
        <v>0.61538461538461542</v>
      </c>
      <c r="AS72" s="6">
        <f>IF(BaseForecast!AS60=0,"",BaseForecast!AS72/BaseForecast!AS60)</f>
        <v>0.36771300448430494</v>
      </c>
      <c r="AT72" s="6">
        <f>IF(BaseForecast!AT60=0,"",BaseForecast!AT72/BaseForecast!AT60)</f>
        <v>0.86635537351803993</v>
      </c>
      <c r="AU72" s="6">
        <f>IF(BaseForecast!AU60=0,"",BaseForecast!AU72/BaseForecast!AU60)</f>
        <v>2.9126853377265238</v>
      </c>
      <c r="AV72" s="6">
        <f>IF(BaseForecast!AV60=0,"",BaseForecast!AV72/BaseForecast!AV60)</f>
        <v>1.3333333333333333</v>
      </c>
      <c r="AW72" s="6">
        <f>IF(BaseForecast!AW60=0,"",BaseForecast!AW72/BaseForecast!AW60)</f>
        <v>0.25073313782991202</v>
      </c>
      <c r="AX72" s="6">
        <f>IF(BaseForecast!AX60=0,"",BaseForecast!AX72/BaseForecast!AX60)</f>
        <v>1.6337112370790263</v>
      </c>
      <c r="AY72" s="6">
        <f>IF(BaseForecast!AY60=0,"",BaseForecast!AY72/BaseForecast!AY60)</f>
        <v>2.1369863013698631</v>
      </c>
      <c r="AZ72" s="6">
        <f>IF(BaseForecast!AZ60=0,"",BaseForecast!AZ72/BaseForecast!AZ60)</f>
        <v>0.53696168192607663</v>
      </c>
      <c r="BA72" s="6">
        <f>IF(BaseForecast!BA60=0,"",BaseForecast!BA72/BaseForecast!BA60)</f>
        <v>1.4259259259259258</v>
      </c>
      <c r="BB72" s="6">
        <f t="shared" si="0"/>
        <v>9</v>
      </c>
    </row>
    <row r="73" spans="1:54" ht="12.75" x14ac:dyDescent="0.2">
      <c r="A73" s="11">
        <v>39005</v>
      </c>
      <c r="B73" s="6">
        <f>IF(BaseForecast!B61=0,"",BaseForecast!B73/BaseForecast!B61)</f>
        <v>1.2135765093445474</v>
      </c>
      <c r="C73" s="6">
        <f>IF(BaseForecast!C61=0,"",BaseForecast!C73/BaseForecast!C61)</f>
        <v>1.8548951048951048</v>
      </c>
      <c r="D73" s="6">
        <f>IF(BaseForecast!D61=0,"",BaseForecast!D73/BaseForecast!D61)</f>
        <v>1.0310806957513545</v>
      </c>
      <c r="E73" s="6">
        <f>IF(BaseForecast!E61=0,"",BaseForecast!E73/BaseForecast!E61)</f>
        <v>1.4039629439011838</v>
      </c>
      <c r="F73" s="6">
        <f>IF(BaseForecast!F61=0,"",BaseForecast!F73/BaseForecast!F61)</f>
        <v>1.9326720769461978</v>
      </c>
      <c r="G73" s="6">
        <f>IF(BaseForecast!G61=0,"",BaseForecast!G73/BaseForecast!G61)</f>
        <v>1.2185657882655403</v>
      </c>
      <c r="H73" s="6">
        <f>IF(BaseForecast!H61=0,"",BaseForecast!H73/BaseForecast!H61)</f>
        <v>1.1768831533174358</v>
      </c>
      <c r="I73" s="6">
        <f>IF(BaseForecast!I61=0,"",BaseForecast!I73/BaseForecast!I61)</f>
        <v>1.3454111088990643</v>
      </c>
      <c r="J73" s="6">
        <f>IF(BaseForecast!J61=0,"",BaseForecast!J73/BaseForecast!J61)</f>
        <v>0.56666666666666665</v>
      </c>
      <c r="K73" s="6" t="str">
        <f>IF(BaseForecast!K61=0,"",BaseForecast!K73/BaseForecast!K61)</f>
        <v/>
      </c>
      <c r="L73" s="6">
        <f>IF(BaseForecast!L61=0,"",BaseForecast!L73/BaseForecast!L61)</f>
        <v>1.2270502172597766</v>
      </c>
      <c r="M73" s="6">
        <f>IF(BaseForecast!M61=0,"",BaseForecast!M73/BaseForecast!M61)</f>
        <v>1.4917247386759582</v>
      </c>
      <c r="N73" s="6" t="str">
        <f>IF(BaseForecast!N61=0,"",BaseForecast!N73/BaseForecast!N61)</f>
        <v/>
      </c>
      <c r="O73" s="6">
        <f>IF(BaseForecast!O61=0,"",BaseForecast!O73/BaseForecast!O61)</f>
        <v>1.2035398230088497</v>
      </c>
      <c r="P73" s="6">
        <f>IF(BaseForecast!P61=0,"",BaseForecast!P73/BaseForecast!P61)</f>
        <v>0.88235294117647056</v>
      </c>
      <c r="Q73" s="6">
        <f>IF(BaseForecast!Q61=0,"",BaseForecast!Q73/BaseForecast!Q61)</f>
        <v>1.182972367438387</v>
      </c>
      <c r="R73" s="6">
        <f>IF(BaseForecast!R61=0,"",BaseForecast!R73/BaseForecast!R61)</f>
        <v>2.7011258955987718</v>
      </c>
      <c r="S73" s="6">
        <f>IF(BaseForecast!S61=0,"",BaseForecast!S73/BaseForecast!S61)</f>
        <v>1.68</v>
      </c>
      <c r="T73" s="6">
        <f>IF(BaseForecast!T61=0,"",BaseForecast!T73/BaseForecast!T61)</f>
        <v>0.30598290598290601</v>
      </c>
      <c r="U73" s="6">
        <f>IF(BaseForecast!U61=0,"",BaseForecast!U73/BaseForecast!U61)</f>
        <v>0.88011570602099853</v>
      </c>
      <c r="V73" s="6">
        <f>IF(BaseForecast!V61=0,"",BaseForecast!V73/BaseForecast!V61)</f>
        <v>1.1786950074147307</v>
      </c>
      <c r="W73" s="6">
        <f>IF(BaseForecast!W61=0,"",BaseForecast!W73/BaseForecast!W61)</f>
        <v>0.54795918367346941</v>
      </c>
      <c r="X73" s="6">
        <f>IF(BaseForecast!X61=0,"",BaseForecast!X73/BaseForecast!X61)</f>
        <v>1.5851220229344309</v>
      </c>
      <c r="Y73" s="6">
        <f>IF(BaseForecast!Y61=0,"",BaseForecast!Y73/BaseForecast!Y61)</f>
        <v>1.0903338718362952</v>
      </c>
      <c r="Z73" s="6">
        <f>IF(BaseForecast!Z61=0,"",BaseForecast!Z73/BaseForecast!Z61)</f>
        <v>1.7670250896057347</v>
      </c>
      <c r="AA73" s="6">
        <f>IF(BaseForecast!AA61=0,"",BaseForecast!AA73/BaseForecast!AA61)</f>
        <v>1.510779661016949</v>
      </c>
      <c r="AB73" s="6">
        <f>IF(BaseForecast!AB61=0,"",BaseForecast!AB73/BaseForecast!AB61)</f>
        <v>1.765609990393852</v>
      </c>
      <c r="AC73" s="6">
        <f>IF(BaseForecast!AC61=0,"",BaseForecast!AC73/BaseForecast!AC61)</f>
        <v>4.8571428571428568</v>
      </c>
      <c r="AD73" s="6">
        <f>IF(BaseForecast!AD61=0,"",BaseForecast!AD73/BaseForecast!AD61)</f>
        <v>1.2818181818181817</v>
      </c>
      <c r="AE73" s="6">
        <f>IF(BaseForecast!AE61=0,"",BaseForecast!AE73/BaseForecast!AE61)</f>
        <v>1.0904304220643544</v>
      </c>
      <c r="AF73" s="6">
        <f>IF(BaseForecast!AF61=0,"",BaseForecast!AF73/BaseForecast!AF61)</f>
        <v>1.6526571726293853</v>
      </c>
      <c r="AG73" s="6">
        <f>IF(BaseForecast!AG61=0,"",BaseForecast!AG73/BaseForecast!AG61)</f>
        <v>1.1398145828113255</v>
      </c>
      <c r="AH73" s="6">
        <f>IF(BaseForecast!AH61=0,"",BaseForecast!AH73/BaseForecast!AH61)</f>
        <v>1.5264890751272073</v>
      </c>
      <c r="AI73" s="6">
        <f>IF(BaseForecast!AI61=0,"",BaseForecast!AI73/BaseForecast!AI61)</f>
        <v>1.7953953315254958</v>
      </c>
      <c r="AJ73" s="6">
        <f>IF(BaseForecast!AJ61=0,"",BaseForecast!AJ73/BaseForecast!AJ61)</f>
        <v>1.2</v>
      </c>
      <c r="AK73" s="6" t="str">
        <f>IF(BaseForecast!AK61=0,"",BaseForecast!AK73/BaseForecast!AK61)</f>
        <v/>
      </c>
      <c r="AL73" s="6">
        <f>IF(BaseForecast!AL61=0,"",BaseForecast!AL73/BaseForecast!AL61)</f>
        <v>2.3592436974789917</v>
      </c>
      <c r="AM73" s="6">
        <f>IF(BaseForecast!AM61=0,"",BaseForecast!AM73/BaseForecast!AM61)</f>
        <v>1.2377734305530856</v>
      </c>
      <c r="AN73" s="6">
        <f>IF(BaseForecast!AN61=0,"",BaseForecast!AN73/BaseForecast!AN61)</f>
        <v>1.1667243967209329</v>
      </c>
      <c r="AO73" s="6">
        <f>IF(BaseForecast!AO61=0,"",BaseForecast!AO73/BaseForecast!AO61)</f>
        <v>1.0654464780920687</v>
      </c>
      <c r="AP73" s="6">
        <f>IF(BaseForecast!AP61=0,"",BaseForecast!AP73/BaseForecast!AP61)</f>
        <v>1.4382470119521913</v>
      </c>
      <c r="AQ73" s="6">
        <f>IF(BaseForecast!AQ61=0,"",BaseForecast!AQ73/BaseForecast!AQ61)</f>
        <v>5.2028776978417266</v>
      </c>
      <c r="AR73" s="6">
        <f>IF(BaseForecast!AR61=0,"",BaseForecast!AR73/BaseForecast!AR61)</f>
        <v>2.0151515151515151</v>
      </c>
      <c r="AS73" s="6">
        <f>IF(BaseForecast!AS61=0,"",BaseForecast!AS73/BaseForecast!AS61)</f>
        <v>0.39919354838709675</v>
      </c>
      <c r="AT73" s="6">
        <f>IF(BaseForecast!AT61=0,"",BaseForecast!AT73/BaseForecast!AT61)</f>
        <v>0.94144044548171801</v>
      </c>
      <c r="AU73" s="6">
        <f>IF(BaseForecast!AU61=0,"",BaseForecast!AU73/BaseForecast!AU61)</f>
        <v>4.662379421221865</v>
      </c>
      <c r="AV73" s="6">
        <f>IF(BaseForecast!AV61=0,"",BaseForecast!AV73/BaseForecast!AV61)</f>
        <v>0.5</v>
      </c>
      <c r="AW73" s="6">
        <f>IF(BaseForecast!AW61=0,"",BaseForecast!AW73/BaseForecast!AW61)</f>
        <v>0.96479647964796478</v>
      </c>
      <c r="AX73" s="6">
        <f>IF(BaseForecast!AX61=0,"",BaseForecast!AX73/BaseForecast!AX61)</f>
        <v>2.4827245804540969</v>
      </c>
      <c r="AY73" s="6">
        <f>IF(BaseForecast!AY61=0,"",BaseForecast!AY73/BaseForecast!AY61)</f>
        <v>3.3076923076923075</v>
      </c>
      <c r="AZ73" s="6">
        <f>IF(BaseForecast!AZ61=0,"",BaseForecast!AZ73/BaseForecast!AZ61)</f>
        <v>1.3965217391304348</v>
      </c>
      <c r="BA73" s="6">
        <f>IF(BaseForecast!BA61=0,"",BaseForecast!BA73/BaseForecast!BA61)</f>
        <v>2.0540540540540539</v>
      </c>
      <c r="BB73" s="6">
        <f t="shared" si="0"/>
        <v>10</v>
      </c>
    </row>
    <row r="74" spans="1:54" ht="12.75" x14ac:dyDescent="0.2">
      <c r="A74" s="11">
        <v>39036</v>
      </c>
      <c r="B74" s="6">
        <f>IF(BaseForecast!B62=0,"",BaseForecast!B74/BaseForecast!B62)</f>
        <v>1.0622336621570587</v>
      </c>
      <c r="C74" s="6">
        <f>IF(BaseForecast!C62=0,"",BaseForecast!C74/BaseForecast!C62)</f>
        <v>1.1620420052123257</v>
      </c>
      <c r="D74" s="6">
        <f>IF(BaseForecast!D62=0,"",BaseForecast!D74/BaseForecast!D62)</f>
        <v>1.1463839674702294</v>
      </c>
      <c r="E74" s="6">
        <f>IF(BaseForecast!E62=0,"",BaseForecast!E74/BaseForecast!E62)</f>
        <v>1.0807890743550834</v>
      </c>
      <c r="F74" s="6">
        <f>IF(BaseForecast!F62=0,"",BaseForecast!F74/BaseForecast!F62)</f>
        <v>0.73157076205287719</v>
      </c>
      <c r="G74" s="6">
        <f>IF(BaseForecast!G62=0,"",BaseForecast!G74/BaseForecast!G62)</f>
        <v>1.0857199006663927</v>
      </c>
      <c r="H74" s="6">
        <f>IF(BaseForecast!H62=0,"",BaseForecast!H74/BaseForecast!H62)</f>
        <v>0.94967824967824965</v>
      </c>
      <c r="I74" s="6">
        <f>IF(BaseForecast!I62=0,"",BaseForecast!I74/BaseForecast!I62)</f>
        <v>1.2745911080396222</v>
      </c>
      <c r="J74" s="6">
        <f>IF(BaseForecast!J62=0,"",BaseForecast!J74/BaseForecast!J62)</f>
        <v>0.6336032388663968</v>
      </c>
      <c r="K74" s="6" t="str">
        <f>IF(BaseForecast!K62=0,"",BaseForecast!K74/BaseForecast!K62)</f>
        <v/>
      </c>
      <c r="L74" s="6">
        <f>IF(BaseForecast!L62=0,"",BaseForecast!L74/BaseForecast!L62)</f>
        <v>1.0544519644897601</v>
      </c>
      <c r="M74" s="6">
        <f>IF(BaseForecast!M62=0,"",BaseForecast!M74/BaseForecast!M62)</f>
        <v>1.1819346572709801</v>
      </c>
      <c r="N74" s="6" t="str">
        <f>IF(BaseForecast!N62=0,"",BaseForecast!N74/BaseForecast!N62)</f>
        <v/>
      </c>
      <c r="O74" s="6">
        <f>IF(BaseForecast!O62=0,"",BaseForecast!O74/BaseForecast!O62)</f>
        <v>0.76862401402278702</v>
      </c>
      <c r="P74" s="6">
        <f>IF(BaseForecast!P62=0,"",BaseForecast!P74/BaseForecast!P62)</f>
        <v>1.4955752212389382</v>
      </c>
      <c r="Q74" s="6">
        <f>IF(BaseForecast!Q62=0,"",BaseForecast!Q74/BaseForecast!Q62)</f>
        <v>2.1241299303944317</v>
      </c>
      <c r="R74" s="6">
        <f>IF(BaseForecast!R62=0,"",BaseForecast!R74/BaseForecast!R62)</f>
        <v>2.6010869565217392</v>
      </c>
      <c r="S74" s="6">
        <f>IF(BaseForecast!S62=0,"",BaseForecast!S74/BaseForecast!S62)</f>
        <v>1.1144414168937329</v>
      </c>
      <c r="T74" s="6">
        <f>IF(BaseForecast!T62=0,"",BaseForecast!T74/BaseForecast!T62)</f>
        <v>0.39632545931758528</v>
      </c>
      <c r="U74" s="6">
        <f>IF(BaseForecast!U62=0,"",BaseForecast!U74/BaseForecast!U62)</f>
        <v>0.96702208682406698</v>
      </c>
      <c r="V74" s="6">
        <f>IF(BaseForecast!V62=0,"",BaseForecast!V74/BaseForecast!V62)</f>
        <v>1.1937597503900157</v>
      </c>
      <c r="W74" s="6">
        <f>IF(BaseForecast!W62=0,"",BaseForecast!W74/BaseForecast!W62)</f>
        <v>1.0704070407040704</v>
      </c>
      <c r="X74" s="6">
        <f>IF(BaseForecast!X62=0,"",BaseForecast!X74/BaseForecast!X62)</f>
        <v>1.1240530303030303</v>
      </c>
      <c r="Y74" s="6">
        <f>IF(BaseForecast!Y62=0,"",BaseForecast!Y74/BaseForecast!Y62)</f>
        <v>1.2330874274054309</v>
      </c>
      <c r="Z74" s="6">
        <f>IF(BaseForecast!Z62=0,"",BaseForecast!Z74/BaseForecast!Z62)</f>
        <v>1.2528438469493277</v>
      </c>
      <c r="AA74" s="6">
        <f>IF(BaseForecast!AA62=0,"",BaseForecast!AA74/BaseForecast!AA62)</f>
        <v>0.86870776444628328</v>
      </c>
      <c r="AB74" s="6">
        <f>IF(BaseForecast!AB62=0,"",BaseForecast!AB74/BaseForecast!AB62)</f>
        <v>1.1449814126394051</v>
      </c>
      <c r="AC74" s="6">
        <f>IF(BaseForecast!AC62=0,"",BaseForecast!AC74/BaseForecast!AC62)</f>
        <v>3.6666666666666665</v>
      </c>
      <c r="AD74" s="6">
        <f>IF(BaseForecast!AD62=0,"",BaseForecast!AD74/BaseForecast!AD62)</f>
        <v>1.0151975683890577</v>
      </c>
      <c r="AE74" s="6">
        <f>IF(BaseForecast!AE62=0,"",BaseForecast!AE74/BaseForecast!AE62)</f>
        <v>0.95761423589376737</v>
      </c>
      <c r="AF74" s="6">
        <f>IF(BaseForecast!AF62=0,"",BaseForecast!AF74/BaseForecast!AF62)</f>
        <v>0.67255841821449969</v>
      </c>
      <c r="AG74" s="6">
        <f>IF(BaseForecast!AG62=0,"",BaseForecast!AG74/BaseForecast!AG62)</f>
        <v>1.1200566973777464</v>
      </c>
      <c r="AH74" s="6">
        <f>IF(BaseForecast!AH62=0,"",BaseForecast!AH74/BaseForecast!AH62)</f>
        <v>1.663919742027947</v>
      </c>
      <c r="AI74" s="6">
        <f>IF(BaseForecast!AI62=0,"",BaseForecast!AI74/BaseForecast!AI62)</f>
        <v>1.5398681829930214</v>
      </c>
      <c r="AJ74" s="6">
        <f>IF(BaseForecast!AJ62=0,"",BaseForecast!AJ74/BaseForecast!AJ62)</f>
        <v>3.5648535564853558</v>
      </c>
      <c r="AK74" s="6" t="str">
        <f>IF(BaseForecast!AK62=0,"",BaseForecast!AK74/BaseForecast!AK62)</f>
        <v/>
      </c>
      <c r="AL74" s="6">
        <f>IF(BaseForecast!AL62=0,"",BaseForecast!AL74/BaseForecast!AL62)</f>
        <v>2.8921713441654355</v>
      </c>
      <c r="AM74" s="6">
        <f>IF(BaseForecast!AM62=0,"",BaseForecast!AM74/BaseForecast!AM62)</f>
        <v>1.084264113669174</v>
      </c>
      <c r="AN74" s="6">
        <f>IF(BaseForecast!AN62=0,"",BaseForecast!AN74/BaseForecast!AN62)</f>
        <v>0.87953714981729603</v>
      </c>
      <c r="AO74" s="6">
        <f>IF(BaseForecast!AO62=0,"",BaseForecast!AO74/BaseForecast!AO62)</f>
        <v>0.65988250104909774</v>
      </c>
      <c r="AP74" s="6">
        <f>IF(BaseForecast!AP62=0,"",BaseForecast!AP74/BaseForecast!AP62)</f>
        <v>0.95936794582392781</v>
      </c>
      <c r="AQ74" s="6">
        <f>IF(BaseForecast!AQ62=0,"",BaseForecast!AQ74/BaseForecast!AQ62)</f>
        <v>13.248201438848922</v>
      </c>
      <c r="AR74" s="6">
        <f>IF(BaseForecast!AR62=0,"",BaseForecast!AR74/BaseForecast!AR62)</f>
        <v>0.61878453038674031</v>
      </c>
      <c r="AS74" s="6">
        <f>IF(BaseForecast!AS62=0,"",BaseForecast!AS74/BaseForecast!AS62)</f>
        <v>0.61176470588235299</v>
      </c>
      <c r="AT74" s="6">
        <f>IF(BaseForecast!AT62=0,"",BaseForecast!AT74/BaseForecast!AT62)</f>
        <v>0.89791226544053682</v>
      </c>
      <c r="AU74" s="6">
        <f>IF(BaseForecast!AU62=0,"",BaseForecast!AU74/BaseForecast!AU62)</f>
        <v>3.8056580565805658</v>
      </c>
      <c r="AV74" s="6">
        <f>IF(BaseForecast!AV62=0,"",BaseForecast!AV74/BaseForecast!AV62)</f>
        <v>1</v>
      </c>
      <c r="AW74" s="6">
        <f>IF(BaseForecast!AW62=0,"",BaseForecast!AW74/BaseForecast!AW62)</f>
        <v>1.6843679880329094</v>
      </c>
      <c r="AX74" s="6">
        <f>IF(BaseForecast!AX62=0,"",BaseForecast!AX74/BaseForecast!AX62)</f>
        <v>0.98614609571788414</v>
      </c>
      <c r="AY74" s="6">
        <f>IF(BaseForecast!AY62=0,"",BaseForecast!AY74/BaseForecast!AY62)</f>
        <v>1.8913043478260869</v>
      </c>
      <c r="AZ74" s="6">
        <f>IF(BaseForecast!AZ62=0,"",BaseForecast!AZ74/BaseForecast!AZ62)</f>
        <v>1.4276043625423092</v>
      </c>
      <c r="BA74" s="6">
        <f>IF(BaseForecast!BA62=0,"",BaseForecast!BA74/BaseForecast!BA62)</f>
        <v>1.5641025641025641</v>
      </c>
      <c r="BB74" s="6">
        <f t="shared" si="0"/>
        <v>11</v>
      </c>
    </row>
    <row r="75" spans="1:54" ht="12.75" x14ac:dyDescent="0.2">
      <c r="A75" s="11">
        <v>39066</v>
      </c>
      <c r="B75" s="6">
        <f>IF(BaseForecast!B63=0,"",BaseForecast!B75/BaseForecast!B63)</f>
        <v>1.0200356451827308</v>
      </c>
      <c r="C75" s="6">
        <f>IF(BaseForecast!C63=0,"",BaseForecast!C75/BaseForecast!C63)</f>
        <v>0.80305672376654014</v>
      </c>
      <c r="D75" s="6">
        <f>IF(BaseForecast!D63=0,"",BaseForecast!D75/BaseForecast!D63)</f>
        <v>1.0670021186440677</v>
      </c>
      <c r="E75" s="6">
        <f>IF(BaseForecast!E63=0,"",BaseForecast!E75/BaseForecast!E63)</f>
        <v>1.0206407349264492</v>
      </c>
      <c r="F75" s="6">
        <f>IF(BaseForecast!F63=0,"",BaseForecast!F75/BaseForecast!F63)</f>
        <v>0.90925141242937857</v>
      </c>
      <c r="G75" s="6">
        <f>IF(BaseForecast!G63=0,"",BaseForecast!G75/BaseForecast!G63)</f>
        <v>1.1055013868327463</v>
      </c>
      <c r="H75" s="6">
        <f>IF(BaseForecast!H63=0,"",BaseForecast!H75/BaseForecast!H63)</f>
        <v>1.0633762020623334</v>
      </c>
      <c r="I75" s="6">
        <f>IF(BaseForecast!I63=0,"",BaseForecast!I75/BaseForecast!I63)</f>
        <v>1.3398058252427185</v>
      </c>
      <c r="J75" s="6">
        <f>IF(BaseForecast!J63=0,"",BaseForecast!J75/BaseForecast!J63)</f>
        <v>2.8294930875576036</v>
      </c>
      <c r="K75" s="6" t="str">
        <f>IF(BaseForecast!K63=0,"",BaseForecast!K75/BaseForecast!K63)</f>
        <v/>
      </c>
      <c r="L75" s="6">
        <f>IF(BaseForecast!L63=0,"",BaseForecast!L75/BaseForecast!L63)</f>
        <v>1.3043478260869565</v>
      </c>
      <c r="M75" s="6">
        <f>IF(BaseForecast!M63=0,"",BaseForecast!M75/BaseForecast!M63)</f>
        <v>0.70089439284485722</v>
      </c>
      <c r="N75" s="6" t="str">
        <f>IF(BaseForecast!N63=0,"",BaseForecast!N75/BaseForecast!N63)</f>
        <v/>
      </c>
      <c r="O75" s="6">
        <f>IF(BaseForecast!O63=0,"",BaseForecast!O75/BaseForecast!O63)</f>
        <v>1.2585227272727273</v>
      </c>
      <c r="P75" s="6">
        <f>IF(BaseForecast!P63=0,"",BaseForecast!P75/BaseForecast!P63)</f>
        <v>0.61243243243243239</v>
      </c>
      <c r="Q75" s="6">
        <f>IF(BaseForecast!Q63=0,"",BaseForecast!Q75/BaseForecast!Q63)</f>
        <v>0.75290697674418605</v>
      </c>
      <c r="R75" s="6">
        <f>IF(BaseForecast!R63=0,"",BaseForecast!R75/BaseForecast!R63)</f>
        <v>0.83867463335143944</v>
      </c>
      <c r="S75" s="6">
        <f>IF(BaseForecast!S63=0,"",BaseForecast!S75/BaseForecast!S63)</f>
        <v>1.0339943342776203</v>
      </c>
      <c r="T75" s="6">
        <f>IF(BaseForecast!T63=0,"",BaseForecast!T75/BaseForecast!T63)</f>
        <v>0.42050799623706492</v>
      </c>
      <c r="U75" s="6">
        <f>IF(BaseForecast!U63=0,"",BaseForecast!U75/BaseForecast!U63)</f>
        <v>0.59040641415537742</v>
      </c>
      <c r="V75" s="6">
        <f>IF(BaseForecast!V63=0,"",BaseForecast!V75/BaseForecast!V63)</f>
        <v>3.4007177033492821</v>
      </c>
      <c r="W75" s="6">
        <f>IF(BaseForecast!W63=0,"",BaseForecast!W75/BaseForecast!W63)</f>
        <v>1.0514342235410485</v>
      </c>
      <c r="X75" s="6">
        <f>IF(BaseForecast!X63=0,"",BaseForecast!X75/BaseForecast!X63)</f>
        <v>1.1235679214402619</v>
      </c>
      <c r="Y75" s="6">
        <f>IF(BaseForecast!Y63=0,"",BaseForecast!Y75/BaseForecast!Y63)</f>
        <v>0.75066454013822437</v>
      </c>
      <c r="Z75" s="6">
        <f>IF(BaseForecast!Z63=0,"",BaseForecast!Z75/BaseForecast!Z63)</f>
        <v>1.3209876543209877</v>
      </c>
      <c r="AA75" s="6">
        <f>IF(BaseForecast!AA63=0,"",BaseForecast!AA75/BaseForecast!AA63)</f>
        <v>0.91682918435241478</v>
      </c>
      <c r="AB75" s="6">
        <f>IF(BaseForecast!AB63=0,"",BaseForecast!AB75/BaseForecast!AB63)</f>
        <v>0.65755053507728889</v>
      </c>
      <c r="AC75" s="6">
        <f>IF(BaseForecast!AC63=0,"",BaseForecast!AC75/BaseForecast!AC63)</f>
        <v>2.9333333333333331</v>
      </c>
      <c r="AD75" s="6">
        <f>IF(BaseForecast!AD63=0,"",BaseForecast!AD75/BaseForecast!AD63)</f>
        <v>1.0347394540942929</v>
      </c>
      <c r="AE75" s="6">
        <f>IF(BaseForecast!AE63=0,"",BaseForecast!AE75/BaseForecast!AE63)</f>
        <v>0.99894427267928509</v>
      </c>
      <c r="AF75" s="6">
        <f>IF(BaseForecast!AF63=0,"",BaseForecast!AF75/BaseForecast!AF63)</f>
        <v>1.508898144642181</v>
      </c>
      <c r="AG75" s="6">
        <f>IF(BaseForecast!AG63=0,"",BaseForecast!AG75/BaseForecast!AG63)</f>
        <v>0.91204053034386112</v>
      </c>
      <c r="AH75" s="6">
        <f>IF(BaseForecast!AH63=0,"",BaseForecast!AH75/BaseForecast!AH63)</f>
        <v>1.7809867629362215</v>
      </c>
      <c r="AI75" s="6">
        <f>IF(BaseForecast!AI63=0,"",BaseForecast!AI75/BaseForecast!AI63)</f>
        <v>1.4085776069197502</v>
      </c>
      <c r="AJ75" s="6">
        <f>IF(BaseForecast!AJ63=0,"",BaseForecast!AJ75/BaseForecast!AJ63)</f>
        <v>0.66136363636363638</v>
      </c>
      <c r="AK75" s="6" t="str">
        <f>IF(BaseForecast!AK63=0,"",BaseForecast!AK75/BaseForecast!AK63)</f>
        <v/>
      </c>
      <c r="AL75" s="6">
        <f>IF(BaseForecast!AL63=0,"",BaseForecast!AL75/BaseForecast!AL63)</f>
        <v>0.93918331885317119</v>
      </c>
      <c r="AM75" s="6">
        <f>IF(BaseForecast!AM63=0,"",BaseForecast!AM75/BaseForecast!AM63)</f>
        <v>1.0245654692931634</v>
      </c>
      <c r="AN75" s="6">
        <f>IF(BaseForecast!AN63=0,"",BaseForecast!AN75/BaseForecast!AN63)</f>
        <v>1.0591767660224916</v>
      </c>
      <c r="AO75" s="6">
        <f>IF(BaseForecast!AO63=0,"",BaseForecast!AO75/BaseForecast!AO63)</f>
        <v>1.1643454038997214</v>
      </c>
      <c r="AP75" s="6">
        <f>IF(BaseForecast!AP63=0,"",BaseForecast!AP75/BaseForecast!AP63)</f>
        <v>0.88857938718662954</v>
      </c>
      <c r="AQ75" s="6">
        <f>IF(BaseForecast!AQ63=0,"",BaseForecast!AQ75/BaseForecast!AQ63)</f>
        <v>1.0324295587453483</v>
      </c>
      <c r="AR75" s="6">
        <f>IF(BaseForecast!AR63=0,"",BaseForecast!AR75/BaseForecast!AR63)</f>
        <v>1.9516129032258065</v>
      </c>
      <c r="AS75" s="6">
        <f>IF(BaseForecast!AS63=0,"",BaseForecast!AS75/BaseForecast!AS63)</f>
        <v>6.117647058823529</v>
      </c>
      <c r="AT75" s="6">
        <f>IF(BaseForecast!AT63=0,"",BaseForecast!AT75/BaseForecast!AT63)</f>
        <v>0.95001003814495077</v>
      </c>
      <c r="AU75" s="6">
        <f>IF(BaseForecast!AU63=0,"",BaseForecast!AU75/BaseForecast!AU63)</f>
        <v>3.8333333333333335</v>
      </c>
      <c r="AV75" s="6" t="str">
        <f>IF(BaseForecast!AV63=0,"",BaseForecast!AV75/BaseForecast!AV63)</f>
        <v/>
      </c>
      <c r="AW75" s="6">
        <f>IF(BaseForecast!AW63=0,"",BaseForecast!AW75/BaseForecast!AW63)</f>
        <v>0.57482813326282389</v>
      </c>
      <c r="AX75" s="6">
        <f>IF(BaseForecast!AX63=0,"",BaseForecast!AX75/BaseForecast!AX63)</f>
        <v>0.76899541050484443</v>
      </c>
      <c r="AY75" s="6">
        <f>IF(BaseForecast!AY63=0,"",BaseForecast!AY75/BaseForecast!AY63)</f>
        <v>0.44036697247706424</v>
      </c>
      <c r="AZ75" s="6">
        <f>IF(BaseForecast!AZ63=0,"",BaseForecast!AZ75/BaseForecast!AZ63)</f>
        <v>0.56961668545659527</v>
      </c>
      <c r="BA75" s="6">
        <f>IF(BaseForecast!BA63=0,"",BaseForecast!BA75/BaseForecast!BA63)</f>
        <v>1.4791666666666667</v>
      </c>
      <c r="BB75" s="6">
        <f t="shared" si="0"/>
        <v>12</v>
      </c>
    </row>
    <row r="76" spans="1:54" ht="12.75" x14ac:dyDescent="0.2">
      <c r="A76" s="11">
        <v>39097</v>
      </c>
      <c r="B76" s="6">
        <f>IF(BaseForecast!B64=0,"",BaseForecast!B76/BaseForecast!B64)</f>
        <v>1.4076622985010867</v>
      </c>
      <c r="C76" s="6">
        <f>IF(BaseForecast!C64=0,"",BaseForecast!C76/BaseForecast!C64)</f>
        <v>2.0433061123484286</v>
      </c>
      <c r="D76" s="6">
        <f>IF(BaseForecast!D64=0,"",BaseForecast!D76/BaseForecast!D64)</f>
        <v>0.9997389715478987</v>
      </c>
      <c r="E76" s="6">
        <f>IF(BaseForecast!E64=0,"",BaseForecast!E76/BaseForecast!E64)</f>
        <v>1.308961432701121</v>
      </c>
      <c r="F76" s="6">
        <f>IF(BaseForecast!F64=0,"",BaseForecast!F76/BaseForecast!F64)</f>
        <v>0.76651735722284431</v>
      </c>
      <c r="G76" s="6">
        <f>IF(BaseForecast!G64=0,"",BaseForecast!G76/BaseForecast!G64)</f>
        <v>1.1749196271508584</v>
      </c>
      <c r="H76" s="6">
        <f>IF(BaseForecast!H64=0,"",BaseForecast!H76/BaseForecast!H64)</f>
        <v>1.1965087281795512</v>
      </c>
      <c r="I76" s="6">
        <f>IF(BaseForecast!I64=0,"",BaseForecast!I76/BaseForecast!I64)</f>
        <v>1.2249897076986414</v>
      </c>
      <c r="J76" s="6">
        <f>IF(BaseForecast!J64=0,"",BaseForecast!J76/BaseForecast!J64)</f>
        <v>1.3377483443708609</v>
      </c>
      <c r="K76" s="6" t="str">
        <f>IF(BaseForecast!K64=0,"",BaseForecast!K76/BaseForecast!K64)</f>
        <v/>
      </c>
      <c r="L76" s="6">
        <f>IF(BaseForecast!L64=0,"",BaseForecast!L76/BaseForecast!L64)</f>
        <v>1.0880005892896605</v>
      </c>
      <c r="M76" s="6">
        <f>IF(BaseForecast!M64=0,"",BaseForecast!M76/BaseForecast!M64)</f>
        <v>3.6242690058479532</v>
      </c>
      <c r="N76" s="6" t="str">
        <f>IF(BaseForecast!N64=0,"",BaseForecast!N76/BaseForecast!N64)</f>
        <v/>
      </c>
      <c r="O76" s="6">
        <f>IF(BaseForecast!O64=0,"",BaseForecast!O76/BaseForecast!O64)</f>
        <v>3.5450980392156861</v>
      </c>
      <c r="P76" s="6">
        <f>IF(BaseForecast!P64=0,"",BaseForecast!P76/BaseForecast!P64)</f>
        <v>2.5411499436302143</v>
      </c>
      <c r="Q76" s="6">
        <f>IF(BaseForecast!Q64=0,"",BaseForecast!Q76/BaseForecast!Q64)</f>
        <v>1.2412790697674418</v>
      </c>
      <c r="R76" s="6">
        <f>IF(BaseForecast!R64=0,"",BaseForecast!R76/BaseForecast!R64)</f>
        <v>3.9559471365638768</v>
      </c>
      <c r="S76" s="6">
        <f>IF(BaseForecast!S64=0,"",BaseForecast!S76/BaseForecast!S64)</f>
        <v>1.7625272331154684</v>
      </c>
      <c r="T76" s="6">
        <f>IF(BaseForecast!T64=0,"",BaseForecast!T76/BaseForecast!T64)</f>
        <v>1.1598837209302326</v>
      </c>
      <c r="U76" s="6">
        <f>IF(BaseForecast!U64=0,"",BaseForecast!U76/BaseForecast!U64)</f>
        <v>1.599141824751581</v>
      </c>
      <c r="V76" s="6">
        <f>IF(BaseForecast!V64=0,"",BaseForecast!V76/BaseForecast!V64)</f>
        <v>1.577223088923557</v>
      </c>
      <c r="W76" s="6">
        <f>IF(BaseForecast!W64=0,"",BaseForecast!W76/BaseForecast!W64)</f>
        <v>0.81023454157782515</v>
      </c>
      <c r="X76" s="6">
        <f>IF(BaseForecast!X64=0,"",BaseForecast!X76/BaseForecast!X64)</f>
        <v>1.0292717512407576</v>
      </c>
      <c r="Y76" s="6">
        <f>IF(BaseForecast!Y64=0,"",BaseForecast!Y76/BaseForecast!Y64)</f>
        <v>1.0598958333333333</v>
      </c>
      <c r="Z76" s="6">
        <f>IF(BaseForecast!Z64=0,"",BaseForecast!Z76/BaseForecast!Z64)</f>
        <v>2.5005512679162072</v>
      </c>
      <c r="AA76" s="6">
        <f>IF(BaseForecast!AA64=0,"",BaseForecast!AA76/BaseForecast!AA64)</f>
        <v>3.8661008958038661</v>
      </c>
      <c r="AB76" s="6">
        <f>IF(BaseForecast!AB64=0,"",BaseForecast!AB76/BaseForecast!AB64)</f>
        <v>6.2867924528301886</v>
      </c>
      <c r="AC76" s="6">
        <f>IF(BaseForecast!AC64=0,"",BaseForecast!AC76/BaseForecast!AC64)</f>
        <v>10.428571428571429</v>
      </c>
      <c r="AD76" s="6">
        <f>IF(BaseForecast!AD64=0,"",BaseForecast!AD76/BaseForecast!AD64)</f>
        <v>12.260162601626016</v>
      </c>
      <c r="AE76" s="6">
        <f>IF(BaseForecast!AE64=0,"",BaseForecast!AE76/BaseForecast!AE64)</f>
        <v>1.257228144989339</v>
      </c>
      <c r="AF76" s="6">
        <f>IF(BaseForecast!AF64=0,"",BaseForecast!AF76/BaseForecast!AF64)</f>
        <v>0.78180647929628833</v>
      </c>
      <c r="AG76" s="6">
        <f>IF(BaseForecast!AG64=0,"",BaseForecast!AG76/BaseForecast!AG64)</f>
        <v>1.0725580209130323</v>
      </c>
      <c r="AH76" s="6">
        <f>IF(BaseForecast!AH64=0,"",BaseForecast!AH76/BaseForecast!AH64)</f>
        <v>1.5830757341576507</v>
      </c>
      <c r="AI76" s="6">
        <f>IF(BaseForecast!AI64=0,"",BaseForecast!AI76/BaseForecast!AI64)</f>
        <v>1.3637697516930023</v>
      </c>
      <c r="AJ76" s="6">
        <f>IF(BaseForecast!AJ64=0,"",BaseForecast!AJ76/BaseForecast!AJ64)</f>
        <v>4.2607142857142861</v>
      </c>
      <c r="AK76" s="6" t="str">
        <f>IF(BaseForecast!AK64=0,"",BaseForecast!AK76/BaseForecast!AK64)</f>
        <v/>
      </c>
      <c r="AL76" s="6">
        <f>IF(BaseForecast!AL64=0,"",BaseForecast!AL76/BaseForecast!AL64)</f>
        <v>2.6873889875666075</v>
      </c>
      <c r="AM76" s="6">
        <f>IF(BaseForecast!AM64=0,"",BaseForecast!AM76/BaseForecast!AM64)</f>
        <v>1.6337582139181379</v>
      </c>
      <c r="AN76" s="6">
        <f>IF(BaseForecast!AN64=0,"",BaseForecast!AN76/BaseForecast!AN64)</f>
        <v>2.456125356125356</v>
      </c>
      <c r="AO76" s="6">
        <f>IF(BaseForecast!AO64=0,"",BaseForecast!AO76/BaseForecast!AO64)</f>
        <v>2.0982846546128884</v>
      </c>
      <c r="AP76" s="6">
        <f>IF(BaseForecast!AP64=0,"",BaseForecast!AP76/BaseForecast!AP64)</f>
        <v>1.1817316841103711</v>
      </c>
      <c r="AQ76" s="6">
        <f>IF(BaseForecast!AQ64=0,"",BaseForecast!AQ76/BaseForecast!AQ64)</f>
        <v>4.4229857819905209</v>
      </c>
      <c r="AR76" s="6">
        <f>IF(BaseForecast!AR64=0,"",BaseForecast!AR76/BaseForecast!AR64)</f>
        <v>7.1</v>
      </c>
      <c r="AS76" s="6">
        <f>IF(BaseForecast!AS64=0,"",BaseForecast!AS76/BaseForecast!AS64)</f>
        <v>6.9523809523809526</v>
      </c>
      <c r="AT76" s="6">
        <f>IF(BaseForecast!AT64=0,"",BaseForecast!AT76/BaseForecast!AT64)</f>
        <v>1.4530248792978255</v>
      </c>
      <c r="AU76" s="6">
        <f>IF(BaseForecast!AU64=0,"",BaseForecast!AU76/BaseForecast!AU64)</f>
        <v>5.4533965244865721</v>
      </c>
      <c r="AV76" s="6">
        <f>IF(BaseForecast!AV64=0,"",BaseForecast!AV76/BaseForecast!AV64)</f>
        <v>2</v>
      </c>
      <c r="AW76" s="6">
        <f>IF(BaseForecast!AW64=0,"",BaseForecast!AW76/BaseForecast!AW64)</f>
        <v>5.7981407702523242</v>
      </c>
      <c r="AX76" s="6">
        <f>IF(BaseForecast!AX64=0,"",BaseForecast!AX76/BaseForecast!AX64)</f>
        <v>1.6245859403754142</v>
      </c>
      <c r="AY76" s="6">
        <f>IF(BaseForecast!AY64=0,"",BaseForecast!AY76/BaseForecast!AY64)</f>
        <v>2.0666666666666669</v>
      </c>
      <c r="AZ76" s="6">
        <f>IF(BaseForecast!AZ64=0,"",BaseForecast!AZ76/BaseForecast!AZ64)</f>
        <v>2.3297991071428572</v>
      </c>
      <c r="BA76" s="6">
        <f>IF(BaseForecast!BA64=0,"",BaseForecast!BA76/BaseForecast!BA64)</f>
        <v>4.7555555555555555</v>
      </c>
      <c r="BB76" s="6">
        <f t="shared" si="0"/>
        <v>1</v>
      </c>
    </row>
    <row r="77" spans="1:54" ht="12.75" x14ac:dyDescent="0.2">
      <c r="A77" s="11">
        <v>39128</v>
      </c>
      <c r="B77" s="6">
        <f>IF(BaseForecast!B65=0,"",BaseForecast!B77/BaseForecast!B65)</f>
        <v>1.2292351605429048</v>
      </c>
      <c r="C77" s="6">
        <f>IF(BaseForecast!C65=0,"",BaseForecast!C77/BaseForecast!C65)</f>
        <v>2.8487588993650181</v>
      </c>
      <c r="D77" s="6">
        <f>IF(BaseForecast!D65=0,"",BaseForecast!D77/BaseForecast!D65)</f>
        <v>0.95427728613569318</v>
      </c>
      <c r="E77" s="6">
        <f>IF(BaseForecast!E65=0,"",BaseForecast!E77/BaseForecast!E65)</f>
        <v>1.072184867454981</v>
      </c>
      <c r="F77" s="6">
        <f>IF(BaseForecast!F65=0,"",BaseForecast!F77/BaseForecast!F65)</f>
        <v>0.91502463054187189</v>
      </c>
      <c r="G77" s="6">
        <f>IF(BaseForecast!G65=0,"",BaseForecast!G77/BaseForecast!G65)</f>
        <v>1.1154895358254124</v>
      </c>
      <c r="H77" s="6">
        <f>IF(BaseForecast!H65=0,"",BaseForecast!H77/BaseForecast!H65)</f>
        <v>1.073632538569425</v>
      </c>
      <c r="I77" s="6">
        <f>IF(BaseForecast!I65=0,"",BaseForecast!I77/BaseForecast!I65)</f>
        <v>0.93784099766173035</v>
      </c>
      <c r="J77" s="6">
        <f>IF(BaseForecast!J65=0,"",BaseForecast!J77/BaseForecast!J65)</f>
        <v>0.9431524547803618</v>
      </c>
      <c r="K77" s="6" t="str">
        <f>IF(BaseForecast!K65=0,"",BaseForecast!K77/BaseForecast!K65)</f>
        <v/>
      </c>
      <c r="L77" s="6">
        <f>IF(BaseForecast!L65=0,"",BaseForecast!L77/BaseForecast!L65)</f>
        <v>1.0047808398648492</v>
      </c>
      <c r="M77" s="6">
        <f>IF(BaseForecast!M65=0,"",BaseForecast!M77/BaseForecast!M65)</f>
        <v>1.4675868868622135</v>
      </c>
      <c r="N77" s="6" t="str">
        <f>IF(BaseForecast!N65=0,"",BaseForecast!N77/BaseForecast!N65)</f>
        <v/>
      </c>
      <c r="O77" s="6">
        <f>IF(BaseForecast!O65=0,"",BaseForecast!O77/BaseForecast!O65)</f>
        <v>2.0460405156537753</v>
      </c>
      <c r="P77" s="6">
        <f>IF(BaseForecast!P65=0,"",BaseForecast!P77/BaseForecast!P65)</f>
        <v>4.6767151767151764</v>
      </c>
      <c r="Q77" s="6">
        <f>IF(BaseForecast!Q65=0,"",BaseForecast!Q77/BaseForecast!Q65)</f>
        <v>3.0308087291399231</v>
      </c>
      <c r="R77" s="6">
        <f>IF(BaseForecast!R65=0,"",BaseForecast!R77/BaseForecast!R65)</f>
        <v>7.257668711656442</v>
      </c>
      <c r="S77" s="6">
        <f>IF(BaseForecast!S65=0,"",BaseForecast!S77/BaseForecast!S65)</f>
        <v>1.638047138047138</v>
      </c>
      <c r="T77" s="6">
        <f>IF(BaseForecast!T65=0,"",BaseForecast!T77/BaseForecast!T65)</f>
        <v>3.21654501216545</v>
      </c>
      <c r="U77" s="6">
        <f>IF(BaseForecast!U65=0,"",BaseForecast!U77/BaseForecast!U65)</f>
        <v>1.3143892339544514</v>
      </c>
      <c r="V77" s="6">
        <f>IF(BaseForecast!V65=0,"",BaseForecast!V77/BaseForecast!V65)</f>
        <v>0.90884820747520978</v>
      </c>
      <c r="W77" s="6">
        <f>IF(BaseForecast!W65=0,"",BaseForecast!W77/BaseForecast!W65)</f>
        <v>1.3081140350877194</v>
      </c>
      <c r="X77" s="6">
        <f>IF(BaseForecast!X65=0,"",BaseForecast!X77/BaseForecast!X65)</f>
        <v>0.86143604374702809</v>
      </c>
      <c r="Y77" s="6">
        <f>IF(BaseForecast!Y65=0,"",BaseForecast!Y77/BaseForecast!Y65)</f>
        <v>1.9039301310043668</v>
      </c>
      <c r="Z77" s="6">
        <f>IF(BaseForecast!Z65=0,"",BaseForecast!Z77/BaseForecast!Z65)</f>
        <v>5.4572591587516959</v>
      </c>
      <c r="AA77" s="6">
        <f>IF(BaseForecast!AA65=0,"",BaseForecast!AA77/BaseForecast!AA65)</f>
        <v>2.7813870067756077</v>
      </c>
      <c r="AB77" s="6">
        <f>IF(BaseForecast!AB65=0,"",BaseForecast!AB77/BaseForecast!AB65)</f>
        <v>2.3076199435559737</v>
      </c>
      <c r="AC77" s="6">
        <f>IF(BaseForecast!AC65=0,"",BaseForecast!AC77/BaseForecast!AC65)</f>
        <v>7.5</v>
      </c>
      <c r="AD77" s="6">
        <f>IF(BaseForecast!AD65=0,"",BaseForecast!AD77/BaseForecast!AD65)</f>
        <v>4.5783783783783782</v>
      </c>
      <c r="AE77" s="6">
        <f>IF(BaseForecast!AE65=0,"",BaseForecast!AE77/BaseForecast!AE65)</f>
        <v>1.1342105263157896</v>
      </c>
      <c r="AF77" s="6">
        <f>IF(BaseForecast!AF65=0,"",BaseForecast!AF77/BaseForecast!AF65)</f>
        <v>0.43239859789684526</v>
      </c>
      <c r="AG77" s="6">
        <f>IF(BaseForecast!AG65=0,"",BaseForecast!AG77/BaseForecast!AG65)</f>
        <v>1.0470278954286549</v>
      </c>
      <c r="AH77" s="6">
        <f>IF(BaseForecast!AH65=0,"",BaseForecast!AH77/BaseForecast!AH65)</f>
        <v>1.5634373733279288</v>
      </c>
      <c r="AI77" s="6">
        <f>IF(BaseForecast!AI65=0,"",BaseForecast!AI77/BaseForecast!AI65)</f>
        <v>1.1781236489407696</v>
      </c>
      <c r="AJ77" s="6">
        <f>IF(BaseForecast!AJ65=0,"",BaseForecast!AJ77/BaseForecast!AJ65)</f>
        <v>5.2266666666666666</v>
      </c>
      <c r="AK77" s="6" t="str">
        <f>IF(BaseForecast!AK65=0,"",BaseForecast!AK77/BaseForecast!AK65)</f>
        <v/>
      </c>
      <c r="AL77" s="6">
        <f>IF(BaseForecast!AL65=0,"",BaseForecast!AL77/BaseForecast!AL65)</f>
        <v>3.9540000000000002</v>
      </c>
      <c r="AM77" s="6">
        <f>IF(BaseForecast!AM65=0,"",BaseForecast!AM77/BaseForecast!AM65)</f>
        <v>1.0005917796427803</v>
      </c>
      <c r="AN77" s="6">
        <f>IF(BaseForecast!AN65=0,"",BaseForecast!AN77/BaseForecast!AN65)</f>
        <v>1.5067380468894223</v>
      </c>
      <c r="AO77" s="6">
        <f>IF(BaseForecast!AO65=0,"",BaseForecast!AO77/BaseForecast!AO65)</f>
        <v>0.99440762220381107</v>
      </c>
      <c r="AP77" s="6">
        <f>IF(BaseForecast!AP65=0,"",BaseForecast!AP77/BaseForecast!AP65)</f>
        <v>1.6081730769230769</v>
      </c>
      <c r="AQ77" s="6">
        <f>IF(BaseForecast!AQ65=0,"",BaseForecast!AQ77/BaseForecast!AQ65)</f>
        <v>2.6808278867102397</v>
      </c>
      <c r="AR77" s="6">
        <f>IF(BaseForecast!AR65=0,"",BaseForecast!AR77/BaseForecast!AR65)</f>
        <v>5.666666666666667</v>
      </c>
      <c r="AS77" s="6">
        <f>IF(BaseForecast!AS65=0,"",BaseForecast!AS77/BaseForecast!AS65)</f>
        <v>3.2612612612612613</v>
      </c>
      <c r="AT77" s="6">
        <f>IF(BaseForecast!AT65=0,"",BaseForecast!AT77/BaseForecast!AT65)</f>
        <v>1.0932214138292844</v>
      </c>
      <c r="AU77" s="6">
        <f>IF(BaseForecast!AU65=0,"",BaseForecast!AU77/BaseForecast!AU65)</f>
        <v>3.3907455012853469</v>
      </c>
      <c r="AV77" s="6" t="str">
        <f>IF(BaseForecast!AV65=0,"",BaseForecast!AV77/BaseForecast!AV65)</f>
        <v/>
      </c>
      <c r="AW77" s="6">
        <f>IF(BaseForecast!AW65=0,"",BaseForecast!AW77/BaseForecast!AW65)</f>
        <v>1.5186410102224894</v>
      </c>
      <c r="AX77" s="6">
        <f>IF(BaseForecast!AX65=0,"",BaseForecast!AX77/BaseForecast!AX65)</f>
        <v>0.90854326396495066</v>
      </c>
      <c r="AY77" s="6">
        <f>IF(BaseForecast!AY65=0,"",BaseForecast!AY77/BaseForecast!AY65)</f>
        <v>2.25</v>
      </c>
      <c r="AZ77" s="6">
        <f>IF(BaseForecast!AZ65=0,"",BaseForecast!AZ77/BaseForecast!AZ65)</f>
        <v>2.2786825913861746</v>
      </c>
      <c r="BA77" s="6">
        <f>IF(BaseForecast!BA65=0,"",BaseForecast!BA77/BaseForecast!BA65)</f>
        <v>4.4761904761904763</v>
      </c>
      <c r="BB77" s="6">
        <f t="shared" si="0"/>
        <v>2</v>
      </c>
    </row>
    <row r="78" spans="1:54" ht="12.75" x14ac:dyDescent="0.2">
      <c r="A78" s="11">
        <v>39156</v>
      </c>
      <c r="B78" s="6">
        <f>IF(BaseForecast!B66=0,"",BaseForecast!B78/BaseForecast!B66)</f>
        <v>1.0222252254465931</v>
      </c>
      <c r="C78" s="6">
        <f>IF(BaseForecast!C66=0,"",BaseForecast!C78/BaseForecast!C66)</f>
        <v>1.1249029251876779</v>
      </c>
      <c r="D78" s="6">
        <f>IF(BaseForecast!D66=0,"",BaseForecast!D78/BaseForecast!D66)</f>
        <v>0.99577940348902649</v>
      </c>
      <c r="E78" s="6">
        <f>IF(BaseForecast!E66=0,"",BaseForecast!E78/BaseForecast!E66)</f>
        <v>0.61118346084974773</v>
      </c>
      <c r="F78" s="6">
        <f>IF(BaseForecast!F66=0,"",BaseForecast!F78/BaseForecast!F66)</f>
        <v>0.76434720229555242</v>
      </c>
      <c r="G78" s="6">
        <f>IF(BaseForecast!G66=0,"",BaseForecast!G78/BaseForecast!G66)</f>
        <v>0.93425488238949883</v>
      </c>
      <c r="H78" s="6">
        <f>IF(BaseForecast!H66=0,"",BaseForecast!H78/BaseForecast!H66)</f>
        <v>0.87780807687313334</v>
      </c>
      <c r="I78" s="6">
        <f>IF(BaseForecast!I66=0,"",BaseForecast!I78/BaseForecast!I66)</f>
        <v>0.86083685942642219</v>
      </c>
      <c r="J78" s="6">
        <f>IF(BaseForecast!J66=0,"",BaseForecast!J78/BaseForecast!J66)</f>
        <v>1.0061576354679802</v>
      </c>
      <c r="K78" s="6" t="str">
        <f>IF(BaseForecast!K66=0,"",BaseForecast!K78/BaseForecast!K66)</f>
        <v/>
      </c>
      <c r="L78" s="6">
        <f>IF(BaseForecast!L66=0,"",BaseForecast!L78/BaseForecast!L66)</f>
        <v>0.85035778175313059</v>
      </c>
      <c r="M78" s="6">
        <f>IF(BaseForecast!M66=0,"",BaseForecast!M78/BaseForecast!M66)</f>
        <v>1.3178941311852703</v>
      </c>
      <c r="N78" s="6" t="str">
        <f>IF(BaseForecast!N66=0,"",BaseForecast!N78/BaseForecast!N66)</f>
        <v/>
      </c>
      <c r="O78" s="6">
        <f>IF(BaseForecast!O66=0,"",BaseForecast!O78/BaseForecast!O66)</f>
        <v>0.59919028340080971</v>
      </c>
      <c r="P78" s="6">
        <f>IF(BaseForecast!P66=0,"",BaseForecast!P78/BaseForecast!P66)</f>
        <v>1.8974358974358974</v>
      </c>
      <c r="Q78" s="6">
        <f>IF(BaseForecast!Q66=0,"",BaseForecast!Q78/BaseForecast!Q66)</f>
        <v>1.0890538033395176</v>
      </c>
      <c r="R78" s="6">
        <f>IF(BaseForecast!R66=0,"",BaseForecast!R78/BaseForecast!R66)</f>
        <v>1.5951595159515952</v>
      </c>
      <c r="S78" s="6">
        <f>IF(BaseForecast!S66=0,"",BaseForecast!S78/BaseForecast!S66)</f>
        <v>0.68095630667765872</v>
      </c>
      <c r="T78" s="6">
        <f>IF(BaseForecast!T66=0,"",BaseForecast!T78/BaseForecast!T66)</f>
        <v>1.2347826086956522</v>
      </c>
      <c r="U78" s="6">
        <f>IF(BaseForecast!U66=0,"",BaseForecast!U78/BaseForecast!U66)</f>
        <v>1.2556818181818181</v>
      </c>
      <c r="V78" s="6">
        <f>IF(BaseForecast!V66=0,"",BaseForecast!V78/BaseForecast!V66)</f>
        <v>1.5087048832271763</v>
      </c>
      <c r="W78" s="6">
        <f>IF(BaseForecast!W66=0,"",BaseForecast!W78/BaseForecast!W66)</f>
        <v>0.62463907603464874</v>
      </c>
      <c r="X78" s="6">
        <f>IF(BaseForecast!X66=0,"",BaseForecast!X78/BaseForecast!X66)</f>
        <v>1.0197410485933505</v>
      </c>
      <c r="Y78" s="6">
        <f>IF(BaseForecast!Y66=0,"",BaseForecast!Y78/BaseForecast!Y66)</f>
        <v>1.1525237243845414</v>
      </c>
      <c r="Z78" s="6">
        <f>IF(BaseForecast!Z66=0,"",BaseForecast!Z78/BaseForecast!Z66)</f>
        <v>2.8523409363745498</v>
      </c>
      <c r="AA78" s="6">
        <f>IF(BaseForecast!AA66=0,"",BaseForecast!AA78/BaseForecast!AA66)</f>
        <v>1.3776264309520359</v>
      </c>
      <c r="AB78" s="6">
        <f>IF(BaseForecast!AB66=0,"",BaseForecast!AB78/BaseForecast!AB66)</f>
        <v>0.46049528301886794</v>
      </c>
      <c r="AC78" s="6">
        <f>IF(BaseForecast!AC66=0,"",BaseForecast!AC78/BaseForecast!AC66)</f>
        <v>4.083333333333333</v>
      </c>
      <c r="AD78" s="6">
        <f>IF(BaseForecast!AD66=0,"",BaseForecast!AD78/BaseForecast!AD66)</f>
        <v>1.5973154362416107</v>
      </c>
      <c r="AE78" s="6">
        <f>IF(BaseForecast!AE66=0,"",BaseForecast!AE78/BaseForecast!AE66)</f>
        <v>1.0584692597239649</v>
      </c>
      <c r="AF78" s="6">
        <f>IF(BaseForecast!AF66=0,"",BaseForecast!AF78/BaseForecast!AF66)</f>
        <v>0.36130488305293396</v>
      </c>
      <c r="AG78" s="6">
        <f>IF(BaseForecast!AG66=0,"",BaseForecast!AG78/BaseForecast!AG66)</f>
        <v>1.3680876336280849</v>
      </c>
      <c r="AH78" s="6">
        <f>IF(BaseForecast!AH66=0,"",BaseForecast!AH78/BaseForecast!AH66)</f>
        <v>1.2613833854709766</v>
      </c>
      <c r="AI78" s="6">
        <f>IF(BaseForecast!AI66=0,"",BaseForecast!AI78/BaseForecast!AI66)</f>
        <v>1.0952858922885227</v>
      </c>
      <c r="AJ78" s="6">
        <f>IF(BaseForecast!AJ66=0,"",BaseForecast!AJ78/BaseForecast!AJ66)</f>
        <v>0.52528945764777579</v>
      </c>
      <c r="AK78" s="6" t="str">
        <f>IF(BaseForecast!AK66=0,"",BaseForecast!AK78/BaseForecast!AK66)</f>
        <v/>
      </c>
      <c r="AL78" s="6">
        <f>IF(BaseForecast!AL66=0,"",BaseForecast!AL78/BaseForecast!AL66)</f>
        <v>1.6028368794326242</v>
      </c>
      <c r="AM78" s="6">
        <f>IF(BaseForecast!AM66=0,"",BaseForecast!AM78/BaseForecast!AM66)</f>
        <v>0.87395705862721107</v>
      </c>
      <c r="AN78" s="6">
        <f>IF(BaseForecast!AN66=0,"",BaseForecast!AN78/BaseForecast!AN66)</f>
        <v>0.51221446700507611</v>
      </c>
      <c r="AO78" s="6">
        <f>IF(BaseForecast!AO66=0,"",BaseForecast!AO78/BaseForecast!AO66)</f>
        <v>0.9498858447488584</v>
      </c>
      <c r="AP78" s="6">
        <f>IF(BaseForecast!AP66=0,"",BaseForecast!AP78/BaseForecast!AP66)</f>
        <v>1.1582491582491583</v>
      </c>
      <c r="AQ78" s="6">
        <f>IF(BaseForecast!AQ66=0,"",BaseForecast!AQ78/BaseForecast!AQ66)</f>
        <v>0.37976539589442815</v>
      </c>
      <c r="AR78" s="6">
        <f>IF(BaseForecast!AR66=0,"",BaseForecast!AR78/BaseForecast!AR66)</f>
        <v>2.3111111111111109</v>
      </c>
      <c r="AS78" s="6">
        <f>IF(BaseForecast!AS66=0,"",BaseForecast!AS78/BaseForecast!AS66)</f>
        <v>0.40718562874251496</v>
      </c>
      <c r="AT78" s="6">
        <f>IF(BaseForecast!AT66=0,"",BaseForecast!AT78/BaseForecast!AT66)</f>
        <v>1.142519426057641</v>
      </c>
      <c r="AU78" s="6">
        <f>IF(BaseForecast!AU66=0,"",BaseForecast!AU78/BaseForecast!AU66)</f>
        <v>2.4511278195488724</v>
      </c>
      <c r="AV78" s="6">
        <f>IF(BaseForecast!AV66=0,"",BaseForecast!AV78/BaseForecast!AV66)</f>
        <v>0.5</v>
      </c>
      <c r="AW78" s="6">
        <f>IF(BaseForecast!AW66=0,"",BaseForecast!AW78/BaseForecast!AW66)</f>
        <v>1.7179023508137432</v>
      </c>
      <c r="AX78" s="6">
        <f>IF(BaseForecast!AX66=0,"",BaseForecast!AX78/BaseForecast!AX66)</f>
        <v>1.2280826799714897</v>
      </c>
      <c r="AY78" s="6">
        <f>IF(BaseForecast!AY66=0,"",BaseForecast!AY78/BaseForecast!AY66)</f>
        <v>1.3546099290780143</v>
      </c>
      <c r="AZ78" s="6">
        <f>IF(BaseForecast!AZ66=0,"",BaseForecast!AZ78/BaseForecast!AZ66)</f>
        <v>1.3740527432555321</v>
      </c>
      <c r="BA78" s="6">
        <f>IF(BaseForecast!BA66=0,"",BaseForecast!BA78/BaseForecast!BA66)</f>
        <v>3.7647058823529411</v>
      </c>
      <c r="BB78" s="6">
        <f t="shared" si="0"/>
        <v>3</v>
      </c>
    </row>
    <row r="79" spans="1:54" ht="12.75" x14ac:dyDescent="0.2">
      <c r="A79" s="11">
        <v>39187</v>
      </c>
      <c r="B79" s="6">
        <f>IF(BaseForecast!B67=0,"",BaseForecast!B79/BaseForecast!B67)</f>
        <v>1.0636508953657866</v>
      </c>
      <c r="C79" s="6">
        <f>IF(BaseForecast!C67=0,"",BaseForecast!C79/BaseForecast!C67)</f>
        <v>1.5200353239871951</v>
      </c>
      <c r="D79" s="6">
        <f>IF(BaseForecast!D67=0,"",BaseForecast!D79/BaseForecast!D67)</f>
        <v>1.0075614366729679</v>
      </c>
      <c r="E79" s="6">
        <f>IF(BaseForecast!E67=0,"",BaseForecast!E79/BaseForecast!E67)</f>
        <v>0.97157495788882653</v>
      </c>
      <c r="F79" s="6">
        <f>IF(BaseForecast!F67=0,"",BaseForecast!F79/BaseForecast!F67)</f>
        <v>0.72108719445457858</v>
      </c>
      <c r="G79" s="6">
        <f>IF(BaseForecast!G67=0,"",BaseForecast!G79/BaseForecast!G67)</f>
        <v>1.1448224282120436</v>
      </c>
      <c r="H79" s="6">
        <f>IF(BaseForecast!H67=0,"",BaseForecast!H79/BaseForecast!H67)</f>
        <v>1.3925591098748262</v>
      </c>
      <c r="I79" s="6">
        <f>IF(BaseForecast!I67=0,"",BaseForecast!I79/BaseForecast!I67)</f>
        <v>0.9886636894537959</v>
      </c>
      <c r="J79" s="6">
        <f>IF(BaseForecast!J67=0,"",BaseForecast!J79/BaseForecast!J67)</f>
        <v>2.6666666666666665</v>
      </c>
      <c r="K79" s="6" t="str">
        <f>IF(BaseForecast!K67=0,"",BaseForecast!K79/BaseForecast!K67)</f>
        <v/>
      </c>
      <c r="L79" s="6">
        <f>IF(BaseForecast!L67=0,"",BaseForecast!L79/BaseForecast!L67)</f>
        <v>0.93855345606450669</v>
      </c>
      <c r="M79" s="6">
        <f>IF(BaseForecast!M67=0,"",BaseForecast!M79/BaseForecast!M67)</f>
        <v>1.075058639562158</v>
      </c>
      <c r="N79" s="6" t="str">
        <f>IF(BaseForecast!N67=0,"",BaseForecast!N79/BaseForecast!N67)</f>
        <v/>
      </c>
      <c r="O79" s="6">
        <f>IF(BaseForecast!O67=0,"",BaseForecast!O79/BaseForecast!O67)</f>
        <v>2.3062499999999999</v>
      </c>
      <c r="P79" s="6">
        <f>IF(BaseForecast!P67=0,"",BaseForecast!P79/BaseForecast!P67)</f>
        <v>1.067270826071802</v>
      </c>
      <c r="Q79" s="6">
        <f>IF(BaseForecast!Q67=0,"",BaseForecast!Q79/BaseForecast!Q67)</f>
        <v>0.82255192878338279</v>
      </c>
      <c r="R79" s="6">
        <f>IF(BaseForecast!R67=0,"",BaseForecast!R79/BaseForecast!R67)</f>
        <v>2.727015558698727</v>
      </c>
      <c r="S79" s="6">
        <f>IF(BaseForecast!S67=0,"",BaseForecast!S79/BaseForecast!S67)</f>
        <v>0.45228758169934641</v>
      </c>
      <c r="T79" s="6">
        <f>IF(BaseForecast!T67=0,"",BaseForecast!T79/BaseForecast!T67)</f>
        <v>6.8258928571428568</v>
      </c>
      <c r="U79" s="6">
        <f>IF(BaseForecast!U67=0,"",BaseForecast!U79/BaseForecast!U67)</f>
        <v>0.95891351857633467</v>
      </c>
      <c r="V79" s="6">
        <f>IF(BaseForecast!V67=0,"",BaseForecast!V79/BaseForecast!V67)</f>
        <v>0.96756756756756757</v>
      </c>
      <c r="W79" s="6">
        <f>IF(BaseForecast!W67=0,"",BaseForecast!W79/BaseForecast!W67)</f>
        <v>0.7791762013729977</v>
      </c>
      <c r="X79" s="6">
        <f>IF(BaseForecast!X67=0,"",BaseForecast!X79/BaseForecast!X67)</f>
        <v>1.3515056254136333</v>
      </c>
      <c r="Y79" s="6">
        <f>IF(BaseForecast!Y67=0,"",BaseForecast!Y79/BaseForecast!Y67)</f>
        <v>0.89028177113283491</v>
      </c>
      <c r="Z79" s="6">
        <f>IF(BaseForecast!Z67=0,"",BaseForecast!Z79/BaseForecast!Z67)</f>
        <v>6.0880361173814901</v>
      </c>
      <c r="AA79" s="6">
        <f>IF(BaseForecast!AA67=0,"",BaseForecast!AA79/BaseForecast!AA67)</f>
        <v>1.1562628336755647</v>
      </c>
      <c r="AB79" s="6">
        <f>IF(BaseForecast!AB67=0,"",BaseForecast!AB79/BaseForecast!AB67)</f>
        <v>0.69484536082474224</v>
      </c>
      <c r="AC79" s="6">
        <f>IF(BaseForecast!AC67=0,"",BaseForecast!AC79/BaseForecast!AC67)</f>
        <v>7.25</v>
      </c>
      <c r="AD79" s="6">
        <f>IF(BaseForecast!AD67=0,"",BaseForecast!AD79/BaseForecast!AD67)</f>
        <v>0.73614775725593673</v>
      </c>
      <c r="AE79" s="6">
        <f>IF(BaseForecast!AE67=0,"",BaseForecast!AE79/BaseForecast!AE67)</f>
        <v>1.1067917380716155</v>
      </c>
      <c r="AF79" s="6">
        <f>IF(BaseForecast!AF67=0,"",BaseForecast!AF79/BaseForecast!AF67)</f>
        <v>1.2917748917748917</v>
      </c>
      <c r="AG79" s="6">
        <f>IF(BaseForecast!AG67=0,"",BaseForecast!AG79/BaseForecast!AG67)</f>
        <v>1.341704619388419</v>
      </c>
      <c r="AH79" s="6">
        <f>IF(BaseForecast!AH67=0,"",BaseForecast!AH79/BaseForecast!AH67)</f>
        <v>0.89724497393894265</v>
      </c>
      <c r="AI79" s="6">
        <f>IF(BaseForecast!AI67=0,"",BaseForecast!AI79/BaseForecast!AI67)</f>
        <v>1.0583919054607245</v>
      </c>
      <c r="AJ79" s="6">
        <f>IF(BaseForecast!AJ67=0,"",BaseForecast!AJ79/BaseForecast!AJ67)</f>
        <v>2.5216572504708097</v>
      </c>
      <c r="AK79" s="6" t="str">
        <f>IF(BaseForecast!AK67=0,"",BaseForecast!AK79/BaseForecast!AK67)</f>
        <v/>
      </c>
      <c r="AL79" s="6">
        <f>IF(BaseForecast!AL67=0,"",BaseForecast!AL79/BaseForecast!AL67)</f>
        <v>3.3598409542743539</v>
      </c>
      <c r="AM79" s="6">
        <f>IF(BaseForecast!AM67=0,"",BaseForecast!AM79/BaseForecast!AM67)</f>
        <v>0.86746652894203646</v>
      </c>
      <c r="AN79" s="6">
        <f>IF(BaseForecast!AN67=0,"",BaseForecast!AN79/BaseForecast!AN67)</f>
        <v>7.1105442176870746</v>
      </c>
      <c r="AO79" s="6">
        <f>IF(BaseForecast!AO67=0,"",BaseForecast!AO79/BaseForecast!AO67)</f>
        <v>1.5547250400427122</v>
      </c>
      <c r="AP79" s="6">
        <f>IF(BaseForecast!AP67=0,"",BaseForecast!AP79/BaseForecast!AP67)</f>
        <v>1.7266304347826087</v>
      </c>
      <c r="AQ79" s="6">
        <f>IF(BaseForecast!AQ67=0,"",BaseForecast!AQ79/BaseForecast!AQ67)</f>
        <v>0.82775119617224879</v>
      </c>
      <c r="AR79" s="6">
        <f>IF(BaseForecast!AR67=0,"",BaseForecast!AR79/BaseForecast!AR67)</f>
        <v>9.0476190476190474</v>
      </c>
      <c r="AS79" s="6">
        <f>IF(BaseForecast!AS67=0,"",BaseForecast!AS79/BaseForecast!AS67)</f>
        <v>0.17584369449378331</v>
      </c>
      <c r="AT79" s="6">
        <f>IF(BaseForecast!AT67=0,"",BaseForecast!AT79/BaseForecast!AT67)</f>
        <v>0.93690663530876583</v>
      </c>
      <c r="AU79" s="6">
        <f>IF(BaseForecast!AU67=0,"",BaseForecast!AU79/BaseForecast!AU67)</f>
        <v>2.8502127659574468</v>
      </c>
      <c r="AV79" s="6">
        <f>IF(BaseForecast!AV67=0,"",BaseForecast!AV79/BaseForecast!AV67)</f>
        <v>1.5</v>
      </c>
      <c r="AW79" s="6">
        <f>IF(BaseForecast!AW67=0,"",BaseForecast!AW79/BaseForecast!AW67)</f>
        <v>2.6045865184155663</v>
      </c>
      <c r="AX79" s="6">
        <f>IF(BaseForecast!AX67=0,"",BaseForecast!AX79/BaseForecast!AX67)</f>
        <v>0.75114784205693297</v>
      </c>
      <c r="AY79" s="6">
        <f>IF(BaseForecast!AY67=0,"",BaseForecast!AY79/BaseForecast!AY67)</f>
        <v>1.9098360655737705</v>
      </c>
      <c r="AZ79" s="6">
        <f>IF(BaseForecast!AZ67=0,"",BaseForecast!AZ79/BaseForecast!AZ67)</f>
        <v>1.8967229394240317</v>
      </c>
      <c r="BA79" s="6">
        <f>IF(BaseForecast!BA67=0,"",BaseForecast!BA79/BaseForecast!BA67)</f>
        <v>3.7872340425531914</v>
      </c>
      <c r="BB79" s="6">
        <f t="shared" si="0"/>
        <v>4</v>
      </c>
    </row>
    <row r="80" spans="1:54" ht="12.75" x14ac:dyDescent="0.2">
      <c r="A80" s="11">
        <v>39217</v>
      </c>
      <c r="B80" s="6">
        <f>IF(BaseForecast!B68=0,"",BaseForecast!B80/BaseForecast!B68)</f>
        <v>1.0053131486551588</v>
      </c>
      <c r="C80" s="6">
        <f>IF(BaseForecast!C68=0,"",BaseForecast!C80/BaseForecast!C68)</f>
        <v>0.93695241367462634</v>
      </c>
      <c r="D80" s="6">
        <f>IF(BaseForecast!D68=0,"",BaseForecast!D80/BaseForecast!D68)</f>
        <v>0.93146979260595131</v>
      </c>
      <c r="E80" s="6">
        <f>IF(BaseForecast!E68=0,"",BaseForecast!E80/BaseForecast!E68)</f>
        <v>1.38532489800745</v>
      </c>
      <c r="F80" s="6">
        <f>IF(BaseForecast!F68=0,"",BaseForecast!F80/BaseForecast!F68)</f>
        <v>0.73489303140247719</v>
      </c>
      <c r="G80" s="6">
        <f>IF(BaseForecast!G68=0,"",BaseForecast!G80/BaseForecast!G68)</f>
        <v>1.0304337362779763</v>
      </c>
      <c r="H80" s="6">
        <f>IF(BaseForecast!H68=0,"",BaseForecast!H80/BaseForecast!H68)</f>
        <v>1.5017697623461992</v>
      </c>
      <c r="I80" s="6">
        <f>IF(BaseForecast!I68=0,"",BaseForecast!I80/BaseForecast!I68)</f>
        <v>1.0835096858212601</v>
      </c>
      <c r="J80" s="6">
        <f>IF(BaseForecast!J68=0,"",BaseForecast!J80/BaseForecast!J68)</f>
        <v>1.4377358490566037</v>
      </c>
      <c r="K80" s="6" t="str">
        <f>IF(BaseForecast!K68=0,"",BaseForecast!K80/BaseForecast!K68)</f>
        <v/>
      </c>
      <c r="L80" s="6">
        <f>IF(BaseForecast!L68=0,"",BaseForecast!L80/BaseForecast!L68)</f>
        <v>0.88511530398322846</v>
      </c>
      <c r="M80" s="6">
        <f>IF(BaseForecast!M68=0,"",BaseForecast!M80/BaseForecast!M68)</f>
        <v>1.1376299376299377</v>
      </c>
      <c r="N80" s="6" t="str">
        <f>IF(BaseForecast!N68=0,"",BaseForecast!N80/BaseForecast!N68)</f>
        <v/>
      </c>
      <c r="O80" s="6">
        <f>IF(BaseForecast!O68=0,"",BaseForecast!O80/BaseForecast!O68)</f>
        <v>0.581453634085213</v>
      </c>
      <c r="P80" s="6">
        <f>IF(BaseForecast!P68=0,"",BaseForecast!P80/BaseForecast!P68)</f>
        <v>1.3300663015278178</v>
      </c>
      <c r="Q80" s="6">
        <f>IF(BaseForecast!Q68=0,"",BaseForecast!Q80/BaseForecast!Q68)</f>
        <v>1.3885057471264368</v>
      </c>
      <c r="R80" s="6">
        <f>IF(BaseForecast!R68=0,"",BaseForecast!R80/BaseForecast!R68)</f>
        <v>1.5843301435406698</v>
      </c>
      <c r="S80" s="6">
        <f>IF(BaseForecast!S68=0,"",BaseForecast!S80/BaseForecast!S68)</f>
        <v>0.87238848108413325</v>
      </c>
      <c r="T80" s="6">
        <f>IF(BaseForecast!T68=0,"",BaseForecast!T80/BaseForecast!T68)</f>
        <v>1.1263837638376384</v>
      </c>
      <c r="U80" s="6">
        <f>IF(BaseForecast!U68=0,"",BaseForecast!U80/BaseForecast!U68)</f>
        <v>1.1166460396039604</v>
      </c>
      <c r="V80" s="6">
        <f>IF(BaseForecast!V68=0,"",BaseForecast!V80/BaseForecast!V68)</f>
        <v>0.5441092771770063</v>
      </c>
      <c r="W80" s="6">
        <f>IF(BaseForecast!W68=0,"",BaseForecast!W80/BaseForecast!W68)</f>
        <v>0.85262281432139886</v>
      </c>
      <c r="X80" s="6">
        <f>IF(BaseForecast!X68=0,"",BaseForecast!X80/BaseForecast!X68)</f>
        <v>0.95189664650907091</v>
      </c>
      <c r="Y80" s="6">
        <f>IF(BaseForecast!Y68=0,"",BaseForecast!Y80/BaseForecast!Y68)</f>
        <v>1.1084606783451361</v>
      </c>
      <c r="Z80" s="6">
        <f>IF(BaseForecast!Z68=0,"",BaseForecast!Z80/BaseForecast!Z68)</f>
        <v>1.3471698113207546</v>
      </c>
      <c r="AA80" s="6">
        <f>IF(BaseForecast!AA68=0,"",BaseForecast!AA80/BaseForecast!AA68)</f>
        <v>1.4622529824241872</v>
      </c>
      <c r="AB80" s="6">
        <f>IF(BaseForecast!AB68=0,"",BaseForecast!AB80/BaseForecast!AB68)</f>
        <v>1.0656424581005586</v>
      </c>
      <c r="AC80" s="6">
        <f>IF(BaseForecast!AC68=0,"",BaseForecast!AC80/BaseForecast!AC68)</f>
        <v>7.5454545454545459</v>
      </c>
      <c r="AD80" s="6">
        <f>IF(BaseForecast!AD68=0,"",BaseForecast!AD80/BaseForecast!AD68)</f>
        <v>1.7495029821073558</v>
      </c>
      <c r="AE80" s="6">
        <f>IF(BaseForecast!AE68=0,"",BaseForecast!AE80/BaseForecast!AE68)</f>
        <v>1.1247979308115099</v>
      </c>
      <c r="AF80" s="6">
        <f>IF(BaseForecast!AF68=0,"",BaseForecast!AF80/BaseForecast!AF68)</f>
        <v>2.1800904977375564</v>
      </c>
      <c r="AG80" s="6">
        <f>IF(BaseForecast!AG68=0,"",BaseForecast!AG80/BaseForecast!AG68)</f>
        <v>1.0231766152681865</v>
      </c>
      <c r="AH80" s="6">
        <f>IF(BaseForecast!AH68=0,"",BaseForecast!AH80/BaseForecast!AH68)</f>
        <v>0.86625718248464434</v>
      </c>
      <c r="AI80" s="6">
        <f>IF(BaseForecast!AI68=0,"",BaseForecast!AI80/BaseForecast!AI68)</f>
        <v>1.011723402921447</v>
      </c>
      <c r="AJ80" s="6">
        <f>IF(BaseForecast!AJ68=0,"",BaseForecast!AJ80/BaseForecast!AJ68)</f>
        <v>1.1525759577278731</v>
      </c>
      <c r="AK80" s="6" t="str">
        <f>IF(BaseForecast!AK68=0,"",BaseForecast!AK80/BaseForecast!AK68)</f>
        <v/>
      </c>
      <c r="AL80" s="6">
        <f>IF(BaseForecast!AL68=0,"",BaseForecast!AL80/BaseForecast!AL68)</f>
        <v>2.5160758450123661</v>
      </c>
      <c r="AM80" s="6">
        <f>IF(BaseForecast!AM68=0,"",BaseForecast!AM80/BaseForecast!AM68)</f>
        <v>0.80427187263624245</v>
      </c>
      <c r="AN80" s="6">
        <f>IF(BaseForecast!AN68=0,"",BaseForecast!AN80/BaseForecast!AN68)</f>
        <v>4.281293952180028</v>
      </c>
      <c r="AO80" s="6">
        <f>IF(BaseForecast!AO68=0,"",BaseForecast!AO80/BaseForecast!AO68)</f>
        <v>1.4856343008693089</v>
      </c>
      <c r="AP80" s="6">
        <f>IF(BaseForecast!AP68=0,"",BaseForecast!AP80/BaseForecast!AP68)</f>
        <v>0.99349731410800113</v>
      </c>
      <c r="AQ80" s="6">
        <f>IF(BaseForecast!AQ68=0,"",BaseForecast!AQ80/BaseForecast!AQ68)</f>
        <v>0.93713163064833005</v>
      </c>
      <c r="AR80" s="6">
        <f>IF(BaseForecast!AR68=0,"",BaseForecast!AR80/BaseForecast!AR68)</f>
        <v>1.1587301587301588</v>
      </c>
      <c r="AS80" s="6">
        <f>IF(BaseForecast!AS68=0,"",BaseForecast!AS80/BaseForecast!AS68)</f>
        <v>1.1527777777777777</v>
      </c>
      <c r="AT80" s="6">
        <f>IF(BaseForecast!AT68=0,"",BaseForecast!AT80/BaseForecast!AT68)</f>
        <v>0.86657960928051525</v>
      </c>
      <c r="AU80" s="6">
        <f>IF(BaseForecast!AU68=0,"",BaseForecast!AU80/BaseForecast!AU68)</f>
        <v>4.3249516441005804</v>
      </c>
      <c r="AV80" s="6">
        <f>IF(BaseForecast!AV68=0,"",BaseForecast!AV80/BaseForecast!AV68)</f>
        <v>1</v>
      </c>
      <c r="AW80" s="6">
        <f>IF(BaseForecast!AW68=0,"",BaseForecast!AW80/BaseForecast!AW68)</f>
        <v>1.751255134641716</v>
      </c>
      <c r="AX80" s="6">
        <f>IF(BaseForecast!AX68=0,"",BaseForecast!AX80/BaseForecast!AX68)</f>
        <v>1.1958762886597938</v>
      </c>
      <c r="AY80" s="6">
        <f>IF(BaseForecast!AY68=0,"",BaseForecast!AY80/BaseForecast!AY68)</f>
        <v>0.69961977186311786</v>
      </c>
      <c r="AZ80" s="6">
        <f>IF(BaseForecast!AZ68=0,"",BaseForecast!AZ80/BaseForecast!AZ68)</f>
        <v>1.0756274768824305</v>
      </c>
      <c r="BA80" s="6">
        <f>IF(BaseForecast!BA68=0,"",BaseForecast!BA80/BaseForecast!BA68)</f>
        <v>2.8771929824561404</v>
      </c>
      <c r="BB80" s="6">
        <f t="shared" si="0"/>
        <v>5</v>
      </c>
    </row>
    <row r="81" spans="1:54" ht="12.75" x14ac:dyDescent="0.2">
      <c r="A81" s="11">
        <v>39248</v>
      </c>
      <c r="B81" s="6">
        <f>IF(BaseForecast!B69=0,"",BaseForecast!B81/BaseForecast!B69)</f>
        <v>0.99810532668424234</v>
      </c>
      <c r="C81" s="6">
        <f>IF(BaseForecast!C69=0,"",BaseForecast!C81/BaseForecast!C69)</f>
        <v>0.90248636172891317</v>
      </c>
      <c r="D81" s="6">
        <f>IF(BaseForecast!D69=0,"",BaseForecast!D81/BaseForecast!D69)</f>
        <v>0.87338643229881896</v>
      </c>
      <c r="E81" s="6">
        <f>IF(BaseForecast!E69=0,"",BaseForecast!E81/BaseForecast!E69)</f>
        <v>1.1897370554847677</v>
      </c>
      <c r="F81" s="6">
        <f>IF(BaseForecast!F69=0,"",BaseForecast!F81/BaseForecast!F69)</f>
        <v>0.90159306311756404</v>
      </c>
      <c r="G81" s="6">
        <f>IF(BaseForecast!G69=0,"",BaseForecast!G81/BaseForecast!G69)</f>
        <v>1.0310194675964028</v>
      </c>
      <c r="H81" s="6">
        <f>IF(BaseForecast!H69=0,"",BaseForecast!H81/BaseForecast!H69)</f>
        <v>1.4012481644640236</v>
      </c>
      <c r="I81" s="6">
        <f>IF(BaseForecast!I69=0,"",BaseForecast!I81/BaseForecast!I69)</f>
        <v>0.74578313253012052</v>
      </c>
      <c r="J81" s="6">
        <f>IF(BaseForecast!J69=0,"",BaseForecast!J81/BaseForecast!J69)</f>
        <v>1.0435458786936236</v>
      </c>
      <c r="K81" s="6" t="str">
        <f>IF(BaseForecast!K69=0,"",BaseForecast!K81/BaseForecast!K69)</f>
        <v/>
      </c>
      <c r="L81" s="6">
        <f>IF(BaseForecast!L69=0,"",BaseForecast!L81/BaseForecast!L69)</f>
        <v>0.93338733065959478</v>
      </c>
      <c r="M81" s="6">
        <f>IF(BaseForecast!M69=0,"",BaseForecast!M81/BaseForecast!M69)</f>
        <v>1.1413154316791299</v>
      </c>
      <c r="N81" s="6" t="str">
        <f>IF(BaseForecast!N69=0,"",BaseForecast!N81/BaseForecast!N69)</f>
        <v/>
      </c>
      <c r="O81" s="6">
        <f>IF(BaseForecast!O69=0,"",BaseForecast!O81/BaseForecast!O69)</f>
        <v>1.4741573033707864</v>
      </c>
      <c r="P81" s="6">
        <f>IF(BaseForecast!P69=0,"",BaseForecast!P81/BaseForecast!P69)</f>
        <v>1.4164594728990552</v>
      </c>
      <c r="Q81" s="6">
        <f>IF(BaseForecast!Q69=0,"",BaseForecast!Q81/BaseForecast!Q69)</f>
        <v>1.2661321114929363</v>
      </c>
      <c r="R81" s="6">
        <f>IF(BaseForecast!R69=0,"",BaseForecast!R81/BaseForecast!R69)</f>
        <v>1.2252808988764046</v>
      </c>
      <c r="S81" s="6">
        <f>IF(BaseForecast!S69=0,"",BaseForecast!S81/BaseForecast!S69)</f>
        <v>1.0722601364913689</v>
      </c>
      <c r="T81" s="6">
        <f>IF(BaseForecast!T69=0,"",BaseForecast!T81/BaseForecast!T69)</f>
        <v>1.1110372340425532</v>
      </c>
      <c r="U81" s="6">
        <f>IF(BaseForecast!U69=0,"",BaseForecast!U81/BaseForecast!U69)</f>
        <v>1.1495011589237125</v>
      </c>
      <c r="V81" s="6">
        <f>IF(BaseForecast!V69=0,"",BaseForecast!V81/BaseForecast!V69)</f>
        <v>0.76221966647498562</v>
      </c>
      <c r="W81" s="6">
        <f>IF(BaseForecast!W69=0,"",BaseForecast!W81/BaseForecast!W69)</f>
        <v>0.81837979094076652</v>
      </c>
      <c r="X81" s="6">
        <f>IF(BaseForecast!X69=0,"",BaseForecast!X81/BaseForecast!X69)</f>
        <v>0.92970414201183427</v>
      </c>
      <c r="Y81" s="6">
        <f>IF(BaseForecast!Y69=0,"",BaseForecast!Y81/BaseForecast!Y69)</f>
        <v>1.414889728280736</v>
      </c>
      <c r="Z81" s="6">
        <f>IF(BaseForecast!Z69=0,"",BaseForecast!Z81/BaseForecast!Z69)</f>
        <v>1.5010460251046025</v>
      </c>
      <c r="AA81" s="6">
        <f>IF(BaseForecast!AA69=0,"",BaseForecast!AA81/BaseForecast!AA69)</f>
        <v>0.9182846170258161</v>
      </c>
      <c r="AB81" s="6">
        <f>IF(BaseForecast!AB69=0,"",BaseForecast!AB81/BaseForecast!AB69)</f>
        <v>1.0444868995633187</v>
      </c>
      <c r="AC81" s="6">
        <f>IF(BaseForecast!AC69=0,"",BaseForecast!AC81/BaseForecast!AC69)</f>
        <v>1.4558823529411764</v>
      </c>
      <c r="AD81" s="6">
        <f>IF(BaseForecast!AD69=0,"",BaseForecast!AD81/BaseForecast!AD69)</f>
        <v>0.89892183288409699</v>
      </c>
      <c r="AE81" s="6">
        <f>IF(BaseForecast!AE69=0,"",BaseForecast!AE81/BaseForecast!AE69)</f>
        <v>0.97808136004857316</v>
      </c>
      <c r="AF81" s="6">
        <f>IF(BaseForecast!AF69=0,"",BaseForecast!AF81/BaseForecast!AF69)</f>
        <v>2.0192069392812888</v>
      </c>
      <c r="AG81" s="6">
        <f>IF(BaseForecast!AG69=0,"",BaseForecast!AG81/BaseForecast!AG69)</f>
        <v>1.1284882853305476</v>
      </c>
      <c r="AH81" s="6">
        <f>IF(BaseForecast!AH69=0,"",BaseForecast!AH81/BaseForecast!AH69)</f>
        <v>0.96970764353645655</v>
      </c>
      <c r="AI81" s="6">
        <f>IF(BaseForecast!AI69=0,"",BaseForecast!AI81/BaseForecast!AI69)</f>
        <v>0.9966825113883937</v>
      </c>
      <c r="AJ81" s="6">
        <f>IF(BaseForecast!AJ69=0,"",BaseForecast!AJ81/BaseForecast!AJ69)</f>
        <v>1.5315638450502151</v>
      </c>
      <c r="AK81" s="6" t="str">
        <f>IF(BaseForecast!AK69=0,"",BaseForecast!AK81/BaseForecast!AK69)</f>
        <v/>
      </c>
      <c r="AL81" s="6">
        <f>IF(BaseForecast!AL69=0,"",BaseForecast!AL81/BaseForecast!AL69)</f>
        <v>1.6360294117647058</v>
      </c>
      <c r="AM81" s="6">
        <f>IF(BaseForecast!AM69=0,"",BaseForecast!AM81/BaseForecast!AM69)</f>
        <v>0.87080022305869231</v>
      </c>
      <c r="AN81" s="6">
        <f>IF(BaseForecast!AN69=0,"",BaseForecast!AN81/BaseForecast!AN69)</f>
        <v>2.8274074074074074</v>
      </c>
      <c r="AO81" s="6">
        <f>IF(BaseForecast!AO69=0,"",BaseForecast!AO81/BaseForecast!AO69)</f>
        <v>1.1561794936074203</v>
      </c>
      <c r="AP81" s="6">
        <f>IF(BaseForecast!AP69=0,"",BaseForecast!AP81/BaseForecast!AP69)</f>
        <v>0.85815963396034567</v>
      </c>
      <c r="AQ81" s="6">
        <f>IF(BaseForecast!AQ69=0,"",BaseForecast!AQ81/BaseForecast!AQ69)</f>
        <v>0.87520172135556751</v>
      </c>
      <c r="AR81" s="6">
        <f>IF(BaseForecast!AR69=0,"",BaseForecast!AR81/BaseForecast!AR69)</f>
        <v>1.0859030837004404</v>
      </c>
      <c r="AS81" s="6">
        <f>IF(BaseForecast!AS69=0,"",BaseForecast!AS81/BaseForecast!AS69)</f>
        <v>0.18124006359300476</v>
      </c>
      <c r="AT81" s="6">
        <f>IF(BaseForecast!AT69=0,"",BaseForecast!AT81/BaseForecast!AT69)</f>
        <v>0.87647315859134056</v>
      </c>
      <c r="AU81" s="6">
        <f>IF(BaseForecast!AU69=0,"",BaseForecast!AU81/BaseForecast!AU69)</f>
        <v>1.8484154257350134</v>
      </c>
      <c r="AV81" s="6">
        <f>IF(BaseForecast!AV69=0,"",BaseForecast!AV81/BaseForecast!AV69)</f>
        <v>1</v>
      </c>
      <c r="AW81" s="6">
        <f>IF(BaseForecast!AW69=0,"",BaseForecast!AW81/BaseForecast!AW69)</f>
        <v>1.0068536616321868</v>
      </c>
      <c r="AX81" s="6">
        <f>IF(BaseForecast!AX69=0,"",BaseForecast!AX81/BaseForecast!AX69)</f>
        <v>0.76891615541922287</v>
      </c>
      <c r="AY81" s="6">
        <f>IF(BaseForecast!AY69=0,"",BaseForecast!AY81/BaseForecast!AY69)</f>
        <v>1.0198412698412698</v>
      </c>
      <c r="AZ81" s="6">
        <f>IF(BaseForecast!AZ69=0,"",BaseForecast!AZ81/BaseForecast!AZ69)</f>
        <v>1.3356562137049941</v>
      </c>
      <c r="BA81" s="6">
        <f>IF(BaseForecast!BA69=0,"",BaseForecast!BA81/BaseForecast!BA69)</f>
        <v>1.8101265822784811</v>
      </c>
      <c r="BB81" s="6">
        <f t="shared" ref="BB81:BB144" si="1">MONTH(A81)</f>
        <v>6</v>
      </c>
    </row>
    <row r="82" spans="1:54" ht="12.75" x14ac:dyDescent="0.2">
      <c r="A82" s="11">
        <v>39278</v>
      </c>
      <c r="B82" s="6">
        <f>IF(BaseForecast!B70=0,"",BaseForecast!B82/BaseForecast!B70)</f>
        <v>0.88071070986449818</v>
      </c>
      <c r="C82" s="6">
        <f>IF(BaseForecast!C70=0,"",BaseForecast!C82/BaseForecast!C70)</f>
        <v>0.75396133734748849</v>
      </c>
      <c r="D82" s="6">
        <f>IF(BaseForecast!D70=0,"",BaseForecast!D82/BaseForecast!D70)</f>
        <v>0.82894736842105265</v>
      </c>
      <c r="E82" s="6">
        <f>IF(BaseForecast!E70=0,"",BaseForecast!E82/BaseForecast!E70)</f>
        <v>1.2743682310469313</v>
      </c>
      <c r="F82" s="6">
        <f>IF(BaseForecast!F70=0,"",BaseForecast!F82/BaseForecast!F70)</f>
        <v>0.87586206896551722</v>
      </c>
      <c r="G82" s="6">
        <f>IF(BaseForecast!G70=0,"",BaseForecast!G82/BaseForecast!G70)</f>
        <v>0.88010006440712774</v>
      </c>
      <c r="H82" s="6">
        <f>IF(BaseForecast!H70=0,"",BaseForecast!H82/BaseForecast!H70)</f>
        <v>1.3163048965169106</v>
      </c>
      <c r="I82" s="6">
        <f>IF(BaseForecast!I70=0,"",BaseForecast!I82/BaseForecast!I70)</f>
        <v>0.85643236074270557</v>
      </c>
      <c r="J82" s="6">
        <f>IF(BaseForecast!J70=0,"",BaseForecast!J82/BaseForecast!J70)</f>
        <v>1.0468972051160588</v>
      </c>
      <c r="K82" s="6" t="str">
        <f>IF(BaseForecast!K70=0,"",BaseForecast!K82/BaseForecast!K70)</f>
        <v/>
      </c>
      <c r="L82" s="6">
        <f>IF(BaseForecast!L70=0,"",BaseForecast!L82/BaseForecast!L70)</f>
        <v>1.0701961531136925</v>
      </c>
      <c r="M82" s="6">
        <f>IF(BaseForecast!M70=0,"",BaseForecast!M82/BaseForecast!M70)</f>
        <v>0.76534912252627085</v>
      </c>
      <c r="N82" s="6" t="str">
        <f>IF(BaseForecast!N70=0,"",BaseForecast!N82/BaseForecast!N70)</f>
        <v/>
      </c>
      <c r="O82" s="6">
        <f>IF(BaseForecast!O70=0,"",BaseForecast!O82/BaseForecast!O70)</f>
        <v>0.77974276527331188</v>
      </c>
      <c r="P82" s="6">
        <f>IF(BaseForecast!P70=0,"",BaseForecast!P82/BaseForecast!P70)</f>
        <v>0.60139860139860135</v>
      </c>
      <c r="Q82" s="6">
        <f>IF(BaseForecast!Q70=0,"",BaseForecast!Q82/BaseForecast!Q70)</f>
        <v>0.68573770491803276</v>
      </c>
      <c r="R82" s="6">
        <f>IF(BaseForecast!R70=0,"",BaseForecast!R82/BaseForecast!R70)</f>
        <v>0.69551484523057483</v>
      </c>
      <c r="S82" s="6">
        <f>IF(BaseForecast!S70=0,"",BaseForecast!S82/BaseForecast!S70)</f>
        <v>0.82171556718370398</v>
      </c>
      <c r="T82" s="6">
        <f>IF(BaseForecast!T70=0,"",BaseForecast!T82/BaseForecast!T70)</f>
        <v>0.35308491142333537</v>
      </c>
      <c r="U82" s="6">
        <f>IF(BaseForecast!U70=0,"",BaseForecast!U82/BaseForecast!U70)</f>
        <v>0.90003862495171882</v>
      </c>
      <c r="V82" s="6">
        <f>IF(BaseForecast!V70=0,"",BaseForecast!V82/BaseForecast!V70)</f>
        <v>0.838635492525872</v>
      </c>
      <c r="W82" s="6">
        <f>IF(BaseForecast!W70=0,"",BaseForecast!W82/BaseForecast!W70)</f>
        <v>0.58925318761384338</v>
      </c>
      <c r="X82" s="6">
        <f>IF(BaseForecast!X70=0,"",BaseForecast!X82/BaseForecast!X70)</f>
        <v>0.91633217375791631</v>
      </c>
      <c r="Y82" s="6">
        <f>IF(BaseForecast!Y70=0,"",BaseForecast!Y82/BaseForecast!Y70)</f>
        <v>0.59051862987222159</v>
      </c>
      <c r="Z82" s="6">
        <f>IF(BaseForecast!Z70=0,"",BaseForecast!Z82/BaseForecast!Z70)</f>
        <v>0.69820359281437128</v>
      </c>
      <c r="AA82" s="6">
        <f>IF(BaseForecast!AA70=0,"",BaseForecast!AA82/BaseForecast!AA70)</f>
        <v>0.82830462934413951</v>
      </c>
      <c r="AB82" s="6">
        <f>IF(BaseForecast!AB70=0,"",BaseForecast!AB82/BaseForecast!AB70)</f>
        <v>0.72957452362307496</v>
      </c>
      <c r="AC82" s="6">
        <f>IF(BaseForecast!AC70=0,"",BaseForecast!AC82/BaseForecast!AC70)</f>
        <v>1.0438596491228069</v>
      </c>
      <c r="AD82" s="6">
        <f>IF(BaseForecast!AD70=0,"",BaseForecast!AD82/BaseForecast!AD70)</f>
        <v>1.0162403572878604</v>
      </c>
      <c r="AE82" s="6">
        <f>IF(BaseForecast!AE70=0,"",BaseForecast!AE82/BaseForecast!AE70)</f>
        <v>1.0046473622389052</v>
      </c>
      <c r="AF82" s="6">
        <f>IF(BaseForecast!AF70=0,"",BaseForecast!AF82/BaseForecast!AF70)</f>
        <v>1.55833604159896</v>
      </c>
      <c r="AG82" s="6">
        <f>IF(BaseForecast!AG70=0,"",BaseForecast!AG82/BaseForecast!AG70)</f>
        <v>0.953299884214589</v>
      </c>
      <c r="AH82" s="6">
        <f>IF(BaseForecast!AH70=0,"",BaseForecast!AH82/BaseForecast!AH70)</f>
        <v>0.94432284541723666</v>
      </c>
      <c r="AI82" s="6">
        <f>IF(BaseForecast!AI70=0,"",BaseForecast!AI82/BaseForecast!AI70)</f>
        <v>0.81890630734546221</v>
      </c>
      <c r="AJ82" s="6">
        <f>IF(BaseForecast!AJ70=0,"",BaseForecast!AJ82/BaseForecast!AJ70)</f>
        <v>0.64764492753623193</v>
      </c>
      <c r="AK82" s="6" t="str">
        <f>IF(BaseForecast!AK70=0,"",BaseForecast!AK82/BaseForecast!AK70)</f>
        <v/>
      </c>
      <c r="AL82" s="6">
        <f>IF(BaseForecast!AL70=0,"",BaseForecast!AL82/BaseForecast!AL70)</f>
        <v>0.62146245705872727</v>
      </c>
      <c r="AM82" s="6">
        <f>IF(BaseForecast!AM70=0,"",BaseForecast!AM82/BaseForecast!AM70)</f>
        <v>0.86897186872069654</v>
      </c>
      <c r="AN82" s="6">
        <f>IF(BaseForecast!AN70=0,"",BaseForecast!AN82/BaseForecast!AN70)</f>
        <v>1.0072895277207392</v>
      </c>
      <c r="AO82" s="6">
        <f>IF(BaseForecast!AO70=0,"",BaseForecast!AO82/BaseForecast!AO70)</f>
        <v>0.9377274381368268</v>
      </c>
      <c r="AP82" s="6">
        <f>IF(BaseForecast!AP70=0,"",BaseForecast!AP82/BaseForecast!AP70)</f>
        <v>1.0139477401129944</v>
      </c>
      <c r="AQ82" s="6">
        <f>IF(BaseForecast!AQ70=0,"",BaseForecast!AQ82/BaseForecast!AQ70)</f>
        <v>0.62881017947013584</v>
      </c>
      <c r="AR82" s="6">
        <f>IF(BaseForecast!AR70=0,"",BaseForecast!AR82/BaseForecast!AR70)</f>
        <v>0.77652733118971062</v>
      </c>
      <c r="AS82" s="6">
        <f>IF(BaseForecast!AS70=0,"",BaseForecast!AS82/BaseForecast!AS70)</f>
        <v>0.17001281503630927</v>
      </c>
      <c r="AT82" s="6">
        <f>IF(BaseForecast!AT70=0,"",BaseForecast!AT82/BaseForecast!AT70)</f>
        <v>0.84716431549488835</v>
      </c>
      <c r="AU82" s="6">
        <f>IF(BaseForecast!AU70=0,"",BaseForecast!AU82/BaseForecast!AU70)</f>
        <v>1.1523275651961979</v>
      </c>
      <c r="AV82" s="6">
        <f>IF(BaseForecast!AV70=0,"",BaseForecast!AV82/BaseForecast!AV70)</f>
        <v>1.3333333333333333</v>
      </c>
      <c r="AW82" s="6">
        <f>IF(BaseForecast!AW70=0,"",BaseForecast!AW82/BaseForecast!AW70)</f>
        <v>0.78187458982160973</v>
      </c>
      <c r="AX82" s="6">
        <f>IF(BaseForecast!AX70=0,"",BaseForecast!AX82/BaseForecast!AX70)</f>
        <v>0.95534802276375308</v>
      </c>
      <c r="AY82" s="6">
        <f>IF(BaseForecast!AY70=0,"",BaseForecast!AY82/BaseForecast!AY70)</f>
        <v>0.3815217391304348</v>
      </c>
      <c r="AZ82" s="6">
        <f>IF(BaseForecast!AZ70=0,"",BaseForecast!AZ82/BaseForecast!AZ70)</f>
        <v>0.74516743806153007</v>
      </c>
      <c r="BA82" s="6">
        <f>IF(BaseForecast!BA70=0,"",BaseForecast!BA82/BaseForecast!BA70)</f>
        <v>1.0756302521008403</v>
      </c>
      <c r="BB82" s="6">
        <f t="shared" si="1"/>
        <v>7</v>
      </c>
    </row>
    <row r="83" spans="1:54" ht="12.75" x14ac:dyDescent="0.2">
      <c r="A83" s="11">
        <v>39309</v>
      </c>
      <c r="B83" s="6">
        <f>IF(BaseForecast!B71=0,"",BaseForecast!B83/BaseForecast!B71)</f>
        <v>1.1538163073660106</v>
      </c>
      <c r="C83" s="6">
        <f>IF(BaseForecast!C71=0,"",BaseForecast!C83/BaseForecast!C71)</f>
        <v>1.173499770957398</v>
      </c>
      <c r="D83" s="6">
        <f>IF(BaseForecast!D71=0,"",BaseForecast!D83/BaseForecast!D71)</f>
        <v>0.82758620689655171</v>
      </c>
      <c r="E83" s="6">
        <f>IF(BaseForecast!E71=0,"",BaseForecast!E83/BaseForecast!E71)</f>
        <v>1.1161919504643962</v>
      </c>
      <c r="F83" s="6">
        <f>IF(BaseForecast!F71=0,"",BaseForecast!F83/BaseForecast!F71)</f>
        <v>1.2640716374269005</v>
      </c>
      <c r="G83" s="6">
        <f>IF(BaseForecast!G71=0,"",BaseForecast!G83/BaseForecast!G71)</f>
        <v>1.278037752361042</v>
      </c>
      <c r="H83" s="6">
        <f>IF(BaseForecast!H71=0,"",BaseForecast!H83/BaseForecast!H71)</f>
        <v>1.2215304277967463</v>
      </c>
      <c r="I83" s="6">
        <f>IF(BaseForecast!I71=0,"",BaseForecast!I83/BaseForecast!I71)</f>
        <v>1.1388400702987698</v>
      </c>
      <c r="J83" s="6">
        <f>IF(BaseForecast!J71=0,"",BaseForecast!J83/BaseForecast!J71)</f>
        <v>1.6299674267100976</v>
      </c>
      <c r="K83" s="6" t="str">
        <f>IF(BaseForecast!K71=0,"",BaseForecast!K83/BaseForecast!K71)</f>
        <v/>
      </c>
      <c r="L83" s="6">
        <f>IF(BaseForecast!L71=0,"",BaseForecast!L83/BaseForecast!L71)</f>
        <v>1.1352627629570213</v>
      </c>
      <c r="M83" s="6">
        <f>IF(BaseForecast!M71=0,"",BaseForecast!M83/BaseForecast!M71)</f>
        <v>1.5904924109602765</v>
      </c>
      <c r="N83" s="6" t="str">
        <f>IF(BaseForecast!N71=0,"",BaseForecast!N83/BaseForecast!N71)</f>
        <v/>
      </c>
      <c r="O83" s="6">
        <f>IF(BaseForecast!O71=0,"",BaseForecast!O83/BaseForecast!O71)</f>
        <v>1.1832122679580306</v>
      </c>
      <c r="P83" s="6">
        <f>IF(BaseForecast!P71=0,"",BaseForecast!P83/BaseForecast!P71)</f>
        <v>1.6511720301946762</v>
      </c>
      <c r="Q83" s="6">
        <f>IF(BaseForecast!Q71=0,"",BaseForecast!Q83/BaseForecast!Q71)</f>
        <v>1.7482043915452494</v>
      </c>
      <c r="R83" s="6">
        <f>IF(BaseForecast!R71=0,"",BaseForecast!R83/BaseForecast!R71)</f>
        <v>1.0433725172274018</v>
      </c>
      <c r="S83" s="6">
        <f>IF(BaseForecast!S71=0,"",BaseForecast!S83/BaseForecast!S71)</f>
        <v>1.4939287919324964</v>
      </c>
      <c r="T83" s="6">
        <f>IF(BaseForecast!T71=0,"",BaseForecast!T83/BaseForecast!T71)</f>
        <v>1.7811392750068138</v>
      </c>
      <c r="U83" s="6">
        <f>IF(BaseForecast!U71=0,"",BaseForecast!U83/BaseForecast!U71)</f>
        <v>1.1672272440613831</v>
      </c>
      <c r="V83" s="6">
        <f>IF(BaseForecast!V71=0,"",BaseForecast!V83/BaseForecast!V71)</f>
        <v>1.0723833543505674</v>
      </c>
      <c r="W83" s="6">
        <f>IF(BaseForecast!W71=0,"",BaseForecast!W83/BaseForecast!W71)</f>
        <v>1.341845140032949</v>
      </c>
      <c r="X83" s="6">
        <f>IF(BaseForecast!X71=0,"",BaseForecast!X83/BaseForecast!X71)</f>
        <v>1.1710625878283429</v>
      </c>
      <c r="Y83" s="6">
        <f>IF(BaseForecast!Y71=0,"",BaseForecast!Y83/BaseForecast!Y71)</f>
        <v>1.2355172635504403</v>
      </c>
      <c r="Z83" s="6">
        <f>IF(BaseForecast!Z71=0,"",BaseForecast!Z83/BaseForecast!Z71)</f>
        <v>1.1392836839113132</v>
      </c>
      <c r="AA83" s="6">
        <f>IF(BaseForecast!AA71=0,"",BaseForecast!AA83/BaseForecast!AA71)</f>
        <v>1.2991869918699186</v>
      </c>
      <c r="AB83" s="6">
        <f>IF(BaseForecast!AB71=0,"",BaseForecast!AB83/BaseForecast!AB71)</f>
        <v>1.2533696215655781</v>
      </c>
      <c r="AC83" s="6">
        <f>IF(BaseForecast!AC71=0,"",BaseForecast!AC83/BaseForecast!AC71)</f>
        <v>1.1683168316831682</v>
      </c>
      <c r="AD83" s="6">
        <f>IF(BaseForecast!AD71=0,"",BaseForecast!AD83/BaseForecast!AD71)</f>
        <v>1.7631399317406142</v>
      </c>
      <c r="AE83" s="6">
        <f>IF(BaseForecast!AE71=0,"",BaseForecast!AE83/BaseForecast!AE71)</f>
        <v>0.9787487073422958</v>
      </c>
      <c r="AF83" s="6">
        <f>IF(BaseForecast!AF71=0,"",BaseForecast!AF83/BaseForecast!AF71)</f>
        <v>1.0738569753810081</v>
      </c>
      <c r="AG83" s="6">
        <f>IF(BaseForecast!AG71=0,"",BaseForecast!AG83/BaseForecast!AG71)</f>
        <v>1.1308629441624365</v>
      </c>
      <c r="AH83" s="6">
        <f>IF(BaseForecast!AH71=0,"",BaseForecast!AH83/BaseForecast!AH71)</f>
        <v>1.1835734442299124</v>
      </c>
      <c r="AI83" s="6">
        <f>IF(BaseForecast!AI71=0,"",BaseForecast!AI83/BaseForecast!AI71)</f>
        <v>1.0393879064683609</v>
      </c>
      <c r="AJ83" s="6">
        <f>IF(BaseForecast!AJ71=0,"",BaseForecast!AJ83/BaseForecast!AJ71)</f>
        <v>1.4080347448425625</v>
      </c>
      <c r="AK83" s="6" t="str">
        <f>IF(BaseForecast!AK71=0,"",BaseForecast!AK83/BaseForecast!AK71)</f>
        <v/>
      </c>
      <c r="AL83" s="6">
        <f>IF(BaseForecast!AL71=0,"",BaseForecast!AL83/BaseForecast!AL71)</f>
        <v>1.9472163359660952</v>
      </c>
      <c r="AM83" s="6">
        <f>IF(BaseForecast!AM71=0,"",BaseForecast!AM83/BaseForecast!AM71)</f>
        <v>1.0695011222199551</v>
      </c>
      <c r="AN83" s="6">
        <f>IF(BaseForecast!AN71=0,"",BaseForecast!AN83/BaseForecast!AN71)</f>
        <v>1.2138710346257515</v>
      </c>
      <c r="AO83" s="6">
        <f>IF(BaseForecast!AO71=0,"",BaseForecast!AO83/BaseForecast!AO71)</f>
        <v>1.4444020702805775</v>
      </c>
      <c r="AP83" s="6">
        <f>IF(BaseForecast!AP71=0,"",BaseForecast!AP83/BaseForecast!AP71)</f>
        <v>1.4292815183009488</v>
      </c>
      <c r="AQ83" s="6">
        <f>IF(BaseForecast!AQ71=0,"",BaseForecast!AQ83/BaseForecast!AQ71)</f>
        <v>1.2627068307170131</v>
      </c>
      <c r="AR83" s="6">
        <f>IF(BaseForecast!AR71=0,"",BaseForecast!AR83/BaseForecast!AR71)</f>
        <v>1.0961791831357048</v>
      </c>
      <c r="AS83" s="6">
        <f>IF(BaseForecast!AS71=0,"",BaseForecast!AS83/BaseForecast!AS71)</f>
        <v>2.1935834692767808</v>
      </c>
      <c r="AT83" s="6">
        <f>IF(BaseForecast!AT71=0,"",BaseForecast!AT83/BaseForecast!AT71)</f>
        <v>0.94842129260230257</v>
      </c>
      <c r="AU83" s="6">
        <f>IF(BaseForecast!AU71=0,"",BaseForecast!AU83/BaseForecast!AU71)</f>
        <v>1.4022957092101667</v>
      </c>
      <c r="AV83" s="6">
        <f>IF(BaseForecast!AV71=0,"",BaseForecast!AV83/BaseForecast!AV71)</f>
        <v>1</v>
      </c>
      <c r="AW83" s="6">
        <f>IF(BaseForecast!AW71=0,"",BaseForecast!AW83/BaseForecast!AW71)</f>
        <v>1.150515591999006</v>
      </c>
      <c r="AX83" s="6">
        <f>IF(BaseForecast!AX71=0,"",BaseForecast!AX83/BaseForecast!AX71)</f>
        <v>0.81086729362591436</v>
      </c>
      <c r="AY83" s="6">
        <f>IF(BaseForecast!AY71=0,"",BaseForecast!AY83/BaseForecast!AY71)</f>
        <v>1.2232496697490092</v>
      </c>
      <c r="AZ83" s="6">
        <f>IF(BaseForecast!AZ71=0,"",BaseForecast!AZ83/BaseForecast!AZ71)</f>
        <v>1.2711159062885327</v>
      </c>
      <c r="BA83" s="6">
        <f>IF(BaseForecast!BA71=0,"",BaseForecast!BA83/BaseForecast!BA71)</f>
        <v>1.4059405940594059</v>
      </c>
      <c r="BB83" s="6">
        <f t="shared" si="1"/>
        <v>8</v>
      </c>
    </row>
    <row r="84" spans="1:54" ht="12.75" x14ac:dyDescent="0.2">
      <c r="A84" s="11">
        <v>39340</v>
      </c>
      <c r="B84" s="6">
        <f>IF(BaseForecast!B72=0,"",BaseForecast!B84/BaseForecast!B72)</f>
        <v>1.2462170881655088</v>
      </c>
      <c r="C84" s="6">
        <f>IF(BaseForecast!C72=0,"",BaseForecast!C84/BaseForecast!C72)</f>
        <v>1.4902998236331571</v>
      </c>
      <c r="D84" s="6">
        <f>IF(BaseForecast!D72=0,"",BaseForecast!D84/BaseForecast!D72)</f>
        <v>1.0837194933580476</v>
      </c>
      <c r="E84" s="6">
        <f>IF(BaseForecast!E72=0,"",BaseForecast!E84/BaseForecast!E72)</f>
        <v>1.1226494099733537</v>
      </c>
      <c r="F84" s="6">
        <f>IF(BaseForecast!F72=0,"",BaseForecast!F84/BaseForecast!F72)</f>
        <v>0.89812942366026294</v>
      </c>
      <c r="G84" s="6">
        <f>IF(BaseForecast!G72=0,"",BaseForecast!G84/BaseForecast!G72)</f>
        <v>1.0494351414149508</v>
      </c>
      <c r="H84" s="6">
        <f>IF(BaseForecast!H72=0,"",BaseForecast!H84/BaseForecast!H72)</f>
        <v>2.4985207100591715</v>
      </c>
      <c r="I84" s="6">
        <f>IF(BaseForecast!I72=0,"",BaseForecast!I84/BaseForecast!I72)</f>
        <v>1.1246105919003115</v>
      </c>
      <c r="J84" s="6">
        <f>IF(BaseForecast!J72=0,"",BaseForecast!J84/BaseForecast!J72)</f>
        <v>2.1350974930362119</v>
      </c>
      <c r="K84" s="6" t="str">
        <f>IF(BaseForecast!K72=0,"",BaseForecast!K84/BaseForecast!K72)</f>
        <v/>
      </c>
      <c r="L84" s="6">
        <f>IF(BaseForecast!L72=0,"",BaseForecast!L84/BaseForecast!L72)</f>
        <v>1.0765035457153684</v>
      </c>
      <c r="M84" s="6">
        <f>IF(BaseForecast!M72=0,"",BaseForecast!M84/BaseForecast!M72)</f>
        <v>1.7118687516021533</v>
      </c>
      <c r="N84" s="6" t="str">
        <f>IF(BaseForecast!N72=0,"",BaseForecast!N84/BaseForecast!N72)</f>
        <v/>
      </c>
      <c r="O84" s="6">
        <f>IF(BaseForecast!O72=0,"",BaseForecast!O84/BaseForecast!O72)</f>
        <v>1.2967640094711919</v>
      </c>
      <c r="P84" s="6">
        <f>IF(BaseForecast!P72=0,"",BaseForecast!P84/BaseForecast!P72)</f>
        <v>3.5363469761759316</v>
      </c>
      <c r="Q84" s="6">
        <f>IF(BaseForecast!Q72=0,"",BaseForecast!Q84/BaseForecast!Q72)</f>
        <v>2.4896836313617605</v>
      </c>
      <c r="R84" s="6">
        <f>IF(BaseForecast!R72=0,"",BaseForecast!R84/BaseForecast!R72)</f>
        <v>0.5791701947502117</v>
      </c>
      <c r="S84" s="6">
        <f>IF(BaseForecast!S72=0,"",BaseForecast!S84/BaseForecast!S72)</f>
        <v>2.1797651309846433</v>
      </c>
      <c r="T84" s="6">
        <f>IF(BaseForecast!T72=0,"",BaseForecast!T84/BaseForecast!T72)</f>
        <v>7.3809523809523814</v>
      </c>
      <c r="U84" s="6">
        <f>IF(BaseForecast!U72=0,"",BaseForecast!U84/BaseForecast!U72)</f>
        <v>1.3344868035190616</v>
      </c>
      <c r="V84" s="6">
        <f>IF(BaseForecast!V72=0,"",BaseForecast!V84/BaseForecast!V72)</f>
        <v>0.65186915887850472</v>
      </c>
      <c r="W84" s="6">
        <f>IF(BaseForecast!W72=0,"",BaseForecast!W84/BaseForecast!W72)</f>
        <v>2.9946140035906641</v>
      </c>
      <c r="X84" s="6">
        <f>IF(BaseForecast!X72=0,"",BaseForecast!X84/BaseForecast!X72)</f>
        <v>1.1498777990620253</v>
      </c>
      <c r="Y84" s="6">
        <f>IF(BaseForecast!Y72=0,"",BaseForecast!Y84/BaseForecast!Y72)</f>
        <v>1.671764705882353</v>
      </c>
      <c r="Z84" s="6">
        <f>IF(BaseForecast!Z72=0,"",BaseForecast!Z84/BaseForecast!Z72)</f>
        <v>1.7444352844187965</v>
      </c>
      <c r="AA84" s="6">
        <f>IF(BaseForecast!AA72=0,"",BaseForecast!AA84/BaseForecast!AA72)</f>
        <v>1.8698971391835422</v>
      </c>
      <c r="AB84" s="6">
        <f>IF(BaseForecast!AB72=0,"",BaseForecast!AB84/BaseForecast!AB72)</f>
        <v>2.7296167247386758</v>
      </c>
      <c r="AC84" s="6">
        <f>IF(BaseForecast!AC72=0,"",BaseForecast!AC84/BaseForecast!AC72)</f>
        <v>1.728813559322034</v>
      </c>
      <c r="AD84" s="6">
        <f>IF(BaseForecast!AD72=0,"",BaseForecast!AD84/BaseForecast!AD72)</f>
        <v>1.5636942675159236</v>
      </c>
      <c r="AE84" s="6">
        <f>IF(BaseForecast!AE72=0,"",BaseForecast!AE84/BaseForecast!AE72)</f>
        <v>0.98951820522250833</v>
      </c>
      <c r="AF84" s="6">
        <f>IF(BaseForecast!AF72=0,"",BaseForecast!AF84/BaseForecast!AF72)</f>
        <v>1.1433707865168539</v>
      </c>
      <c r="AG84" s="6">
        <f>IF(BaseForecast!AG72=0,"",BaseForecast!AG84/BaseForecast!AG72)</f>
        <v>1.4639203760022117</v>
      </c>
      <c r="AH84" s="6">
        <f>IF(BaseForecast!AH72=0,"",BaseForecast!AH84/BaseForecast!AH72)</f>
        <v>1.3490853658536586</v>
      </c>
      <c r="AI84" s="6">
        <f>IF(BaseForecast!AI72=0,"",BaseForecast!AI84/BaseForecast!AI72)</f>
        <v>1.1224350787569179</v>
      </c>
      <c r="AJ84" s="6">
        <f>IF(BaseForecast!AJ72=0,"",BaseForecast!AJ84/BaseForecast!AJ72)</f>
        <v>4.7302248126561199</v>
      </c>
      <c r="AK84" s="6" t="str">
        <f>IF(BaseForecast!AK72=0,"",BaseForecast!AK84/BaseForecast!AK72)</f>
        <v/>
      </c>
      <c r="AL84" s="6">
        <f>IF(BaseForecast!AL72=0,"",BaseForecast!AL84/BaseForecast!AL72)</f>
        <v>2.8775055679287305</v>
      </c>
      <c r="AM84" s="6">
        <f>IF(BaseForecast!AM72=0,"",BaseForecast!AM84/BaseForecast!AM72)</f>
        <v>1.3752135034662916</v>
      </c>
      <c r="AN84" s="6">
        <f>IF(BaseForecast!AN72=0,"",BaseForecast!AN84/BaseForecast!AN72)</f>
        <v>1.1670509327185077</v>
      </c>
      <c r="AO84" s="6">
        <f>IF(BaseForecast!AO72=0,"",BaseForecast!AO84/BaseForecast!AO72)</f>
        <v>1.9498648648648649</v>
      </c>
      <c r="AP84" s="6">
        <f>IF(BaseForecast!AP72=0,"",BaseForecast!AP84/BaseForecast!AP72)</f>
        <v>1.2374051069703245</v>
      </c>
      <c r="AQ84" s="6">
        <f>IF(BaseForecast!AQ72=0,"",BaseForecast!AQ84/BaseForecast!AQ72)</f>
        <v>1.8352706741946196</v>
      </c>
      <c r="AR84" s="6">
        <f>IF(BaseForecast!AR72=0,"",BaseForecast!AR84/BaseForecast!AR72)</f>
        <v>1.5855263157894737</v>
      </c>
      <c r="AS84" s="6">
        <f>IF(BaseForecast!AS72=0,"",BaseForecast!AS84/BaseForecast!AS72)</f>
        <v>4.7317073170731705</v>
      </c>
      <c r="AT84" s="6">
        <f>IF(BaseForecast!AT72=0,"",BaseForecast!AT84/BaseForecast!AT72)</f>
        <v>1.1336599347316443</v>
      </c>
      <c r="AU84" s="6">
        <f>IF(BaseForecast!AU72=0,"",BaseForecast!AU84/BaseForecast!AU72)</f>
        <v>1.6891968325791855</v>
      </c>
      <c r="AV84" s="6">
        <f>IF(BaseForecast!AV72=0,"",BaseForecast!AV84/BaseForecast!AV72)</f>
        <v>0.75</v>
      </c>
      <c r="AW84" s="6">
        <f>IF(BaseForecast!AW72=0,"",BaseForecast!AW84/BaseForecast!AW72)</f>
        <v>4.8732943469785575</v>
      </c>
      <c r="AX84" s="6">
        <f>IF(BaseForecast!AX72=0,"",BaseForecast!AX84/BaseForecast!AX72)</f>
        <v>0.86814981120522505</v>
      </c>
      <c r="AY84" s="6">
        <f>IF(BaseForecast!AY72=0,"",BaseForecast!AY84/BaseForecast!AY72)</f>
        <v>2.6730769230769229</v>
      </c>
      <c r="AZ84" s="6">
        <f>IF(BaseForecast!AZ72=0,"",BaseForecast!AZ84/BaseForecast!AZ72)</f>
        <v>1.0328386485633092</v>
      </c>
      <c r="BA84" s="6">
        <f>IF(BaseForecast!BA72=0,"",BaseForecast!BA84/BaseForecast!BA72)</f>
        <v>2.4805194805194803</v>
      </c>
      <c r="BB84" s="6">
        <f t="shared" si="1"/>
        <v>9</v>
      </c>
    </row>
    <row r="85" spans="1:54" ht="12.75" x14ac:dyDescent="0.2">
      <c r="A85" s="11">
        <v>39370</v>
      </c>
      <c r="B85" s="6">
        <f>IF(BaseForecast!B73=0,"",BaseForecast!B85/BaseForecast!B73)</f>
        <v>1.1451286367462068</v>
      </c>
      <c r="C85" s="6">
        <f>IF(BaseForecast!C73=0,"",BaseForecast!C85/BaseForecast!C73)</f>
        <v>1.3551366635249764</v>
      </c>
      <c r="D85" s="6">
        <f>IF(BaseForecast!D73=0,"",BaseForecast!D85/BaseForecast!D73)</f>
        <v>1.0799225663716814</v>
      </c>
      <c r="E85" s="6">
        <f>IF(BaseForecast!E73=0,"",BaseForecast!E85/BaseForecast!E73)</f>
        <v>0.886909344184171</v>
      </c>
      <c r="F85" s="6">
        <f>IF(BaseForecast!F73=0,"",BaseForecast!F85/BaseForecast!F73)</f>
        <v>0.53623639191290828</v>
      </c>
      <c r="G85" s="6">
        <f>IF(BaseForecast!G73=0,"",BaseForecast!G85/BaseForecast!G73)</f>
        <v>1.1316213813162137</v>
      </c>
      <c r="H85" s="6">
        <f>IF(BaseForecast!H73=0,"",BaseForecast!H85/BaseForecast!H73)</f>
        <v>1.4091775923718712</v>
      </c>
      <c r="I85" s="6">
        <f>IF(BaseForecast!I73=0,"",BaseForecast!I85/BaseForecast!I73)</f>
        <v>0.93296833382657596</v>
      </c>
      <c r="J85" s="6">
        <f>IF(BaseForecast!J73=0,"",BaseForecast!J85/BaseForecast!J73)</f>
        <v>2.4288425047438329</v>
      </c>
      <c r="K85" s="6" t="str">
        <f>IF(BaseForecast!K73=0,"",BaseForecast!K85/BaseForecast!K73)</f>
        <v/>
      </c>
      <c r="L85" s="6">
        <f>IF(BaseForecast!L73=0,"",BaseForecast!L85/BaseForecast!L73)</f>
        <v>1.1984102081372241</v>
      </c>
      <c r="M85" s="6">
        <f>IF(BaseForecast!M73=0,"",BaseForecast!M85/BaseForecast!M73)</f>
        <v>1.1931386861313868</v>
      </c>
      <c r="N85" s="6" t="str">
        <f>IF(BaseForecast!N73=0,"",BaseForecast!N85/BaseForecast!N73)</f>
        <v/>
      </c>
      <c r="O85" s="6">
        <f>IF(BaseForecast!O73=0,"",BaseForecast!O85/BaseForecast!O73)</f>
        <v>1.2617647058823529</v>
      </c>
      <c r="P85" s="6">
        <f>IF(BaseForecast!P73=0,"",BaseForecast!P85/BaseForecast!P73)</f>
        <v>2.4375</v>
      </c>
      <c r="Q85" s="6">
        <f>IF(BaseForecast!Q73=0,"",BaseForecast!Q85/BaseForecast!Q73)</f>
        <v>2.5460858585858586</v>
      </c>
      <c r="R85" s="6">
        <f>IF(BaseForecast!R73=0,"",BaseForecast!R85/BaseForecast!R73)</f>
        <v>0.71049640015157256</v>
      </c>
      <c r="S85" s="6">
        <f>IF(BaseForecast!S73=0,"",BaseForecast!S85/BaseForecast!S73)</f>
        <v>1.1486486486486487</v>
      </c>
      <c r="T85" s="6">
        <f>IF(BaseForecast!T73=0,"",BaseForecast!T85/BaseForecast!T73)</f>
        <v>8.2737430167597772</v>
      </c>
      <c r="U85" s="6">
        <f>IF(BaseForecast!U73=0,"",BaseForecast!U85/BaseForecast!U73)</f>
        <v>1.3026171637248936</v>
      </c>
      <c r="V85" s="6">
        <f>IF(BaseForecast!V73=0,"",BaseForecast!V85/BaseForecast!V73)</f>
        <v>0.34724260851331518</v>
      </c>
      <c r="W85" s="6">
        <f>IF(BaseForecast!W73=0,"",BaseForecast!W85/BaseForecast!W73)</f>
        <v>2.1117318435754191</v>
      </c>
      <c r="X85" s="6">
        <f>IF(BaseForecast!X73=0,"",BaseForecast!X85/BaseForecast!X73)</f>
        <v>1.0241760959624064</v>
      </c>
      <c r="Y85" s="6">
        <f>IF(BaseForecast!Y73=0,"",BaseForecast!Y85/BaseForecast!Y73)</f>
        <v>1.2701568094826521</v>
      </c>
      <c r="Z85" s="6">
        <f>IF(BaseForecast!Z73=0,"",BaseForecast!Z85/BaseForecast!Z73)</f>
        <v>0.73920602723848161</v>
      </c>
      <c r="AA85" s="6">
        <f>IF(BaseForecast!AA73=0,"",BaseForecast!AA85/BaseForecast!AA73)</f>
        <v>1.3743493089211991</v>
      </c>
      <c r="AB85" s="6">
        <f>IF(BaseForecast!AB73=0,"",BaseForecast!AB85/BaseForecast!AB73)</f>
        <v>1.8046789989118608</v>
      </c>
      <c r="AC85" s="6">
        <f>IF(BaseForecast!AC73=0,"",BaseForecast!AC85/BaseForecast!AC73)</f>
        <v>1.2794117647058822</v>
      </c>
      <c r="AD85" s="6">
        <f>IF(BaseForecast!AD73=0,"",BaseForecast!AD85/BaseForecast!AD73)</f>
        <v>0.55673758865248224</v>
      </c>
      <c r="AE85" s="6">
        <f>IF(BaseForecast!AE73=0,"",BaseForecast!AE85/BaseForecast!AE73)</f>
        <v>0.93607725914003215</v>
      </c>
      <c r="AF85" s="6">
        <f>IF(BaseForecast!AF73=0,"",BaseForecast!AF85/BaseForecast!AF73)</f>
        <v>0.68474148802017654</v>
      </c>
      <c r="AG85" s="6">
        <f>IF(BaseForecast!AG73=0,"",BaseForecast!AG85/BaseForecast!AG73)</f>
        <v>1.3656847658826117</v>
      </c>
      <c r="AH85" s="6">
        <f>IF(BaseForecast!AH73=0,"",BaseForecast!AH85/BaseForecast!AH73)</f>
        <v>1.0758823529411765</v>
      </c>
      <c r="AI85" s="6">
        <f>IF(BaseForecast!AI73=0,"",BaseForecast!AI85/BaseForecast!AI73)</f>
        <v>1.0295267428774506</v>
      </c>
      <c r="AJ85" s="6">
        <f>IF(BaseForecast!AJ73=0,"",BaseForecast!AJ85/BaseForecast!AJ73)</f>
        <v>2.9859307359307361</v>
      </c>
      <c r="AK85" s="6" t="str">
        <f>IF(BaseForecast!AK73=0,"",BaseForecast!AK85/BaseForecast!AK73)</f>
        <v/>
      </c>
      <c r="AL85" s="6">
        <f>IF(BaseForecast!AL73=0,"",BaseForecast!AL85/BaseForecast!AL73)</f>
        <v>1.6852181656277827</v>
      </c>
      <c r="AM85" s="6">
        <f>IF(BaseForecast!AM73=0,"",BaseForecast!AM85/BaseForecast!AM73)</f>
        <v>1.2184386973180077</v>
      </c>
      <c r="AN85" s="6">
        <f>IF(BaseForecast!AN73=0,"",BaseForecast!AN85/BaseForecast!AN73)</f>
        <v>1.0652152399802077</v>
      </c>
      <c r="AO85" s="6">
        <f>IF(BaseForecast!AO73=0,"",BaseForecast!AO85/BaseForecast!AO73)</f>
        <v>2.6836716987680029</v>
      </c>
      <c r="AP85" s="6">
        <f>IF(BaseForecast!AP73=0,"",BaseForecast!AP85/BaseForecast!AP73)</f>
        <v>0.88494921514312097</v>
      </c>
      <c r="AQ85" s="6">
        <f>IF(BaseForecast!AQ73=0,"",BaseForecast!AQ85/BaseForecast!AQ73)</f>
        <v>1.009679203539823</v>
      </c>
      <c r="AR85" s="6">
        <f>IF(BaseForecast!AR73=0,"",BaseForecast!AR85/BaseForecast!AR73)</f>
        <v>1.9699248120300752</v>
      </c>
      <c r="AS85" s="6">
        <f>IF(BaseForecast!AS73=0,"",BaseForecast!AS85/BaseForecast!AS73)</f>
        <v>6.1212121212121211</v>
      </c>
      <c r="AT85" s="6">
        <f>IF(BaseForecast!AT73=0,"",BaseForecast!AT85/BaseForecast!AT73)</f>
        <v>1.0559740440485716</v>
      </c>
      <c r="AU85" s="6">
        <f>IF(BaseForecast!AU73=0,"",BaseForecast!AU85/BaseForecast!AU73)</f>
        <v>1.9782758620689656</v>
      </c>
      <c r="AV85" s="6">
        <f>IF(BaseForecast!AV73=0,"",BaseForecast!AV85/BaseForecast!AV73)</f>
        <v>1</v>
      </c>
      <c r="AW85" s="6">
        <f>IF(BaseForecast!AW73=0,"",BaseForecast!AW85/BaseForecast!AW73)</f>
        <v>3.3698213606993539</v>
      </c>
      <c r="AX85" s="6">
        <f>IF(BaseForecast!AX73=0,"",BaseForecast!AX85/BaseForecast!AX73)</f>
        <v>0.90298210735586482</v>
      </c>
      <c r="AY85" s="6">
        <f>IF(BaseForecast!AY73=0,"",BaseForecast!AY85/BaseForecast!AY73)</f>
        <v>0.79734219269102991</v>
      </c>
      <c r="AZ85" s="6">
        <f>IF(BaseForecast!AZ73=0,"",BaseForecast!AZ85/BaseForecast!AZ73)</f>
        <v>0.87712743877127441</v>
      </c>
      <c r="BA85" s="6">
        <f>IF(BaseForecast!BA73=0,"",BaseForecast!BA85/BaseForecast!BA73)</f>
        <v>1.9210526315789473</v>
      </c>
      <c r="BB85" s="6">
        <f t="shared" si="1"/>
        <v>10</v>
      </c>
    </row>
    <row r="86" spans="1:54" ht="12.75" x14ac:dyDescent="0.2">
      <c r="A86" s="11">
        <v>39401</v>
      </c>
      <c r="B86" s="6">
        <f>IF(BaseForecast!B74=0,"",BaseForecast!B86/BaseForecast!B74)</f>
        <v>1.1300953639311524</v>
      </c>
      <c r="C86" s="6">
        <f>IF(BaseForecast!C74=0,"",BaseForecast!C86/BaseForecast!C74)</f>
        <v>1.2465699208443273</v>
      </c>
      <c r="D86" s="6">
        <f>IF(BaseForecast!D74=0,"",BaseForecast!D86/BaseForecast!D74)</f>
        <v>0.95718267038256899</v>
      </c>
      <c r="E86" s="6">
        <f>IF(BaseForecast!E74=0,"",BaseForecast!E86/BaseForecast!E74)</f>
        <v>1.160339211501741</v>
      </c>
      <c r="F86" s="6">
        <f>IF(BaseForecast!F74=0,"",BaseForecast!F86/BaseForecast!F74)</f>
        <v>1.302295918367347</v>
      </c>
      <c r="G86" s="6">
        <f>IF(BaseForecast!G74=0,"",BaseForecast!G86/BaseForecast!G74)</f>
        <v>1.1480146780536769</v>
      </c>
      <c r="H86" s="6">
        <f>IF(BaseForecast!H74=0,"",BaseForecast!H86/BaseForecast!H74)</f>
        <v>1.3902967881826807</v>
      </c>
      <c r="I86" s="6">
        <f>IF(BaseForecast!I74=0,"",BaseForecast!I86/BaseForecast!I74)</f>
        <v>0.88414964756913073</v>
      </c>
      <c r="J86" s="6">
        <f>IF(BaseForecast!J74=0,"",BaseForecast!J86/BaseForecast!J74)</f>
        <v>1.5143769968051117</v>
      </c>
      <c r="K86" s="6" t="str">
        <f>IF(BaseForecast!K74=0,"",BaseForecast!K86/BaseForecast!K74)</f>
        <v/>
      </c>
      <c r="L86" s="6">
        <f>IF(BaseForecast!L74=0,"",BaseForecast!L86/BaseForecast!L74)</f>
        <v>1.1619639061392906</v>
      </c>
      <c r="M86" s="6">
        <f>IF(BaseForecast!M74=0,"",BaseForecast!M86/BaseForecast!M74)</f>
        <v>1.1346883468834688</v>
      </c>
      <c r="N86" s="6" t="str">
        <f>IF(BaseForecast!N74=0,"",BaseForecast!N86/BaseForecast!N74)</f>
        <v/>
      </c>
      <c r="O86" s="6">
        <f>IF(BaseForecast!O74=0,"",BaseForecast!O86/BaseForecast!O74)</f>
        <v>1.7434435575826681</v>
      </c>
      <c r="P86" s="6">
        <f>IF(BaseForecast!P74=0,"",BaseForecast!P86/BaseForecast!P74)</f>
        <v>1.084319526627219</v>
      </c>
      <c r="Q86" s="6">
        <f>IF(BaseForecast!Q74=0,"",BaseForecast!Q86/BaseForecast!Q74)</f>
        <v>0.88749317312943743</v>
      </c>
      <c r="R86" s="6">
        <f>IF(BaseForecast!R74=0,"",BaseForecast!R86/BaseForecast!R74)</f>
        <v>0.61470956957793566</v>
      </c>
      <c r="S86" s="6">
        <f>IF(BaseForecast!S74=0,"",BaseForecast!S86/BaseForecast!S74)</f>
        <v>0.81173594132029336</v>
      </c>
      <c r="T86" s="6">
        <f>IF(BaseForecast!T74=0,"",BaseForecast!T86/BaseForecast!T74)</f>
        <v>1.9172185430463575</v>
      </c>
      <c r="U86" s="6">
        <f>IF(BaseForecast!U74=0,"",BaseForecast!U86/BaseForecast!U74)</f>
        <v>0.91320784437268643</v>
      </c>
      <c r="V86" s="6">
        <f>IF(BaseForecast!V74=0,"",BaseForecast!V86/BaseForecast!V74)</f>
        <v>0.58259278619968635</v>
      </c>
      <c r="W86" s="6">
        <f>IF(BaseForecast!W74=0,"",BaseForecast!W86/BaseForecast!W74)</f>
        <v>0.68139773895169575</v>
      </c>
      <c r="X86" s="6">
        <f>IF(BaseForecast!X74=0,"",BaseForecast!X86/BaseForecast!X74)</f>
        <v>1.4191706449499204</v>
      </c>
      <c r="Y86" s="6">
        <f>IF(BaseForecast!Y74=0,"",BaseForecast!Y86/BaseForecast!Y74)</f>
        <v>0.89536659877800406</v>
      </c>
      <c r="Z86" s="6">
        <f>IF(BaseForecast!Z74=0,"",BaseForecast!Z86/BaseForecast!Z74)</f>
        <v>1.2018159306644656</v>
      </c>
      <c r="AA86" s="6">
        <f>IF(BaseForecast!AA74=0,"",BaseForecast!AA86/BaseForecast!AA74)</f>
        <v>1.0088903000476266</v>
      </c>
      <c r="AB86" s="6">
        <f>IF(BaseForecast!AB74=0,"",BaseForecast!AB86/BaseForecast!AB74)</f>
        <v>2.1574675324675323</v>
      </c>
      <c r="AC86" s="6">
        <f>IF(BaseForecast!AC74=0,"",BaseForecast!AC86/BaseForecast!AC74)</f>
        <v>1.6590909090909092</v>
      </c>
      <c r="AD86" s="6">
        <f>IF(BaseForecast!AD74=0,"",BaseForecast!AD86/BaseForecast!AD74)</f>
        <v>0.29640718562874252</v>
      </c>
      <c r="AE86" s="6">
        <f>IF(BaseForecast!AE74=0,"",BaseForecast!AE86/BaseForecast!AE74)</f>
        <v>0.94640022411056124</v>
      </c>
      <c r="AF86" s="6">
        <f>IF(BaseForecast!AF74=0,"",BaseForecast!AF86/BaseForecast!AF74)</f>
        <v>1.2596881959910913</v>
      </c>
      <c r="AG86" s="6">
        <f>IF(BaseForecast!AG74=0,"",BaseForecast!AG86/BaseForecast!AG74)</f>
        <v>1.4386231333839534</v>
      </c>
      <c r="AH86" s="6">
        <f>IF(BaseForecast!AH74=0,"",BaseForecast!AH86/BaseForecast!AH74)</f>
        <v>0.97954349698535748</v>
      </c>
      <c r="AI86" s="6">
        <f>IF(BaseForecast!AI74=0,"",BaseForecast!AI86/BaseForecast!AI74)</f>
        <v>1.1247115102177836</v>
      </c>
      <c r="AJ86" s="6">
        <f>IF(BaseForecast!AJ74=0,"",BaseForecast!AJ86/BaseForecast!AJ74)</f>
        <v>0.46713615023474181</v>
      </c>
      <c r="AK86" s="6" t="str">
        <f>IF(BaseForecast!AK74=0,"",BaseForecast!AK86/BaseForecast!AK74)</f>
        <v/>
      </c>
      <c r="AL86" s="6">
        <f>IF(BaseForecast!AL74=0,"",BaseForecast!AL86/BaseForecast!AL74)</f>
        <v>0.69305413687436157</v>
      </c>
      <c r="AM86" s="6">
        <f>IF(BaseForecast!AM74=0,"",BaseForecast!AM86/BaseForecast!AM74)</f>
        <v>1.1495444989488437</v>
      </c>
      <c r="AN86" s="6">
        <f>IF(BaseForecast!AN74=0,"",BaseForecast!AN86/BaseForecast!AN74)</f>
        <v>1.5035313668466972</v>
      </c>
      <c r="AO86" s="6">
        <f>IF(BaseForecast!AO74=0,"",BaseForecast!AO86/BaseForecast!AO74)</f>
        <v>2.3227344992050876</v>
      </c>
      <c r="AP86" s="6">
        <f>IF(BaseForecast!AP74=0,"",BaseForecast!AP86/BaseForecast!AP74)</f>
        <v>1.1778151260504202</v>
      </c>
      <c r="AQ86" s="6">
        <f>IF(BaseForecast!AQ74=0,"",BaseForecast!AQ86/BaseForecast!AQ74)</f>
        <v>0.11783871843605756</v>
      </c>
      <c r="AR86" s="6">
        <f>IF(BaseForecast!AR74=0,"",BaseForecast!AR86/BaseForecast!AR74)</f>
        <v>3.5</v>
      </c>
      <c r="AS86" s="6">
        <f>IF(BaseForecast!AS74=0,"",BaseForecast!AS86/BaseForecast!AS74)</f>
        <v>0.42307692307692307</v>
      </c>
      <c r="AT86" s="6">
        <f>IF(BaseForecast!AT74=0,"",BaseForecast!AT86/BaseForecast!AT74)</f>
        <v>1.0845500888058497</v>
      </c>
      <c r="AU86" s="6">
        <f>IF(BaseForecast!AU74=0,"",BaseForecast!AU86/BaseForecast!AU74)</f>
        <v>1.6755009696186167</v>
      </c>
      <c r="AV86" s="6">
        <f>IF(BaseForecast!AV74=0,"",BaseForecast!AV86/BaseForecast!AV74)</f>
        <v>0.5</v>
      </c>
      <c r="AW86" s="6">
        <f>IF(BaseForecast!AW74=0,"",BaseForecast!AW86/BaseForecast!AW74)</f>
        <v>1.9085257548845471</v>
      </c>
      <c r="AX86" s="6">
        <f>IF(BaseForecast!AX74=0,"",BaseForecast!AX86/BaseForecast!AX74)</f>
        <v>1.3386547467007237</v>
      </c>
      <c r="AY86" s="6">
        <f>IF(BaseForecast!AY74=0,"",BaseForecast!AY86/BaseForecast!AY74)</f>
        <v>0.63793103448275867</v>
      </c>
      <c r="AZ86" s="6">
        <f>IF(BaseForecast!AZ74=0,"",BaseForecast!AZ86/BaseForecast!AZ74)</f>
        <v>0.65832455216016861</v>
      </c>
      <c r="BA86" s="6">
        <f>IF(BaseForecast!BA74=0,"",BaseForecast!BA86/BaseForecast!BA74)</f>
        <v>2.2459016393442623</v>
      </c>
      <c r="BB86" s="6">
        <f t="shared" si="1"/>
        <v>11</v>
      </c>
    </row>
    <row r="87" spans="1:54" ht="12.75" x14ac:dyDescent="0.2">
      <c r="A87" s="11">
        <v>39431</v>
      </c>
      <c r="B87" s="6">
        <f>IF(BaseForecast!B75=0,"",BaseForecast!B87/BaseForecast!B75)</f>
        <v>1.2006443594415552</v>
      </c>
      <c r="C87" s="6">
        <f>IF(BaseForecast!C75=0,"",BaseForecast!C87/BaseForecast!C75)</f>
        <v>1.4814152509899092</v>
      </c>
      <c r="D87" s="6">
        <f>IF(BaseForecast!D75=0,"",BaseForecast!D87/BaseForecast!D75)</f>
        <v>0.83966244725738393</v>
      </c>
      <c r="E87" s="6">
        <f>IF(BaseForecast!E75=0,"",BaseForecast!E87/BaseForecast!E75)</f>
        <v>1.304204169989746</v>
      </c>
      <c r="F87" s="6">
        <f>IF(BaseForecast!F75=0,"",BaseForecast!F87/BaseForecast!F75)</f>
        <v>0.97126213592233013</v>
      </c>
      <c r="G87" s="6">
        <f>IF(BaseForecast!G75=0,"",BaseForecast!G87/BaseForecast!G75)</f>
        <v>1.174042206043068</v>
      </c>
      <c r="H87" s="6">
        <f>IF(BaseForecast!H75=0,"",BaseForecast!H87/BaseForecast!H75)</f>
        <v>1.1562431902375245</v>
      </c>
      <c r="I87" s="6">
        <f>IF(BaseForecast!I75=0,"",BaseForecast!I87/BaseForecast!I75)</f>
        <v>0.95837978446674099</v>
      </c>
      <c r="J87" s="6">
        <f>IF(BaseForecast!J75=0,"",BaseForecast!J87/BaseForecast!J75)</f>
        <v>1.5879478827361564</v>
      </c>
      <c r="K87" s="6" t="str">
        <f>IF(BaseForecast!K75=0,"",BaseForecast!K87/BaseForecast!K75)</f>
        <v/>
      </c>
      <c r="L87" s="6">
        <f>IF(BaseForecast!L75=0,"",BaseForecast!L87/BaseForecast!L75)</f>
        <v>1.23544474393531</v>
      </c>
      <c r="M87" s="6">
        <f>IF(BaseForecast!M75=0,"",BaseForecast!M87/BaseForecast!M75)</f>
        <v>1.4485889570552146</v>
      </c>
      <c r="N87" s="6" t="str">
        <f>IF(BaseForecast!N75=0,"",BaseForecast!N87/BaseForecast!N75)</f>
        <v/>
      </c>
      <c r="O87" s="6">
        <f>IF(BaseForecast!O75=0,"",BaseForecast!O87/BaseForecast!O75)</f>
        <v>1.2129420617005267</v>
      </c>
      <c r="P87" s="6">
        <f>IF(BaseForecast!P75=0,"",BaseForecast!P87/BaseForecast!P75)</f>
        <v>2.2321270962047661</v>
      </c>
      <c r="Q87" s="6">
        <f>IF(BaseForecast!Q75=0,"",BaseForecast!Q87/BaseForecast!Q75)</f>
        <v>1.8944658944658945</v>
      </c>
      <c r="R87" s="6">
        <f>IF(BaseForecast!R75=0,"",BaseForecast!R87/BaseForecast!R75)</f>
        <v>1.7376943005181347</v>
      </c>
      <c r="S87" s="6">
        <f>IF(BaseForecast!S75=0,"",BaseForecast!S87/BaseForecast!S75)</f>
        <v>2.0876712328767124</v>
      </c>
      <c r="T87" s="6">
        <f>IF(BaseForecast!T75=0,"",BaseForecast!T87/BaseForecast!T75)</f>
        <v>1.6957494407158837</v>
      </c>
      <c r="U87" s="6">
        <f>IF(BaseForecast!U75=0,"",BaseForecast!U87/BaseForecast!U75)</f>
        <v>1.0887380004682745</v>
      </c>
      <c r="V87" s="6">
        <f>IF(BaseForecast!V75=0,"",BaseForecast!V87/BaseForecast!V75)</f>
        <v>1.1494899753781218</v>
      </c>
      <c r="W87" s="6">
        <f>IF(BaseForecast!W75=0,"",BaseForecast!W87/BaseForecast!W75)</f>
        <v>0.82314205079962366</v>
      </c>
      <c r="X87" s="6">
        <f>IF(BaseForecast!X75=0,"",BaseForecast!X87/BaseForecast!X75)</f>
        <v>1.4572885235667465</v>
      </c>
      <c r="Y87" s="6">
        <f>IF(BaseForecast!Y75=0,"",BaseForecast!Y87/BaseForecast!Y75)</f>
        <v>1.358498583569405</v>
      </c>
      <c r="Z87" s="6">
        <f>IF(BaseForecast!Z75=0,"",BaseForecast!Z87/BaseForecast!Z75)</f>
        <v>1.3477414330218069</v>
      </c>
      <c r="AA87" s="6">
        <f>IF(BaseForecast!AA75=0,"",BaseForecast!AA87/BaseForecast!AA75)</f>
        <v>1.1883133133133132</v>
      </c>
      <c r="AB87" s="6">
        <f>IF(BaseForecast!AB75=0,"",BaseForecast!AB87/BaseForecast!AB75)</f>
        <v>2.5198915009041589</v>
      </c>
      <c r="AC87" s="6">
        <f>IF(BaseForecast!AC75=0,"",BaseForecast!AC87/BaseForecast!AC75)</f>
        <v>1.7954545454545454</v>
      </c>
      <c r="AD87" s="6">
        <f>IF(BaseForecast!AD75=0,"",BaseForecast!AD87/BaseForecast!AD75)</f>
        <v>0.6235011990407674</v>
      </c>
      <c r="AE87" s="6">
        <f>IF(BaseForecast!AE75=0,"",BaseForecast!AE87/BaseForecast!AE75)</f>
        <v>0.92013286027024987</v>
      </c>
      <c r="AF87" s="6">
        <f>IF(BaseForecast!AF75=0,"",BaseForecast!AF87/BaseForecast!AF75)</f>
        <v>0.67252195734002507</v>
      </c>
      <c r="AG87" s="6">
        <f>IF(BaseForecast!AG75=0,"",BaseForecast!AG87/BaseForecast!AG75)</f>
        <v>1.5910648859472876</v>
      </c>
      <c r="AH87" s="6">
        <f>IF(BaseForecast!AH75=0,"",BaseForecast!AH87/BaseForecast!AH75)</f>
        <v>1.0970720720720721</v>
      </c>
      <c r="AI87" s="6">
        <f>IF(BaseForecast!AI75=0,"",BaseForecast!AI87/BaseForecast!AI75)</f>
        <v>1.2573560767590619</v>
      </c>
      <c r="AJ87" s="6">
        <f>IF(BaseForecast!AJ75=0,"",BaseForecast!AJ87/BaseForecast!AJ75)</f>
        <v>1.1764032073310424</v>
      </c>
      <c r="AK87" s="6" t="str">
        <f>IF(BaseForecast!AK75=0,"",BaseForecast!AK87/BaseForecast!AK75)</f>
        <v/>
      </c>
      <c r="AL87" s="6">
        <f>IF(BaseForecast!AL75=0,"",BaseForecast!AL87/BaseForecast!AL75)</f>
        <v>1.9592969472710453</v>
      </c>
      <c r="AM87" s="6">
        <f>IF(BaseForecast!AM75=0,"",BaseForecast!AM87/BaseForecast!AM75)</f>
        <v>1.1479868807961999</v>
      </c>
      <c r="AN87" s="6">
        <f>IF(BaseForecast!AN75=0,"",BaseForecast!AN87/BaseForecast!AN75)</f>
        <v>1.2737862076074631</v>
      </c>
      <c r="AO87" s="6">
        <f>IF(BaseForecast!AO75=0,"",BaseForecast!AO87/BaseForecast!AO75)</f>
        <v>2.230382775119617</v>
      </c>
      <c r="AP87" s="6">
        <f>IF(BaseForecast!AP75=0,"",BaseForecast!AP87/BaseForecast!AP75)</f>
        <v>1.7739463601532568</v>
      </c>
      <c r="AQ87" s="6">
        <f>IF(BaseForecast!AQ75=0,"",BaseForecast!AQ87/BaseForecast!AQ75)</f>
        <v>0.51184346035015449</v>
      </c>
      <c r="AR87" s="6">
        <f>IF(BaseForecast!AR75=0,"",BaseForecast!AR87/BaseForecast!AR75)</f>
        <v>1.0950413223140496</v>
      </c>
      <c r="AS87" s="6">
        <f>IF(BaseForecast!AS75=0,"",BaseForecast!AS87/BaseForecast!AS75)</f>
        <v>0.59615384615384615</v>
      </c>
      <c r="AT87" s="6">
        <f>IF(BaseForecast!AT75=0,"",BaseForecast!AT87/BaseForecast!AT75)</f>
        <v>1.0312341504649196</v>
      </c>
      <c r="AU87" s="6">
        <f>IF(BaseForecast!AU75=0,"",BaseForecast!AU87/BaseForecast!AU75)</f>
        <v>1.307836822329576</v>
      </c>
      <c r="AV87" s="6">
        <f>IF(BaseForecast!AV75=0,"",BaseForecast!AV87/BaseForecast!AV75)</f>
        <v>0.6</v>
      </c>
      <c r="AW87" s="6">
        <f>IF(BaseForecast!AW75=0,"",BaseForecast!AW87/BaseForecast!AW75)</f>
        <v>2.8049678012879484</v>
      </c>
      <c r="AX87" s="6">
        <f>IF(BaseForecast!AX75=0,"",BaseForecast!AX87/BaseForecast!AX75)</f>
        <v>1.0228779840848807</v>
      </c>
      <c r="AY87" s="6">
        <f>IF(BaseForecast!AY75=0,"",BaseForecast!AY87/BaseForecast!AY75)</f>
        <v>1.8819444444444444</v>
      </c>
      <c r="AZ87" s="6">
        <f>IF(BaseForecast!AZ75=0,"",BaseForecast!AZ87/BaseForecast!AZ75)</f>
        <v>1.859970311726868</v>
      </c>
      <c r="BA87" s="6">
        <f>IF(BaseForecast!BA75=0,"",BaseForecast!BA87/BaseForecast!BA75)</f>
        <v>2.8309859154929575</v>
      </c>
      <c r="BB87" s="6">
        <f t="shared" si="1"/>
        <v>12</v>
      </c>
    </row>
    <row r="88" spans="1:54" ht="12.75" x14ac:dyDescent="0.2">
      <c r="A88" s="11">
        <v>39462</v>
      </c>
      <c r="B88" s="6">
        <f>IF(BaseForecast!B76=0,"",BaseForecast!B88/BaseForecast!B76)</f>
        <v>1.1859002251483324</v>
      </c>
      <c r="C88" s="6">
        <f>IF(BaseForecast!C76=0,"",BaseForecast!C88/BaseForecast!C76)</f>
        <v>2.0325784183117355</v>
      </c>
      <c r="D88" s="6">
        <f>IF(BaseForecast!D76=0,"",BaseForecast!D88/BaseForecast!D76)</f>
        <v>1.0295039164490862</v>
      </c>
      <c r="E88" s="6">
        <f>IF(BaseForecast!E76=0,"",BaseForecast!E88/BaseForecast!E76)</f>
        <v>1.2909237813089147</v>
      </c>
      <c r="F88" s="6">
        <f>IF(BaseForecast!F76=0,"",BaseForecast!F88/BaseForecast!F76)</f>
        <v>4.231555880204529</v>
      </c>
      <c r="G88" s="6">
        <f>IF(BaseForecast!G76=0,"",BaseForecast!G88/BaseForecast!G76)</f>
        <v>1.2985475321814552</v>
      </c>
      <c r="H88" s="6">
        <f>IF(BaseForecast!H76=0,"",BaseForecast!H88/BaseForecast!H76)</f>
        <v>0.90714881200500208</v>
      </c>
      <c r="I88" s="6">
        <f>IF(BaseForecast!I76=0,"",BaseForecast!I88/BaseForecast!I76)</f>
        <v>0.90371366156948407</v>
      </c>
      <c r="J88" s="6">
        <f>IF(BaseForecast!J76=0,"",BaseForecast!J88/BaseForecast!J76)</f>
        <v>0.74587458745874591</v>
      </c>
      <c r="K88" s="6" t="str">
        <f>IF(BaseForecast!K76=0,"",BaseForecast!K88/BaseForecast!K76)</f>
        <v/>
      </c>
      <c r="L88" s="6">
        <f>IF(BaseForecast!L76=0,"",BaseForecast!L88/BaseForecast!L76)</f>
        <v>1.172981878088962</v>
      </c>
      <c r="M88" s="6">
        <f>IF(BaseForecast!M76=0,"",BaseForecast!M88/BaseForecast!M76)</f>
        <v>1.7434449374747882</v>
      </c>
      <c r="N88" s="6" t="str">
        <f>IF(BaseForecast!N76=0,"",BaseForecast!N88/BaseForecast!N76)</f>
        <v/>
      </c>
      <c r="O88" s="6">
        <f>IF(BaseForecast!O76=0,"",BaseForecast!O88/BaseForecast!O76)</f>
        <v>1.8373893805309736</v>
      </c>
      <c r="P88" s="6">
        <f>IF(BaseForecast!P76=0,"",BaseForecast!P88/BaseForecast!P76)</f>
        <v>1.3704525288376219</v>
      </c>
      <c r="Q88" s="6">
        <f>IF(BaseForecast!Q76=0,"",BaseForecast!Q88/BaseForecast!Q76)</f>
        <v>2.0304449648711942</v>
      </c>
      <c r="R88" s="6">
        <f>IF(BaseForecast!R76=0,"",BaseForecast!R88/BaseForecast!R76)</f>
        <v>0.84224201930215292</v>
      </c>
      <c r="S88" s="6">
        <f>IF(BaseForecast!S76=0,"",BaseForecast!S88/BaseForecast!S76)</f>
        <v>2.0815822002472189</v>
      </c>
      <c r="T88" s="6">
        <f>IF(BaseForecast!T76=0,"",BaseForecast!T88/BaseForecast!T76)</f>
        <v>3.3734335839598999</v>
      </c>
      <c r="U88" s="6">
        <f>IF(BaseForecast!U76=0,"",BaseForecast!U88/BaseForecast!U76)</f>
        <v>1.2900720237254626</v>
      </c>
      <c r="V88" s="6">
        <f>IF(BaseForecast!V76=0,"",BaseForecast!V88/BaseForecast!V76)</f>
        <v>0.921529838443785</v>
      </c>
      <c r="W88" s="6">
        <f>IF(BaseForecast!W76=0,"",BaseForecast!W88/BaseForecast!W76)</f>
        <v>1.1894736842105262</v>
      </c>
      <c r="X88" s="6">
        <f>IF(BaseForecast!X76=0,"",BaseForecast!X88/BaseForecast!X76)</f>
        <v>0.94046447549694945</v>
      </c>
      <c r="Y88" s="6">
        <f>IF(BaseForecast!Y76=0,"",BaseForecast!Y88/BaseForecast!Y76)</f>
        <v>1.2071253071253072</v>
      </c>
      <c r="Z88" s="6">
        <f>IF(BaseForecast!Z76=0,"",BaseForecast!Z88/BaseForecast!Z76)</f>
        <v>0.81305114638447973</v>
      </c>
      <c r="AA88" s="6">
        <f>IF(BaseForecast!AA76=0,"",BaseForecast!AA88/BaseForecast!AA76)</f>
        <v>2.2212195121951219</v>
      </c>
      <c r="AB88" s="6">
        <f>IF(BaseForecast!AB76=0,"",BaseForecast!AB88/BaseForecast!AB76)</f>
        <v>2.5918367346938775</v>
      </c>
      <c r="AC88" s="6">
        <f>IF(BaseForecast!AC76=0,"",BaseForecast!AC88/BaseForecast!AC76)</f>
        <v>0.8904109589041096</v>
      </c>
      <c r="AD88" s="6">
        <f>IF(BaseForecast!AD76=0,"",BaseForecast!AD88/BaseForecast!AD76)</f>
        <v>0.35278514588859416</v>
      </c>
      <c r="AE88" s="6">
        <f>IF(BaseForecast!AE76=0,"",BaseForecast!AE88/BaseForecast!AE76)</f>
        <v>0.93033037107387562</v>
      </c>
      <c r="AF88" s="6">
        <f>IF(BaseForecast!AF76=0,"",BaseForecast!AF88/BaseForecast!AF76)</f>
        <v>1.2025246981339188</v>
      </c>
      <c r="AG88" s="6">
        <f>IF(BaseForecast!AG76=0,"",BaseForecast!AG88/BaseForecast!AG76)</f>
        <v>1.5155153965045773</v>
      </c>
      <c r="AH88" s="6">
        <f>IF(BaseForecast!AH76=0,"",BaseForecast!AH88/BaseForecast!AH76)</f>
        <v>1.300951916036124</v>
      </c>
      <c r="AI88" s="6">
        <f>IF(BaseForecast!AI76=0,"",BaseForecast!AI88/BaseForecast!AI76)</f>
        <v>1.1341968054291154</v>
      </c>
      <c r="AJ88" s="6">
        <f>IF(BaseForecast!AJ76=0,"",BaseForecast!AJ88/BaseForecast!AJ76)</f>
        <v>1.8197820620284997</v>
      </c>
      <c r="AK88" s="6">
        <f>IF(BaseForecast!AK76=0,"",BaseForecast!AK88/BaseForecast!AK76)</f>
        <v>0</v>
      </c>
      <c r="AL88" s="6">
        <f>IF(BaseForecast!AL76=0,"",BaseForecast!AL88/BaseForecast!AL76)</f>
        <v>1.1216126900198282</v>
      </c>
      <c r="AM88" s="6">
        <f>IF(BaseForecast!AM76=0,"",BaseForecast!AM88/BaseForecast!AM76)</f>
        <v>1.1186276410157008</v>
      </c>
      <c r="AN88" s="6">
        <f>IF(BaseForecast!AN76=0,"",BaseForecast!AN88/BaseForecast!AN76)</f>
        <v>1.4553996056141978</v>
      </c>
      <c r="AO88" s="6">
        <f>IF(BaseForecast!AO76=0,"",BaseForecast!AO88/BaseForecast!AO76)</f>
        <v>1.6469288555015467</v>
      </c>
      <c r="AP88" s="6">
        <f>IF(BaseForecast!AP76=0,"",BaseForecast!AP88/BaseForecast!AP76)</f>
        <v>1.3118625872249061</v>
      </c>
      <c r="AQ88" s="6">
        <f>IF(BaseForecast!AQ76=0,"",BaseForecast!AQ88/BaseForecast!AQ76)</f>
        <v>1.1995713903027057</v>
      </c>
      <c r="AR88" s="6">
        <f>IF(BaseForecast!AR76=0,"",BaseForecast!AR88/BaseForecast!AR76)</f>
        <v>0.8098591549295775</v>
      </c>
      <c r="AS88" s="6">
        <f>IF(BaseForecast!AS76=0,"",BaseForecast!AS88/BaseForecast!AS76)</f>
        <v>3.2054794520547945</v>
      </c>
      <c r="AT88" s="6">
        <f>IF(BaseForecast!AT76=0,"",BaseForecast!AT88/BaseForecast!AT76)</f>
        <v>0.93617450311675332</v>
      </c>
      <c r="AU88" s="6">
        <f>IF(BaseForecast!AU76=0,"",BaseForecast!AU88/BaseForecast!AU76)</f>
        <v>0.70915411355735802</v>
      </c>
      <c r="AV88" s="6">
        <f>IF(BaseForecast!AV76=0,"",BaseForecast!AV88/BaseForecast!AV76)</f>
        <v>1.5</v>
      </c>
      <c r="AW88" s="6">
        <f>IF(BaseForecast!AW76=0,"",BaseForecast!AW88/BaseForecast!AW76)</f>
        <v>1.130554283096656</v>
      </c>
      <c r="AX88" s="6">
        <f>IF(BaseForecast!AX76=0,"",BaseForecast!AX88/BaseForecast!AX76)</f>
        <v>1.8264612596284548</v>
      </c>
      <c r="AY88" s="6">
        <f>IF(BaseForecast!AY76=0,"",BaseForecast!AY88/BaseForecast!AY76)</f>
        <v>0.77060931899641572</v>
      </c>
      <c r="AZ88" s="6">
        <f>IF(BaseForecast!AZ76=0,"",BaseForecast!AZ88/BaseForecast!AZ76)</f>
        <v>1.0955688622754491</v>
      </c>
      <c r="BA88" s="6">
        <f>IF(BaseForecast!BA76=0,"",BaseForecast!BA88/BaseForecast!BA76)</f>
        <v>0.50467289719626163</v>
      </c>
      <c r="BB88" s="6">
        <f t="shared" si="1"/>
        <v>1</v>
      </c>
    </row>
    <row r="89" spans="1:54" ht="12.75" x14ac:dyDescent="0.2">
      <c r="A89" s="11">
        <v>39493</v>
      </c>
      <c r="B89" s="6">
        <f>IF(BaseForecast!B77=0,"",BaseForecast!B89/BaseForecast!B77)</f>
        <v>1.0314535177503319</v>
      </c>
      <c r="C89" s="6">
        <f>IF(BaseForecast!C77=0,"",BaseForecast!C89/BaseForecast!C77)</f>
        <v>0.67639311043566364</v>
      </c>
      <c r="D89" s="6">
        <f>IF(BaseForecast!D77=0,"",BaseForecast!D89/BaseForecast!D77)</f>
        <v>1.0890262751159197</v>
      </c>
      <c r="E89" s="6">
        <f>IF(BaseForecast!E77=0,"",BaseForecast!E89/BaseForecast!E77)</f>
        <v>1.3400850573055576</v>
      </c>
      <c r="F89" s="6">
        <f>IF(BaseForecast!F77=0,"",BaseForecast!F89/BaseForecast!F77)</f>
        <v>2.1269627635711079</v>
      </c>
      <c r="G89" s="6">
        <f>IF(BaseForecast!G77=0,"",BaseForecast!G89/BaseForecast!G77)</f>
        <v>1.1823236086433198</v>
      </c>
      <c r="H89" s="6">
        <f>IF(BaseForecast!H77=0,"",BaseForecast!H89/BaseForecast!H77)</f>
        <v>0.94056172436316132</v>
      </c>
      <c r="I89" s="6">
        <f>IF(BaseForecast!I77=0,"",BaseForecast!I89/BaseForecast!I77)</f>
        <v>0.853521712029919</v>
      </c>
      <c r="J89" s="6">
        <f>IF(BaseForecast!J77=0,"",BaseForecast!J89/BaseForecast!J77)</f>
        <v>1.3260273972602741</v>
      </c>
      <c r="K89" s="6" t="str">
        <f>IF(BaseForecast!K77=0,"",BaseForecast!K89/BaseForecast!K77)</f>
        <v/>
      </c>
      <c r="L89" s="6">
        <f>IF(BaseForecast!L77=0,"",BaseForecast!L89/BaseForecast!L77)</f>
        <v>1.1285371154066111</v>
      </c>
      <c r="M89" s="6">
        <f>IF(BaseForecast!M77=0,"",BaseForecast!M89/BaseForecast!M77)</f>
        <v>0.77040644944575076</v>
      </c>
      <c r="N89" s="6" t="str">
        <f>IF(BaseForecast!N77=0,"",BaseForecast!N89/BaseForecast!N77)</f>
        <v/>
      </c>
      <c r="O89" s="6">
        <f>IF(BaseForecast!O77=0,"",BaseForecast!O89/BaseForecast!O77)</f>
        <v>1.2277227722772277</v>
      </c>
      <c r="P89" s="6">
        <f>IF(BaseForecast!P77=0,"",BaseForecast!P89/BaseForecast!P77)</f>
        <v>0.52633918648588573</v>
      </c>
      <c r="Q89" s="6">
        <f>IF(BaseForecast!Q77=0,"",BaseForecast!Q89/BaseForecast!Q77)</f>
        <v>1.4493858534519271</v>
      </c>
      <c r="R89" s="6">
        <f>IF(BaseForecast!R77=0,"",BaseForecast!R89/BaseForecast!R77)</f>
        <v>0.53423499577345734</v>
      </c>
      <c r="S89" s="6">
        <f>IF(BaseForecast!S77=0,"",BaseForecast!S89/BaseForecast!S77)</f>
        <v>0.60226104830421379</v>
      </c>
      <c r="T89" s="6">
        <f>IF(BaseForecast!T77=0,"",BaseForecast!T89/BaseForecast!T77)</f>
        <v>0.71255673222390314</v>
      </c>
      <c r="U89" s="6">
        <f>IF(BaseForecast!U77=0,"",BaseForecast!U89/BaseForecast!U77)</f>
        <v>1.0047255257147358</v>
      </c>
      <c r="V89" s="6">
        <f>IF(BaseForecast!V77=0,"",BaseForecast!V89/BaseForecast!V77)</f>
        <v>0.76290390264372643</v>
      </c>
      <c r="W89" s="6">
        <f>IF(BaseForecast!W77=0,"",BaseForecast!W89/BaseForecast!W77)</f>
        <v>0.6186085498742665</v>
      </c>
      <c r="X89" s="6">
        <f>IF(BaseForecast!X77=0,"",BaseForecast!X89/BaseForecast!X77)</f>
        <v>1.063369397217929</v>
      </c>
      <c r="Y89" s="6">
        <f>IF(BaseForecast!Y77=0,"",BaseForecast!Y89/BaseForecast!Y77)</f>
        <v>0.70047570506286105</v>
      </c>
      <c r="Z89" s="6">
        <f>IF(BaseForecast!Z77=0,"",BaseForecast!Z89/BaseForecast!Z77)</f>
        <v>0.47016409746394827</v>
      </c>
      <c r="AA89" s="6">
        <f>IF(BaseForecast!AA77=0,"",BaseForecast!AA89/BaseForecast!AA77)</f>
        <v>0.79859568675216741</v>
      </c>
      <c r="AB89" s="6">
        <f>IF(BaseForecast!AB77=0,"",BaseForecast!AB89/BaseForecast!AB77)</f>
        <v>0.93844272319608646</v>
      </c>
      <c r="AC89" s="6">
        <f>IF(BaseForecast!AC77=0,"",BaseForecast!AC89/BaseForecast!AC77)</f>
        <v>0.6333333333333333</v>
      </c>
      <c r="AD89" s="6">
        <f>IF(BaseForecast!AD77=0,"",BaseForecast!AD89/BaseForecast!AD77)</f>
        <v>0.20188902007083825</v>
      </c>
      <c r="AE89" s="6">
        <f>IF(BaseForecast!AE77=0,"",BaseForecast!AE89/BaseForecast!AE77)</f>
        <v>1.0201616129290343</v>
      </c>
      <c r="AF89" s="6">
        <f>IF(BaseForecast!AF77=0,"",BaseForecast!AF89/BaseForecast!AF77)</f>
        <v>2.5807759119861031</v>
      </c>
      <c r="AG89" s="6">
        <f>IF(BaseForecast!AG77=0,"",BaseForecast!AG89/BaseForecast!AG77)</f>
        <v>1.7384572464778909</v>
      </c>
      <c r="AH89" s="6">
        <f>IF(BaseForecast!AH77=0,"",BaseForecast!AH89/BaseForecast!AH77)</f>
        <v>1.1516722841586726</v>
      </c>
      <c r="AI89" s="6">
        <f>IF(BaseForecast!AI77=0,"",BaseForecast!AI89/BaseForecast!AI77)</f>
        <v>1.1602293577981651</v>
      </c>
      <c r="AJ89" s="6">
        <f>IF(BaseForecast!AJ77=0,"",BaseForecast!AJ89/BaseForecast!AJ77)</f>
        <v>0.48150510204081631</v>
      </c>
      <c r="AK89" s="6" t="str">
        <f>IF(BaseForecast!AK77=0,"",BaseForecast!AK89/BaseForecast!AK77)</f>
        <v/>
      </c>
      <c r="AL89" s="6">
        <f>IF(BaseForecast!AL77=0,"",BaseForecast!AL89/BaseForecast!AL77)</f>
        <v>0.85128983308042494</v>
      </c>
      <c r="AM89" s="6">
        <f>IF(BaseForecast!AM77=0,"",BaseForecast!AM89/BaseForecast!AM77)</f>
        <v>0.95290069358567664</v>
      </c>
      <c r="AN89" s="6">
        <f>IF(BaseForecast!AN77=0,"",BaseForecast!AN89/BaseForecast!AN77)</f>
        <v>1.4327370742465082</v>
      </c>
      <c r="AO89" s="6">
        <f>IF(BaseForecast!AO77=0,"",BaseForecast!AO89/BaseForecast!AO77)</f>
        <v>1.5163507602582795</v>
      </c>
      <c r="AP89" s="6">
        <f>IF(BaseForecast!AP77=0,"",BaseForecast!AP89/BaseForecast!AP77)</f>
        <v>0.90981564524165426</v>
      </c>
      <c r="AQ89" s="6">
        <f>IF(BaseForecast!AQ77=0,"",BaseForecast!AQ89/BaseForecast!AQ77)</f>
        <v>0.23567655424624137</v>
      </c>
      <c r="AR89" s="6">
        <f>IF(BaseForecast!AR77=0,"",BaseForecast!AR89/BaseForecast!AR77)</f>
        <v>8.3333333333333329E-2</v>
      </c>
      <c r="AS89" s="6">
        <f>IF(BaseForecast!AS77=0,"",BaseForecast!AS89/BaseForecast!AS77)</f>
        <v>0.3397790055248619</v>
      </c>
      <c r="AT89" s="6">
        <f>IF(BaseForecast!AT77=0,"",BaseForecast!AT89/BaseForecast!AT77)</f>
        <v>0.95674689391861967</v>
      </c>
      <c r="AU89" s="6">
        <f>IF(BaseForecast!AU77=0,"",BaseForecast!AU89/BaseForecast!AU77)</f>
        <v>1.7733131159969675</v>
      </c>
      <c r="AV89" s="6" t="str">
        <f>IF(BaseForecast!AV77=0,"",BaseForecast!AV89/BaseForecast!AV77)</f>
        <v/>
      </c>
      <c r="AW89" s="6">
        <f>IF(BaseForecast!AW77=0,"",BaseForecast!AW89/BaseForecast!AW77)</f>
        <v>0.84557513363690362</v>
      </c>
      <c r="AX89" s="6">
        <f>IF(BaseForecast!AX77=0,"",BaseForecast!AX89/BaseForecast!AX77)</f>
        <v>2.0135623869801087</v>
      </c>
      <c r="AY89" s="6">
        <f>IF(BaseForecast!AY77=0,"",BaseForecast!AY89/BaseForecast!AY77)</f>
        <v>0.77060931899641572</v>
      </c>
      <c r="AZ89" s="6">
        <f>IF(BaseForecast!AZ77=0,"",BaseForecast!AZ89/BaseForecast!AZ77)</f>
        <v>0.78240152477763658</v>
      </c>
      <c r="BA89" s="6">
        <f>IF(BaseForecast!BA77=0,"",BaseForecast!BA89/BaseForecast!BA77)</f>
        <v>0.56914893617021278</v>
      </c>
      <c r="BB89" s="6">
        <f t="shared" si="1"/>
        <v>2</v>
      </c>
    </row>
    <row r="90" spans="1:54" ht="12.75" x14ac:dyDescent="0.2">
      <c r="A90" s="11">
        <v>39522</v>
      </c>
      <c r="B90" s="6">
        <f>IF(BaseForecast!B78=0,"",BaseForecast!B90/BaseForecast!B78)</f>
        <v>1.1075634292032739</v>
      </c>
      <c r="C90" s="6">
        <f>IF(BaseForecast!C78=0,"",BaseForecast!C90/BaseForecast!C78)</f>
        <v>1.0245081118398343</v>
      </c>
      <c r="D90" s="6">
        <f>IF(BaseForecast!D78=0,"",BaseForecast!D90/BaseForecast!D78)</f>
        <v>1.0474710370161062</v>
      </c>
      <c r="E90" s="6">
        <f>IF(BaseForecast!E78=0,"",BaseForecast!E90/BaseForecast!E78)</f>
        <v>1.6581435610600612</v>
      </c>
      <c r="F90" s="6">
        <f>IF(BaseForecast!F78=0,"",BaseForecast!F90/BaseForecast!F78)</f>
        <v>1.2548099483810418</v>
      </c>
      <c r="G90" s="6">
        <f>IF(BaseForecast!G78=0,"",BaseForecast!G90/BaseForecast!G78)</f>
        <v>1.1868247056926302</v>
      </c>
      <c r="H90" s="6">
        <f>IF(BaseForecast!H78=0,"",BaseForecast!H90/BaseForecast!H78)</f>
        <v>1.2590236686390532</v>
      </c>
      <c r="I90" s="6">
        <f>IF(BaseForecast!I78=0,"",BaseForecast!I90/BaseForecast!I78)</f>
        <v>0.5221190606226106</v>
      </c>
      <c r="J90" s="6">
        <f>IF(BaseForecast!J78=0,"",BaseForecast!J90/BaseForecast!J78)</f>
        <v>0.54589963280293763</v>
      </c>
      <c r="K90" s="6" t="str">
        <f>IF(BaseForecast!K78=0,"",BaseForecast!K90/BaseForecast!K78)</f>
        <v/>
      </c>
      <c r="L90" s="6">
        <f>IF(BaseForecast!L78=0,"",BaseForecast!L90/BaseForecast!L78)</f>
        <v>1.2406858104554539</v>
      </c>
      <c r="M90" s="6">
        <f>IF(BaseForecast!M78=0,"",BaseForecast!M90/BaseForecast!M78)</f>
        <v>0.73084479371316302</v>
      </c>
      <c r="N90" s="6" t="str">
        <f>IF(BaseForecast!N78=0,"",BaseForecast!N90/BaseForecast!N78)</f>
        <v/>
      </c>
      <c r="O90" s="6">
        <f>IF(BaseForecast!O78=0,"",BaseForecast!O90/BaseForecast!O78)</f>
        <v>4.5405405405405403</v>
      </c>
      <c r="P90" s="6">
        <f>IF(BaseForecast!P78=0,"",BaseForecast!P90/BaseForecast!P78)</f>
        <v>0.60846372688477957</v>
      </c>
      <c r="Q90" s="6">
        <f>IF(BaseForecast!Q78=0,"",BaseForecast!Q90/BaseForecast!Q78)</f>
        <v>1.4116978989210676</v>
      </c>
      <c r="R90" s="6">
        <f>IF(BaseForecast!R78=0,"",BaseForecast!R90/BaseForecast!R78)</f>
        <v>1.049655172413793</v>
      </c>
      <c r="S90" s="6">
        <f>IF(BaseForecast!S78=0,"",BaseForecast!S90/BaseForecast!S78)</f>
        <v>1.0859564164648909</v>
      </c>
      <c r="T90" s="6">
        <f>IF(BaseForecast!T78=0,"",BaseForecast!T90/BaseForecast!T78)</f>
        <v>0.92253521126760563</v>
      </c>
      <c r="U90" s="6">
        <f>IF(BaseForecast!U78=0,"",BaseForecast!U90/BaseForecast!U78)</f>
        <v>1.0536332179930796</v>
      </c>
      <c r="V90" s="6">
        <f>IF(BaseForecast!V78=0,"",BaseForecast!V90/BaseForecast!V78)</f>
        <v>0.56909653813678585</v>
      </c>
      <c r="W90" s="6">
        <f>IF(BaseForecast!W78=0,"",BaseForecast!W90/BaseForecast!W78)</f>
        <v>1.4437596302003082</v>
      </c>
      <c r="X90" s="6">
        <f>IF(BaseForecast!X78=0,"",BaseForecast!X90/BaseForecast!X78)</f>
        <v>0.8388588447370483</v>
      </c>
      <c r="Y90" s="6">
        <f>IF(BaseForecast!Y78=0,"",BaseForecast!Y90/BaseForecast!Y78)</f>
        <v>1.1248210023866347</v>
      </c>
      <c r="Z90" s="6">
        <f>IF(BaseForecast!Z78=0,"",BaseForecast!Z90/BaseForecast!Z78)</f>
        <v>1.1704545454545454</v>
      </c>
      <c r="AA90" s="6">
        <f>IF(BaseForecast!AA78=0,"",BaseForecast!AA90/BaseForecast!AA78)</f>
        <v>1.1283264962659094</v>
      </c>
      <c r="AB90" s="6">
        <f>IF(BaseForecast!AB78=0,"",BaseForecast!AB90/BaseForecast!AB78)</f>
        <v>3.6850192061459666</v>
      </c>
      <c r="AC90" s="6">
        <f>IF(BaseForecast!AC78=0,"",BaseForecast!AC90/BaseForecast!AC78)</f>
        <v>0.53061224489795922</v>
      </c>
      <c r="AD90" s="6">
        <f>IF(BaseForecast!AD78=0,"",BaseForecast!AD90/BaseForecast!AD78)</f>
        <v>0.89915966386554624</v>
      </c>
      <c r="AE90" s="6">
        <f>IF(BaseForecast!AE78=0,"",BaseForecast!AE90/BaseForecast!AE78)</f>
        <v>1.0233127864706812</v>
      </c>
      <c r="AF90" s="6">
        <f>IF(BaseForecast!AF78=0,"",BaseForecast!AF90/BaseForecast!AF78)</f>
        <v>2.6314593980692789</v>
      </c>
      <c r="AG90" s="6">
        <f>IF(BaseForecast!AG78=0,"",BaseForecast!AG90/BaseForecast!AG78)</f>
        <v>1.2534246575342465</v>
      </c>
      <c r="AH90" s="6">
        <f>IF(BaseForecast!AH78=0,"",BaseForecast!AH90/BaseForecast!AH78)</f>
        <v>1.3626343345274181</v>
      </c>
      <c r="AI90" s="6">
        <f>IF(BaseForecast!AI78=0,"",BaseForecast!AI90/BaseForecast!AI78)</f>
        <v>0.92055617001106016</v>
      </c>
      <c r="AJ90" s="6">
        <f>IF(BaseForecast!AJ78=0,"",BaseForecast!AJ90/BaseForecast!AJ78)</f>
        <v>1.3271461716937354</v>
      </c>
      <c r="AK90" s="6" t="str">
        <f>IF(BaseForecast!AK78=0,"",BaseForecast!AK90/BaseForecast!AK78)</f>
        <v/>
      </c>
      <c r="AL90" s="6">
        <f>IF(BaseForecast!AL78=0,"",BaseForecast!AL90/BaseForecast!AL78)</f>
        <v>1.2168141592920354</v>
      </c>
      <c r="AM90" s="6">
        <f>IF(BaseForecast!AM78=0,"",BaseForecast!AM90/BaseForecast!AM78)</f>
        <v>1.1366471486761711</v>
      </c>
      <c r="AN90" s="6">
        <f>IF(BaseForecast!AN78=0,"",BaseForecast!AN90/BaseForecast!AN78)</f>
        <v>3.5329823474759987</v>
      </c>
      <c r="AO90" s="6">
        <f>IF(BaseForecast!AO78=0,"",BaseForecast!AO90/BaseForecast!AO78)</f>
        <v>1.1026318952049032</v>
      </c>
      <c r="AP90" s="6">
        <f>IF(BaseForecast!AP78=0,"",BaseForecast!AP90/BaseForecast!AP78)</f>
        <v>1.2569040697674418</v>
      </c>
      <c r="AQ90" s="6">
        <f>IF(BaseForecast!AQ78=0,"",BaseForecast!AQ90/BaseForecast!AQ78)</f>
        <v>3.1081081081081079</v>
      </c>
      <c r="AR90" s="6">
        <f>IF(BaseForecast!AR78=0,"",BaseForecast!AR90/BaseForecast!AR78)</f>
        <v>0.11538461538461539</v>
      </c>
      <c r="AS90" s="6">
        <f>IF(BaseForecast!AS78=0,"",BaseForecast!AS90/BaseForecast!AS78)</f>
        <v>1.8823529411764706</v>
      </c>
      <c r="AT90" s="6">
        <f>IF(BaseForecast!AT78=0,"",BaseForecast!AT90/BaseForecast!AT78)</f>
        <v>0.96006585221036722</v>
      </c>
      <c r="AU90" s="6">
        <f>IF(BaseForecast!AU78=0,"",BaseForecast!AU90/BaseForecast!AU78)</f>
        <v>1.5981595092024541</v>
      </c>
      <c r="AV90" s="6">
        <f>IF(BaseForecast!AV78=0,"",BaseForecast!AV90/BaseForecast!AV78)</f>
        <v>0</v>
      </c>
      <c r="AW90" s="6">
        <f>IF(BaseForecast!AW78=0,"",BaseForecast!AW90/BaseForecast!AW78)</f>
        <v>0.43031578947368421</v>
      </c>
      <c r="AX90" s="6">
        <f>IF(BaseForecast!AX78=0,"",BaseForecast!AX90/BaseForecast!AX78)</f>
        <v>3.7510156703424262</v>
      </c>
      <c r="AY90" s="6">
        <f>IF(BaseForecast!AY78=0,"",BaseForecast!AY90/BaseForecast!AY78)</f>
        <v>1.0104712041884816</v>
      </c>
      <c r="AZ90" s="6">
        <f>IF(BaseForecast!AZ78=0,"",BaseForecast!AZ90/BaseForecast!AZ78)</f>
        <v>1.0136774762850209</v>
      </c>
      <c r="BA90" s="6">
        <f>IF(BaseForecast!BA78=0,"",BaseForecast!BA90/BaseForecast!BA78)</f>
        <v>0.49479166666666669</v>
      </c>
      <c r="BB90" s="6">
        <f t="shared" si="1"/>
        <v>3</v>
      </c>
    </row>
    <row r="91" spans="1:54" ht="12.75" x14ac:dyDescent="0.2">
      <c r="A91" s="11">
        <v>39553</v>
      </c>
      <c r="B91" s="6">
        <f>IF(BaseForecast!B79=0,"",BaseForecast!B91/BaseForecast!B79)</f>
        <v>1.0363306145507829</v>
      </c>
      <c r="C91" s="6">
        <f>IF(BaseForecast!C79=0,"",BaseForecast!C91/BaseForecast!C79)</f>
        <v>0.4428467683369644</v>
      </c>
      <c r="D91" s="6">
        <f>IF(BaseForecast!D79=0,"",BaseForecast!D91/BaseForecast!D79)</f>
        <v>0.99937460913070664</v>
      </c>
      <c r="E91" s="6">
        <f>IF(BaseForecast!E79=0,"",BaseForecast!E91/BaseForecast!E79)</f>
        <v>1.5040814852271907</v>
      </c>
      <c r="F91" s="6">
        <f>IF(BaseForecast!F79=0,"",BaseForecast!F91/BaseForecast!F79)</f>
        <v>0.56918795851252213</v>
      </c>
      <c r="G91" s="6">
        <f>IF(BaseForecast!G79=0,"",BaseForecast!G91/BaseForecast!G79)</f>
        <v>1.3591154752241996</v>
      </c>
      <c r="H91" s="6">
        <f>IF(BaseForecast!H79=0,"",BaseForecast!H91/BaseForecast!H79)</f>
        <v>0.95705368289637949</v>
      </c>
      <c r="I91" s="6">
        <f>IF(BaseForecast!I79=0,"",BaseForecast!I91/BaseForecast!I79)</f>
        <v>0.74895760945100764</v>
      </c>
      <c r="J91" s="6">
        <f>IF(BaseForecast!J79=0,"",BaseForecast!J91/BaseForecast!J79)</f>
        <v>0.69230769230769229</v>
      </c>
      <c r="K91" s="6" t="str">
        <f>IF(BaseForecast!K79=0,"",BaseForecast!K91/BaseForecast!K79)</f>
        <v/>
      </c>
      <c r="L91" s="6">
        <f>IF(BaseForecast!L79=0,"",BaseForecast!L91/BaseForecast!L79)</f>
        <v>1.1080633474795569</v>
      </c>
      <c r="M91" s="6">
        <f>IF(BaseForecast!M79=0,"",BaseForecast!M91/BaseForecast!M79)</f>
        <v>0.51665454545454548</v>
      </c>
      <c r="N91" s="6" t="str">
        <f>IF(BaseForecast!N79=0,"",BaseForecast!N91/BaseForecast!N79)</f>
        <v/>
      </c>
      <c r="O91" s="6">
        <f>IF(BaseForecast!O79=0,"",BaseForecast!O91/BaseForecast!O79)</f>
        <v>4.0027100271002709</v>
      </c>
      <c r="P91" s="6">
        <f>IF(BaseForecast!P79=0,"",BaseForecast!P91/BaseForecast!P79)</f>
        <v>0.4552580013063357</v>
      </c>
      <c r="Q91" s="6">
        <f>IF(BaseForecast!Q79=0,"",BaseForecast!Q91/BaseForecast!Q79)</f>
        <v>1.3492063492063493</v>
      </c>
      <c r="R91" s="6">
        <f>IF(BaseForecast!R79=0,"",BaseForecast!R91/BaseForecast!R79)</f>
        <v>0.28838174273858919</v>
      </c>
      <c r="S91" s="6">
        <f>IF(BaseForecast!S79=0,"",BaseForecast!S91/BaseForecast!S79)</f>
        <v>2.3757225433526012</v>
      </c>
      <c r="T91" s="6">
        <f>IF(BaseForecast!T79=0,"",BaseForecast!T91/BaseForecast!T79)</f>
        <v>0.17985611510791366</v>
      </c>
      <c r="U91" s="6">
        <f>IF(BaseForecast!U79=0,"",BaseForecast!U91/BaseForecast!U79)</f>
        <v>0.88878036074754185</v>
      </c>
      <c r="V91" s="6">
        <f>IF(BaseForecast!V79=0,"",BaseForecast!V91/BaseForecast!V79)</f>
        <v>1.3626987537602062</v>
      </c>
      <c r="W91" s="6">
        <f>IF(BaseForecast!W79=0,"",BaseForecast!W91/BaseForecast!W79)</f>
        <v>0.86196769456681355</v>
      </c>
      <c r="X91" s="6">
        <f>IF(BaseForecast!X79=0,"",BaseForecast!X91/BaseForecast!X79)</f>
        <v>0.8164901756748485</v>
      </c>
      <c r="Y91" s="6">
        <f>IF(BaseForecast!Y79=0,"",BaseForecast!Y91/BaseForecast!Y79)</f>
        <v>0.62898850277741891</v>
      </c>
      <c r="Z91" s="6">
        <f>IF(BaseForecast!Z79=0,"",BaseForecast!Z91/BaseForecast!Z79)</f>
        <v>0.3615127919911012</v>
      </c>
      <c r="AA91" s="6">
        <f>IF(BaseForecast!AA79=0,"",BaseForecast!AA91/BaseForecast!AA79)</f>
        <v>0.72438288048304034</v>
      </c>
      <c r="AB91" s="6">
        <f>IF(BaseForecast!AB79=0,"",BaseForecast!AB91/BaseForecast!AB79)</f>
        <v>1.2870919881305638</v>
      </c>
      <c r="AC91" s="6">
        <f>IF(BaseForecast!AC79=0,"",BaseForecast!AC91/BaseForecast!AC79)</f>
        <v>0.74137931034482762</v>
      </c>
      <c r="AD91" s="6">
        <f>IF(BaseForecast!AD79=0,"",BaseForecast!AD91/BaseForecast!AD79)</f>
        <v>0.46236559139784944</v>
      </c>
      <c r="AE91" s="6">
        <f>IF(BaseForecast!AE79=0,"",BaseForecast!AE91/BaseForecast!AE79)</f>
        <v>1.0294189552603701</v>
      </c>
      <c r="AF91" s="6">
        <f>IF(BaseForecast!AF79=0,"",BaseForecast!AF91/BaseForecast!AF79)</f>
        <v>1.1193029490616622</v>
      </c>
      <c r="AG91" s="6">
        <f>IF(BaseForecast!AG79=0,"",BaseForecast!AG91/BaseForecast!AG79)</f>
        <v>1.3888080690524682</v>
      </c>
      <c r="AH91" s="6">
        <f>IF(BaseForecast!AH79=0,"",BaseForecast!AH91/BaseForecast!AH79)</f>
        <v>1.4658367911479944</v>
      </c>
      <c r="AI91" s="6">
        <f>IF(BaseForecast!AI79=0,"",BaseForecast!AI91/BaseForecast!AI79)</f>
        <v>0.99945267459680365</v>
      </c>
      <c r="AJ91" s="6">
        <f>IF(BaseForecast!AJ79=0,"",BaseForecast!AJ91/BaseForecast!AJ79)</f>
        <v>6.7587752053771474E-2</v>
      </c>
      <c r="AK91" s="6" t="str">
        <f>IF(BaseForecast!AK79=0,"",BaseForecast!AK91/BaseForecast!AK79)</f>
        <v/>
      </c>
      <c r="AL91" s="6">
        <f>IF(BaseForecast!AL79=0,"",BaseForecast!AL91/BaseForecast!AL79)</f>
        <v>0.4958579881656805</v>
      </c>
      <c r="AM91" s="6">
        <f>IF(BaseForecast!AM79=0,"",BaseForecast!AM91/BaseForecast!AM79)</f>
        <v>0.9076253721089993</v>
      </c>
      <c r="AN91" s="6">
        <f>IF(BaseForecast!AN79=0,"",BaseForecast!AN91/BaseForecast!AN79)</f>
        <v>2.6065534561109782</v>
      </c>
      <c r="AO91" s="6">
        <f>IF(BaseForecast!AO79=0,"",BaseForecast!AO91/BaseForecast!AO79)</f>
        <v>0.93566849816849818</v>
      </c>
      <c r="AP91" s="6">
        <f>IF(BaseForecast!AP79=0,"",BaseForecast!AP91/BaseForecast!AP79)</f>
        <v>1.7012905256531319</v>
      </c>
      <c r="AQ91" s="6">
        <f>IF(BaseForecast!AQ79=0,"",BaseForecast!AQ91/BaseForecast!AQ79)</f>
        <v>1.1981082501313716</v>
      </c>
      <c r="AR91" s="6">
        <f>IF(BaseForecast!AR79=0,"",BaseForecast!AR91/BaseForecast!AR79)</f>
        <v>6.8421052631578952E-2</v>
      </c>
      <c r="AS91" s="6">
        <f>IF(BaseForecast!AS79=0,"",BaseForecast!AS91/BaseForecast!AS79)</f>
        <v>0.28282828282828282</v>
      </c>
      <c r="AT91" s="6">
        <f>IF(BaseForecast!AT79=0,"",BaseForecast!AT91/BaseForecast!AT79)</f>
        <v>0.97425177884216063</v>
      </c>
      <c r="AU91" s="6">
        <f>IF(BaseForecast!AU79=0,"",BaseForecast!AU91/BaseForecast!AU79)</f>
        <v>1.4311734846222752</v>
      </c>
      <c r="AV91" s="6">
        <f>IF(BaseForecast!AV79=0,"",BaseForecast!AV91/BaseForecast!AV79)</f>
        <v>0.33333333333333331</v>
      </c>
      <c r="AW91" s="6">
        <f>IF(BaseForecast!AW79=0,"",BaseForecast!AW91/BaseForecast!AW79)</f>
        <v>0.66595517609391675</v>
      </c>
      <c r="AX91" s="6">
        <f>IF(BaseForecast!AX79=0,"",BaseForecast!AX91/BaseForecast!AX79)</f>
        <v>10.424205378973106</v>
      </c>
      <c r="AY91" s="6">
        <f>IF(BaseForecast!AY79=0,"",BaseForecast!AY91/BaseForecast!AY79)</f>
        <v>0.66952789699570814</v>
      </c>
      <c r="AZ91" s="6">
        <f>IF(BaseForecast!AZ79=0,"",BaseForecast!AZ91/BaseForecast!AZ79)</f>
        <v>0.59685863874345546</v>
      </c>
      <c r="BA91" s="6">
        <f>IF(BaseForecast!BA79=0,"",BaseForecast!BA91/BaseForecast!BA79)</f>
        <v>0.52247191011235961</v>
      </c>
      <c r="BB91" s="6">
        <f t="shared" si="1"/>
        <v>4</v>
      </c>
    </row>
    <row r="92" spans="1:54" ht="12.75" x14ac:dyDescent="0.2">
      <c r="A92" s="11">
        <v>39583</v>
      </c>
      <c r="B92" s="6">
        <f>IF(BaseForecast!B80=0,"",BaseForecast!B92/BaseForecast!B80)</f>
        <v>0.93764013812171043</v>
      </c>
      <c r="C92" s="6">
        <f>IF(BaseForecast!C80=0,"",BaseForecast!C92/BaseForecast!C80)</f>
        <v>0.46314631463146316</v>
      </c>
      <c r="D92" s="6">
        <f>IF(BaseForecast!D80=0,"",BaseForecast!D92/BaseForecast!D80)</f>
        <v>1.0342045821232655</v>
      </c>
      <c r="E92" s="6">
        <f>IF(BaseForecast!E80=0,"",BaseForecast!E92/BaseForecast!E80)</f>
        <v>0.8054204011950491</v>
      </c>
      <c r="F92" s="6">
        <f>IF(BaseForecast!F80=0,"",BaseForecast!F92/BaseForecast!F80)</f>
        <v>0.77936670071501535</v>
      </c>
      <c r="G92" s="6">
        <f>IF(BaseForecast!G80=0,"",BaseForecast!G92/BaseForecast!G80)</f>
        <v>0.98492715089017835</v>
      </c>
      <c r="H92" s="6">
        <f>IF(BaseForecast!H80=0,"",BaseForecast!H92/BaseForecast!H80)</f>
        <v>0.76161616161616164</v>
      </c>
      <c r="I92" s="6">
        <f>IF(BaseForecast!I80=0,"",BaseForecast!I92/BaseForecast!I80)</f>
        <v>0.79957932692307687</v>
      </c>
      <c r="J92" s="6">
        <f>IF(BaseForecast!J80=0,"",BaseForecast!J92/BaseForecast!J80)</f>
        <v>0.33989501312335957</v>
      </c>
      <c r="K92" s="6" t="str">
        <f>IF(BaseForecast!K80=0,"",BaseForecast!K92/BaseForecast!K80)</f>
        <v/>
      </c>
      <c r="L92" s="6">
        <f>IF(BaseForecast!L80=0,"",BaseForecast!L92/BaseForecast!L80)</f>
        <v>1.1632768447914916</v>
      </c>
      <c r="M92" s="6">
        <f>IF(BaseForecast!M80=0,"",BaseForecast!M92/BaseForecast!M80)</f>
        <v>0.43469785575048731</v>
      </c>
      <c r="N92" s="6" t="str">
        <f>IF(BaseForecast!N80=0,"",BaseForecast!N92/BaseForecast!N80)</f>
        <v/>
      </c>
      <c r="O92" s="6">
        <f>IF(BaseForecast!O80=0,"",BaseForecast!O92/BaseForecast!O80)</f>
        <v>1.2327586206896552</v>
      </c>
      <c r="P92" s="6">
        <f>IF(BaseForecast!P80=0,"",BaseForecast!P92/BaseForecast!P80)</f>
        <v>0.2520589510186389</v>
      </c>
      <c r="Q92" s="6">
        <f>IF(BaseForecast!Q80=0,"",BaseForecast!Q92/BaseForecast!Q80)</f>
        <v>0.24586092715231789</v>
      </c>
      <c r="R92" s="6">
        <f>IF(BaseForecast!R80=0,"",BaseForecast!R92/BaseForecast!R80)</f>
        <v>0.16081540203850508</v>
      </c>
      <c r="S92" s="6">
        <f>IF(BaseForecast!S80=0,"",BaseForecast!S92/BaseForecast!S80)</f>
        <v>1.059546925566343</v>
      </c>
      <c r="T92" s="6">
        <f>IF(BaseForecast!T80=0,"",BaseForecast!T92/BaseForecast!T80)</f>
        <v>0.21457821457821458</v>
      </c>
      <c r="U92" s="6">
        <f>IF(BaseForecast!U80=0,"",BaseForecast!U92/BaseForecast!U80)</f>
        <v>1.2453865336658354</v>
      </c>
      <c r="V92" s="6">
        <f>IF(BaseForecast!V80=0,"",BaseForecast!V92/BaseForecast!V80)</f>
        <v>1.6814853556485356</v>
      </c>
      <c r="W92" s="6">
        <f>IF(BaseForecast!W80=0,"",BaseForecast!W92/BaseForecast!W80)</f>
        <v>0.8369140625</v>
      </c>
      <c r="X92" s="6">
        <f>IF(BaseForecast!X80=0,"",BaseForecast!X92/BaseForecast!X80)</f>
        <v>0.75223794397920873</v>
      </c>
      <c r="Y92" s="6">
        <f>IF(BaseForecast!Y80=0,"",BaseForecast!Y92/BaseForecast!Y80)</f>
        <v>0.46592692221475007</v>
      </c>
      <c r="Z92" s="6">
        <f>IF(BaseForecast!Z80=0,"",BaseForecast!Z92/BaseForecast!Z80)</f>
        <v>1.4978991596638656</v>
      </c>
      <c r="AA92" s="6">
        <f>IF(BaseForecast!AA80=0,"",BaseForecast!AA92/BaseForecast!AA80)</f>
        <v>0.66338668493491937</v>
      </c>
      <c r="AB92" s="6">
        <f>IF(BaseForecast!AB80=0,"",BaseForecast!AB92/BaseForecast!AB80)</f>
        <v>0.39711664482306686</v>
      </c>
      <c r="AC92" s="6">
        <f>IF(BaseForecast!AC80=0,"",BaseForecast!AC92/BaseForecast!AC80)</f>
        <v>0.55421686746987953</v>
      </c>
      <c r="AD92" s="6">
        <f>IF(BaseForecast!AD80=0,"",BaseForecast!AD92/BaseForecast!AD80)</f>
        <v>0.12386363636363637</v>
      </c>
      <c r="AE92" s="6">
        <f>IF(BaseForecast!AE80=0,"",BaseForecast!AE92/BaseForecast!AE80)</f>
        <v>0.97520839321644148</v>
      </c>
      <c r="AF92" s="6">
        <f>IF(BaseForecast!AF80=0,"",BaseForecast!AF92/BaseForecast!AF80)</f>
        <v>1.3872976338729763</v>
      </c>
      <c r="AG92" s="6">
        <f>IF(BaseForecast!AG80=0,"",BaseForecast!AG92/BaseForecast!AG80)</f>
        <v>1.0702662721893492</v>
      </c>
      <c r="AH92" s="6">
        <f>IF(BaseForecast!AH80=0,"",BaseForecast!AH92/BaseForecast!AH80)</f>
        <v>1.3703110704483075</v>
      </c>
      <c r="AI92" s="6">
        <f>IF(BaseForecast!AI80=0,"",BaseForecast!AI92/BaseForecast!AI80)</f>
        <v>0.88948444664766391</v>
      </c>
      <c r="AJ92" s="6">
        <f>IF(BaseForecast!AJ80=0,"",BaseForecast!AJ92/BaseForecast!AJ80)</f>
        <v>0.33123209169054441</v>
      </c>
      <c r="AK92" s="6" t="str">
        <f>IF(BaseForecast!AK80=0,"",BaseForecast!AK92/BaseForecast!AK80)</f>
        <v/>
      </c>
      <c r="AL92" s="6">
        <f>IF(BaseForecast!AL80=0,"",BaseForecast!AL92/BaseForecast!AL80)</f>
        <v>4.8820445609436436E-2</v>
      </c>
      <c r="AM92" s="6">
        <f>IF(BaseForecast!AM80=0,"",BaseForecast!AM92/BaseForecast!AM80)</f>
        <v>0.87272157284249186</v>
      </c>
      <c r="AN92" s="6">
        <f>IF(BaseForecast!AN80=0,"",BaseForecast!AN92/BaseForecast!AN80)</f>
        <v>1.7158344283837057</v>
      </c>
      <c r="AO92" s="6">
        <f>IF(BaseForecast!AO80=0,"",BaseForecast!AO92/BaseForecast!AO80)</f>
        <v>0.39492214618665078</v>
      </c>
      <c r="AP92" s="6">
        <f>IF(BaseForecast!AP80=0,"",BaseForecast!AP92/BaseForecast!AP80)</f>
        <v>0.9965850882185544</v>
      </c>
      <c r="AQ92" s="6">
        <f>IF(BaseForecast!AQ80=0,"",BaseForecast!AQ92/BaseForecast!AQ80)</f>
        <v>0.95597484276729561</v>
      </c>
      <c r="AR92" s="6">
        <f>IF(BaseForecast!AR80=0,"",BaseForecast!AR92/BaseForecast!AR80)</f>
        <v>0.1095890410958904</v>
      </c>
      <c r="AS92" s="6">
        <f>IF(BaseForecast!AS80=0,"",BaseForecast!AS92/BaseForecast!AS80)</f>
        <v>0.27309236947791166</v>
      </c>
      <c r="AT92" s="6">
        <f>IF(BaseForecast!AT80=0,"",BaseForecast!AT92/BaseForecast!AT80)</f>
        <v>1.1197311528746949</v>
      </c>
      <c r="AU92" s="6">
        <f>IF(BaseForecast!AU80=0,"",BaseForecast!AU92/BaseForecast!AU80)</f>
        <v>0.78801431127012522</v>
      </c>
      <c r="AV92" s="6">
        <f>IF(BaseForecast!AV80=0,"",BaseForecast!AV92/BaseForecast!AV80)</f>
        <v>1.5</v>
      </c>
      <c r="AW92" s="6">
        <f>IF(BaseForecast!AW80=0,"",BaseForecast!AW92/BaseForecast!AW80)</f>
        <v>0.34584310659369299</v>
      </c>
      <c r="AX92" s="6">
        <f>IF(BaseForecast!AX80=0,"",BaseForecast!AX92/BaseForecast!AX80)</f>
        <v>1.2560344827586207</v>
      </c>
      <c r="AY92" s="6">
        <f>IF(BaseForecast!AY80=0,"",BaseForecast!AY92/BaseForecast!AY80)</f>
        <v>0.48369565217391303</v>
      </c>
      <c r="AZ92" s="6">
        <f>IF(BaseForecast!AZ80=0,"",BaseForecast!AZ92/BaseForecast!AZ80)</f>
        <v>0.45655511206631871</v>
      </c>
      <c r="BA92" s="6">
        <f>IF(BaseForecast!BA80=0,"",BaseForecast!BA92/BaseForecast!BA80)</f>
        <v>0.54878048780487809</v>
      </c>
      <c r="BB92" s="6">
        <f t="shared" si="1"/>
        <v>5</v>
      </c>
    </row>
    <row r="93" spans="1:54" ht="12.75" x14ac:dyDescent="0.2">
      <c r="A93" s="11">
        <v>39614</v>
      </c>
      <c r="B93" s="6">
        <f>IF(BaseForecast!B81=0,"",BaseForecast!B93/BaseForecast!B81)</f>
        <v>1.0588240910023916</v>
      </c>
      <c r="C93" s="6">
        <f>IF(BaseForecast!C81=0,"",BaseForecast!C93/BaseForecast!C81)</f>
        <v>1.1216506829410056</v>
      </c>
      <c r="D93" s="6">
        <f>IF(BaseForecast!D81=0,"",BaseForecast!D93/BaseForecast!D81)</f>
        <v>0.95849056603773586</v>
      </c>
      <c r="E93" s="6">
        <f>IF(BaseForecast!E81=0,"",BaseForecast!E93/BaseForecast!E81)</f>
        <v>0.90799337941777825</v>
      </c>
      <c r="F93" s="6">
        <f>IF(BaseForecast!F81=0,"",BaseForecast!F93/BaseForecast!F81)</f>
        <v>0.99440840975173339</v>
      </c>
      <c r="G93" s="6">
        <f>IF(BaseForecast!G81=0,"",BaseForecast!G93/BaseForecast!G81)</f>
        <v>0.88654901163972022</v>
      </c>
      <c r="H93" s="6">
        <f>IF(BaseForecast!H81=0,"",BaseForecast!H93/BaseForecast!H81)</f>
        <v>0.68159986027421182</v>
      </c>
      <c r="I93" s="6">
        <f>IF(BaseForecast!I81=0,"",BaseForecast!I93/BaseForecast!I81)</f>
        <v>0.84832166576916168</v>
      </c>
      <c r="J93" s="6">
        <f>IF(BaseForecast!J81=0,"",BaseForecast!J93/BaseForecast!J81)</f>
        <v>1.4321907600596124</v>
      </c>
      <c r="K93" s="6" t="str">
        <f>IF(BaseForecast!K81=0,"",BaseForecast!K93/BaseForecast!K81)</f>
        <v/>
      </c>
      <c r="L93" s="6">
        <f>IF(BaseForecast!L81=0,"",BaseForecast!L93/BaseForecast!L81)</f>
        <v>1.1198494009629381</v>
      </c>
      <c r="M93" s="6">
        <f>IF(BaseForecast!M81=0,"",BaseForecast!M93/BaseForecast!M81)</f>
        <v>0.98860844315389773</v>
      </c>
      <c r="N93" s="6" t="str">
        <f>IF(BaseForecast!N81=0,"",BaseForecast!N93/BaseForecast!N81)</f>
        <v/>
      </c>
      <c r="O93" s="6">
        <f>IF(BaseForecast!O81=0,"",BaseForecast!O93/BaseForecast!O81)</f>
        <v>5.0304878048780491E-2</v>
      </c>
      <c r="P93" s="6">
        <f>IF(BaseForecast!P81=0,"",BaseForecast!P93/BaseForecast!P81)</f>
        <v>0.78005968053361419</v>
      </c>
      <c r="Q93" s="6">
        <f>IF(BaseForecast!Q81=0,"",BaseForecast!Q93/BaseForecast!Q81)</f>
        <v>1.1287696019300362</v>
      </c>
      <c r="R93" s="6">
        <f>IF(BaseForecast!R81=0,"",BaseForecast!R93/BaseForecast!R81)</f>
        <v>0.67537826685006874</v>
      </c>
      <c r="S93" s="6">
        <f>IF(BaseForecast!S81=0,"",BaseForecast!S93/BaseForecast!S81)</f>
        <v>1.0381879445900413</v>
      </c>
      <c r="T93" s="6">
        <f>IF(BaseForecast!T81=0,"",BaseForecast!T93/BaseForecast!T81)</f>
        <v>1.116098144823459</v>
      </c>
      <c r="U93" s="6">
        <f>IF(BaseForecast!U81=0,"",BaseForecast!U93/BaseForecast!U81)</f>
        <v>1.0693902599395082</v>
      </c>
      <c r="V93" s="6">
        <f>IF(BaseForecast!V81=0,"",BaseForecast!V93/BaseForecast!V81)</f>
        <v>0.92493398717465103</v>
      </c>
      <c r="W93" s="6">
        <f>IF(BaseForecast!W81=0,"",BaseForecast!W93/BaseForecast!W81)</f>
        <v>1.6498137307078233</v>
      </c>
      <c r="X93" s="6">
        <f>IF(BaseForecast!X81=0,"",BaseForecast!X93/BaseForecast!X81)</f>
        <v>0.95570264765784119</v>
      </c>
      <c r="Y93" s="6">
        <f>IF(BaseForecast!Y81=0,"",BaseForecast!Y93/BaseForecast!Y81)</f>
        <v>0.88511884257664486</v>
      </c>
      <c r="Z93" s="6">
        <f>IF(BaseForecast!Z81=0,"",BaseForecast!Z93/BaseForecast!Z81)</f>
        <v>0.4554006968641115</v>
      </c>
      <c r="AA93" s="6">
        <f>IF(BaseForecast!AA81=0,"",BaseForecast!AA93/BaseForecast!AA81)</f>
        <v>1.1589219330855018</v>
      </c>
      <c r="AB93" s="6">
        <f>IF(BaseForecast!AB81=0,"",BaseForecast!AB93/BaseForecast!AB81)</f>
        <v>0.88476613535406323</v>
      </c>
      <c r="AC93" s="6">
        <f>IF(BaseForecast!AC81=0,"",BaseForecast!AC93/BaseForecast!AC81)</f>
        <v>0.48484848484848486</v>
      </c>
      <c r="AD93" s="6">
        <f>IF(BaseForecast!AD81=0,"",BaseForecast!AD93/BaseForecast!AD81)</f>
        <v>0.98500749625187412</v>
      </c>
      <c r="AE93" s="6">
        <f>IF(BaseForecast!AE81=0,"",BaseForecast!AE93/BaseForecast!AE81)</f>
        <v>0.90793966105903534</v>
      </c>
      <c r="AF93" s="6">
        <f>IF(BaseForecast!AF81=0,"",BaseForecast!AF93/BaseForecast!AF81)</f>
        <v>1.0144216017183185</v>
      </c>
      <c r="AG93" s="6">
        <f>IF(BaseForecast!AG81=0,"",BaseForecast!AG93/BaseForecast!AG81)</f>
        <v>1.3333112933086486</v>
      </c>
      <c r="AH93" s="6">
        <f>IF(BaseForecast!AH81=0,"",BaseForecast!AH93/BaseForecast!AH81)</f>
        <v>1.1356701779876499</v>
      </c>
      <c r="AI93" s="6">
        <f>IF(BaseForecast!AI81=0,"",BaseForecast!AI93/BaseForecast!AI81)</f>
        <v>1.0962541606637191</v>
      </c>
      <c r="AJ93" s="6">
        <f>IF(BaseForecast!AJ81=0,"",BaseForecast!AJ93/BaseForecast!AJ81)</f>
        <v>1.823887587822014</v>
      </c>
      <c r="AK93" s="6" t="str">
        <f>IF(BaseForecast!AK81=0,"",BaseForecast!AK93/BaseForecast!AK81)</f>
        <v/>
      </c>
      <c r="AL93" s="6">
        <f>IF(BaseForecast!AL81=0,"",BaseForecast!AL93/BaseForecast!AL81)</f>
        <v>1.1573033707865168</v>
      </c>
      <c r="AM93" s="6">
        <f>IF(BaseForecast!AM81=0,"",BaseForecast!AM93/BaseForecast!AM81)</f>
        <v>1.1761056633980389</v>
      </c>
      <c r="AN93" s="6">
        <f>IF(BaseForecast!AN81=0,"",BaseForecast!AN93/BaseForecast!AN81)</f>
        <v>0.17173172648676971</v>
      </c>
      <c r="AO93" s="6">
        <f>IF(BaseForecast!AO81=0,"",BaseForecast!AO93/BaseForecast!AO81)</f>
        <v>1.1717982075744435</v>
      </c>
      <c r="AP93" s="6">
        <f>IF(BaseForecast!AP81=0,"",BaseForecast!AP93/BaseForecast!AP81)</f>
        <v>1.5210308056872037</v>
      </c>
      <c r="AQ93" s="6">
        <f>IF(BaseForecast!AQ81=0,"",BaseForecast!AQ93/BaseForecast!AQ81)</f>
        <v>1.6988322065150583</v>
      </c>
      <c r="AR93" s="6">
        <f>IF(BaseForecast!AR81=0,"",BaseForecast!AR93/BaseForecast!AR81)</f>
        <v>0.5010141987829615</v>
      </c>
      <c r="AS93" s="6">
        <f>IF(BaseForecast!AS81=0,"",BaseForecast!AS93/BaseForecast!AS81)</f>
        <v>7.666666666666667</v>
      </c>
      <c r="AT93" s="6">
        <f>IF(BaseForecast!AT81=0,"",BaseForecast!AT93/BaseForecast!AT81)</f>
        <v>1.1710728813681783</v>
      </c>
      <c r="AU93" s="6">
        <f>IF(BaseForecast!AU81=0,"",BaseForecast!AU93/BaseForecast!AU81)</f>
        <v>0.71369551745507132</v>
      </c>
      <c r="AV93" s="6">
        <f>IF(BaseForecast!AV81=0,"",BaseForecast!AV93/BaseForecast!AV81)</f>
        <v>1</v>
      </c>
      <c r="AW93" s="6">
        <f>IF(BaseForecast!AW81=0,"",BaseForecast!AW93/BaseForecast!AW81)</f>
        <v>1.5303163998487332</v>
      </c>
      <c r="AX93" s="6">
        <f>IF(BaseForecast!AX81=0,"",BaseForecast!AX93/BaseForecast!AX81)</f>
        <v>0.38031914893617019</v>
      </c>
      <c r="AY93" s="6">
        <f>IF(BaseForecast!AY81=0,"",BaseForecast!AY93/BaseForecast!AY81)</f>
        <v>0.8287937743190662</v>
      </c>
      <c r="AZ93" s="6">
        <f>IF(BaseForecast!AZ81=0,"",BaseForecast!AZ93/BaseForecast!AZ81)</f>
        <v>0.56608695652173913</v>
      </c>
      <c r="BA93" s="6">
        <f>IF(BaseForecast!BA81=0,"",BaseForecast!BA93/BaseForecast!BA81)</f>
        <v>0.49650349650349651</v>
      </c>
      <c r="BB93" s="6">
        <f t="shared" si="1"/>
        <v>6</v>
      </c>
    </row>
    <row r="94" spans="1:54" ht="12.75" x14ac:dyDescent="0.2">
      <c r="A94" s="11">
        <v>39644</v>
      </c>
      <c r="B94" s="6">
        <f>IF(BaseForecast!B82=0,"",BaseForecast!B94/BaseForecast!B82)</f>
        <v>1.0282937617764665</v>
      </c>
      <c r="C94" s="6">
        <f>IF(BaseForecast!C82=0,"",BaseForecast!C94/BaseForecast!C82)</f>
        <v>1.1785845636526033</v>
      </c>
      <c r="D94" s="6">
        <f>IF(BaseForecast!D82=0,"",BaseForecast!D94/BaseForecast!D82)</f>
        <v>1.1752380952380952</v>
      </c>
      <c r="E94" s="6">
        <f>IF(BaseForecast!E82=0,"",BaseForecast!E94/BaseForecast!E82)</f>
        <v>0.89201648210146789</v>
      </c>
      <c r="F94" s="6">
        <f>IF(BaseForecast!F82=0,"",BaseForecast!F94/BaseForecast!F82)</f>
        <v>1.0950349956255467</v>
      </c>
      <c r="G94" s="6">
        <f>IF(BaseForecast!G82=0,"",BaseForecast!G94/BaseForecast!G82)</f>
        <v>0.84049593789109733</v>
      </c>
      <c r="H94" s="6">
        <f>IF(BaseForecast!H82=0,"",BaseForecast!H94/BaseForecast!H82)</f>
        <v>0.92575548396993401</v>
      </c>
      <c r="I94" s="6">
        <f>IF(BaseForecast!I82=0,"",BaseForecast!I94/BaseForecast!I82)</f>
        <v>0.99135372306104008</v>
      </c>
      <c r="J94" s="6">
        <f>IF(BaseForecast!J82=0,"",BaseForecast!J94/BaseForecast!J82)</f>
        <v>1.0438914027149322</v>
      </c>
      <c r="K94" s="6" t="str">
        <f>IF(BaseForecast!K82=0,"",BaseForecast!K94/BaseForecast!K82)</f>
        <v/>
      </c>
      <c r="L94" s="6">
        <f>IF(BaseForecast!L82=0,"",BaseForecast!L94/BaseForecast!L82)</f>
        <v>0.9595700761620044</v>
      </c>
      <c r="M94" s="6">
        <f>IF(BaseForecast!M82=0,"",BaseForecast!M94/BaseForecast!M82)</f>
        <v>0.94047950933928071</v>
      </c>
      <c r="N94" s="6" t="str">
        <f>IF(BaseForecast!N82=0,"",BaseForecast!N94/BaseForecast!N82)</f>
        <v/>
      </c>
      <c r="O94" s="6">
        <f>IF(BaseForecast!O82=0,"",BaseForecast!O94/BaseForecast!O82)</f>
        <v>0.65773195876288659</v>
      </c>
      <c r="P94" s="6">
        <f>IF(BaseForecast!P82=0,"",BaseForecast!P94/BaseForecast!P82)</f>
        <v>1.0617386489479512</v>
      </c>
      <c r="Q94" s="6">
        <f>IF(BaseForecast!Q82=0,"",BaseForecast!Q94/BaseForecast!Q82)</f>
        <v>1.27946449916328</v>
      </c>
      <c r="R94" s="6">
        <f>IF(BaseForecast!R82=0,"",BaseForecast!R94/BaseForecast!R82)</f>
        <v>0.96911898274296093</v>
      </c>
      <c r="S94" s="6">
        <f>IF(BaseForecast!S82=0,"",BaseForecast!S94/BaseForecast!S82)</f>
        <v>1.1425972253809416</v>
      </c>
      <c r="T94" s="6">
        <f>IF(BaseForecast!T82=0,"",BaseForecast!T94/BaseForecast!T82)</f>
        <v>1.2153979238754324</v>
      </c>
      <c r="U94" s="6">
        <f>IF(BaseForecast!U82=0,"",BaseForecast!U94/BaseForecast!U82)</f>
        <v>1.251437644837353</v>
      </c>
      <c r="V94" s="6">
        <f>IF(BaseForecast!V82=0,"",BaseForecast!V94/BaseForecast!V82)</f>
        <v>0.9165904936014625</v>
      </c>
      <c r="W94" s="6">
        <f>IF(BaseForecast!W82=0,"",BaseForecast!W94/BaseForecast!W82)</f>
        <v>1.4333848531684699</v>
      </c>
      <c r="X94" s="6">
        <f>IF(BaseForecast!X82=0,"",BaseForecast!X94/BaseForecast!X82)</f>
        <v>0.97469093740874135</v>
      </c>
      <c r="Y94" s="6">
        <f>IF(BaseForecast!Y82=0,"",BaseForecast!Y94/BaseForecast!Y82)</f>
        <v>1.1355577779798163</v>
      </c>
      <c r="Z94" s="6">
        <f>IF(BaseForecast!Z82=0,"",BaseForecast!Z94/BaseForecast!Z82)</f>
        <v>0.76378338642489585</v>
      </c>
      <c r="AA94" s="6">
        <f>IF(BaseForecast!AA82=0,"",BaseForecast!AA94/BaseForecast!AA82)</f>
        <v>1.1087476734910928</v>
      </c>
      <c r="AB94" s="6">
        <f>IF(BaseForecast!AB82=0,"",BaseForecast!AB94/BaseForecast!AB82)</f>
        <v>1.0075134168157425</v>
      </c>
      <c r="AC94" s="6">
        <f>IF(BaseForecast!AC82=0,"",BaseForecast!AC94/BaseForecast!AC82)</f>
        <v>0.22689075630252101</v>
      </c>
      <c r="AD94" s="6">
        <f>IF(BaseForecast!AD82=0,"",BaseForecast!AD94/BaseForecast!AD82)</f>
        <v>0.6648022373152217</v>
      </c>
      <c r="AE94" s="6">
        <f>IF(BaseForecast!AE82=0,"",BaseForecast!AE94/BaseForecast!AE82)</f>
        <v>0.93605124034160225</v>
      </c>
      <c r="AF94" s="6">
        <f>IF(BaseForecast!AF82=0,"",BaseForecast!AF94/BaseForecast!AF82)</f>
        <v>0.98352450469238795</v>
      </c>
      <c r="AG94" s="6">
        <f>IF(BaseForecast!AG82=0,"",BaseForecast!AG94/BaseForecast!AG82)</f>
        <v>1.0899797570850203</v>
      </c>
      <c r="AH94" s="6">
        <f>IF(BaseForecast!AH82=0,"",BaseForecast!AH94/BaseForecast!AH82)</f>
        <v>0.92916123424597996</v>
      </c>
      <c r="AI94" s="6">
        <f>IF(BaseForecast!AI82=0,"",BaseForecast!AI94/BaseForecast!AI82)</f>
        <v>1.1062167872463027</v>
      </c>
      <c r="AJ94" s="6">
        <f>IF(BaseForecast!AJ82=0,"",BaseForecast!AJ94/BaseForecast!AJ82)</f>
        <v>1.2147852147852147</v>
      </c>
      <c r="AK94" s="6" t="str">
        <f>IF(BaseForecast!AK82=0,"",BaseForecast!AK94/BaseForecast!AK82)</f>
        <v/>
      </c>
      <c r="AL94" s="6">
        <f>IF(BaseForecast!AL82=0,"",BaseForecast!AL94/BaseForecast!AL82)</f>
        <v>1.3761516188470651</v>
      </c>
      <c r="AM94" s="6">
        <f>IF(BaseForecast!AM82=0,"",BaseForecast!AM94/BaseForecast!AM82)</f>
        <v>1.0891222661142692</v>
      </c>
      <c r="AN94" s="6">
        <f>IF(BaseForecast!AN82=0,"",BaseForecast!AN94/BaseForecast!AN82)</f>
        <v>0.75659973499133626</v>
      </c>
      <c r="AO94" s="6">
        <f>IF(BaseForecast!AO82=0,"",BaseForecast!AO94/BaseForecast!AO82)</f>
        <v>0.98273102110113997</v>
      </c>
      <c r="AP94" s="6">
        <f>IF(BaseForecast!AP82=0,"",BaseForecast!AP94/BaseForecast!AP82)</f>
        <v>0.98972662371582798</v>
      </c>
      <c r="AQ94" s="6">
        <f>IF(BaseForecast!AQ82=0,"",BaseForecast!AQ94/BaseForecast!AQ82)</f>
        <v>0.74267592872244037</v>
      </c>
      <c r="AR94" s="6">
        <f>IF(BaseForecast!AR82=0,"",BaseForecast!AR94/BaseForecast!AR82)</f>
        <v>1.0869565217391304</v>
      </c>
      <c r="AS94" s="6">
        <f>IF(BaseForecast!AS82=0,"",BaseForecast!AS94/BaseForecast!AS82)</f>
        <v>1.9447236180904524</v>
      </c>
      <c r="AT94" s="6">
        <f>IF(BaseForecast!AT82=0,"",BaseForecast!AT94/BaseForecast!AT82)</f>
        <v>1.1745297647138138</v>
      </c>
      <c r="AU94" s="6">
        <f>IF(BaseForecast!AU82=0,"",BaseForecast!AU94/BaseForecast!AU82)</f>
        <v>1.012901861252115</v>
      </c>
      <c r="AV94" s="6">
        <f>IF(BaseForecast!AV82=0,"",BaseForecast!AV94/BaseForecast!AV82)</f>
        <v>0.75</v>
      </c>
      <c r="AW94" s="6">
        <f>IF(BaseForecast!AW82=0,"",BaseForecast!AW94/BaseForecast!AW82)</f>
        <v>1.1932086989698589</v>
      </c>
      <c r="AX94" s="6">
        <f>IF(BaseForecast!AX82=0,"",BaseForecast!AX94/BaseForecast!AX82)</f>
        <v>0.58943027340766763</v>
      </c>
      <c r="AY94" s="6">
        <f>IF(BaseForecast!AY82=0,"",BaseForecast!AY94/BaseForecast!AY82)</f>
        <v>0.28774928774928776</v>
      </c>
      <c r="AZ94" s="6">
        <f>IF(BaseForecast!AZ82=0,"",BaseForecast!AZ94/BaseForecast!AZ82)</f>
        <v>0.87431494336865179</v>
      </c>
      <c r="BA94" s="6">
        <f>IF(BaseForecast!BA82=0,"",BaseForecast!BA94/BaseForecast!BA82)</f>
        <v>0.7421875</v>
      </c>
      <c r="BB94" s="6">
        <f t="shared" si="1"/>
        <v>7</v>
      </c>
    </row>
    <row r="95" spans="1:54" ht="12.75" x14ac:dyDescent="0.2">
      <c r="A95" s="11">
        <v>39675</v>
      </c>
      <c r="B95" s="6">
        <f>IF(BaseForecast!B83=0,"",BaseForecast!B95/BaseForecast!B83)</f>
        <v>0.7870022992821577</v>
      </c>
      <c r="C95" s="6">
        <f>IF(BaseForecast!C83=0,"",BaseForecast!C95/BaseForecast!C83)</f>
        <v>0.72476497186168309</v>
      </c>
      <c r="D95" s="6">
        <f>IF(BaseForecast!D83=0,"",BaseForecast!D95/BaseForecast!D83)</f>
        <v>1.2083333333333333</v>
      </c>
      <c r="E95" s="6">
        <f>IF(BaseForecast!E83=0,"",BaseForecast!E95/BaseForecast!E83)</f>
        <v>0.99339860760546972</v>
      </c>
      <c r="F95" s="6">
        <f>IF(BaseForecast!F83=0,"",BaseForecast!F95/BaseForecast!F83)</f>
        <v>0.61038022263987279</v>
      </c>
      <c r="G95" s="6">
        <f>IF(BaseForecast!G83=0,"",BaseForecast!G95/BaseForecast!G83)</f>
        <v>0.89063986000684747</v>
      </c>
      <c r="H95" s="6">
        <f>IF(BaseForecast!H83=0,"",BaseForecast!H95/BaseForecast!H83)</f>
        <v>0.89238737257481093</v>
      </c>
      <c r="I95" s="6">
        <f>IF(BaseForecast!I83=0,"",BaseForecast!I95/BaseForecast!I83)</f>
        <v>0.66405508072174735</v>
      </c>
      <c r="J95" s="6">
        <f>IF(BaseForecast!J83=0,"",BaseForecast!J95/BaseForecast!J83)</f>
        <v>0.65667466027178256</v>
      </c>
      <c r="K95" s="6" t="str">
        <f>IF(BaseForecast!K83=0,"",BaseForecast!K95/BaseForecast!K83)</f>
        <v/>
      </c>
      <c r="L95" s="6">
        <f>IF(BaseForecast!L83=0,"",BaseForecast!L95/BaseForecast!L83)</f>
        <v>1.0051966404175545</v>
      </c>
      <c r="M95" s="6">
        <f>IF(BaseForecast!M83=0,"",BaseForecast!M95/BaseForecast!M83)</f>
        <v>0.4334036723252811</v>
      </c>
      <c r="N95" s="6" t="str">
        <f>IF(BaseForecast!N83=0,"",BaseForecast!N95/BaseForecast!N83)</f>
        <v/>
      </c>
      <c r="O95" s="6">
        <f>IF(BaseForecast!O83=0,"",BaseForecast!O95/BaseForecast!O83)</f>
        <v>0.927012278308322</v>
      </c>
      <c r="P95" s="6">
        <f>IF(BaseForecast!P83=0,"",BaseForecast!P95/BaseForecast!P83)</f>
        <v>0.27123435996150147</v>
      </c>
      <c r="Q95" s="6">
        <f>IF(BaseForecast!Q83=0,"",BaseForecast!Q95/BaseForecast!Q83)</f>
        <v>0.48855499471768987</v>
      </c>
      <c r="R95" s="6">
        <f>IF(BaseForecast!R83=0,"",BaseForecast!R95/BaseForecast!R83)</f>
        <v>0.73387723387723391</v>
      </c>
      <c r="S95" s="6">
        <f>IF(BaseForecast!S83=0,"",BaseForecast!S95/BaseForecast!S83)</f>
        <v>0.5880975340956055</v>
      </c>
      <c r="T95" s="6">
        <f>IF(BaseForecast!T83=0,"",BaseForecast!T95/BaseForecast!T83)</f>
        <v>0.21499617444529456</v>
      </c>
      <c r="U95" s="6">
        <f>IF(BaseForecast!U83=0,"",BaseForecast!U95/BaseForecast!U83)</f>
        <v>0.76986342488368598</v>
      </c>
      <c r="V95" s="6">
        <f>IF(BaseForecast!V83=0,"",BaseForecast!V95/BaseForecast!V83)</f>
        <v>0.66909689557855123</v>
      </c>
      <c r="W95" s="6">
        <f>IF(BaseForecast!W83=0,"",BaseForecast!W95/BaseForecast!W83)</f>
        <v>0.2283609576427256</v>
      </c>
      <c r="X95" s="6">
        <f>IF(BaseForecast!X83=0,"",BaseForecast!X95/BaseForecast!X83)</f>
        <v>0.66211289057091427</v>
      </c>
      <c r="Y95" s="6">
        <f>IF(BaseForecast!Y83=0,"",BaseForecast!Y95/BaseForecast!Y83)</f>
        <v>0.58539758534554542</v>
      </c>
      <c r="Z95" s="6">
        <f>IF(BaseForecast!Z83=0,"",BaseForecast!Z95/BaseForecast!Z83)</f>
        <v>0.61202594810379241</v>
      </c>
      <c r="AA95" s="6">
        <f>IF(BaseForecast!AA83=0,"",BaseForecast!AA95/BaseForecast!AA83)</f>
        <v>0.54773824423386375</v>
      </c>
      <c r="AB95" s="6">
        <f>IF(BaseForecast!AB83=0,"",BaseForecast!AB95/BaseForecast!AB83)</f>
        <v>0.51928445869093165</v>
      </c>
      <c r="AC95" s="6">
        <f>IF(BaseForecast!AC83=0,"",BaseForecast!AC95/BaseForecast!AC83)</f>
        <v>0.27966101694915252</v>
      </c>
      <c r="AD95" s="6">
        <f>IF(BaseForecast!AD83=0,"",BaseForecast!AD95/BaseForecast!AD83)</f>
        <v>0.5950445218737902</v>
      </c>
      <c r="AE95" s="6">
        <f>IF(BaseForecast!AE83=0,"",BaseForecast!AE95/BaseForecast!AE83)</f>
        <v>1.1030165354746686</v>
      </c>
      <c r="AF95" s="6">
        <f>IF(BaseForecast!AF83=0,"",BaseForecast!AF95/BaseForecast!AF83)</f>
        <v>0.90480349344978162</v>
      </c>
      <c r="AG95" s="6">
        <f>IF(BaseForecast!AG83=0,"",BaseForecast!AG95/BaseForecast!AG83)</f>
        <v>0.72160876200736157</v>
      </c>
      <c r="AH95" s="6">
        <f>IF(BaseForecast!AH83=0,"",BaseForecast!AH95/BaseForecast!AH83)</f>
        <v>0.81616263019199398</v>
      </c>
      <c r="AI95" s="6">
        <f>IF(BaseForecast!AI83=0,"",BaseForecast!AI95/BaseForecast!AI83)</f>
        <v>0.76757680462705624</v>
      </c>
      <c r="AJ95" s="6">
        <f>IF(BaseForecast!AJ83=0,"",BaseForecast!AJ95/BaseForecast!AJ83)</f>
        <v>0.48133867982726714</v>
      </c>
      <c r="AK95" s="6" t="str">
        <f>IF(BaseForecast!AK83=0,"",BaseForecast!AK95/BaseForecast!AK83)</f>
        <v/>
      </c>
      <c r="AL95" s="6">
        <f>IF(BaseForecast!AL83=0,"",BaseForecast!AL95/BaseForecast!AL83)</f>
        <v>0.39938662445587653</v>
      </c>
      <c r="AM95" s="6">
        <f>IF(BaseForecast!AM83=0,"",BaseForecast!AM95/BaseForecast!AM83)</f>
        <v>0.82152481339279326</v>
      </c>
      <c r="AN95" s="6">
        <f>IF(BaseForecast!AN83=0,"",BaseForecast!AN95/BaseForecast!AN83)</f>
        <v>0.9932530532069348</v>
      </c>
      <c r="AO95" s="6">
        <f>IF(BaseForecast!AO83=0,"",BaseForecast!AO95/BaseForecast!AO83)</f>
        <v>0.67086602293301145</v>
      </c>
      <c r="AP95" s="6">
        <f>IF(BaseForecast!AP83=0,"",BaseForecast!AP95/BaseForecast!AP83)</f>
        <v>0.75007903888713245</v>
      </c>
      <c r="AQ95" s="6">
        <f>IF(BaseForecast!AQ83=0,"",BaseForecast!AQ95/BaseForecast!AQ83)</f>
        <v>0.38196357771655132</v>
      </c>
      <c r="AR95" s="6">
        <f>IF(BaseForecast!AR83=0,"",BaseForecast!AR95/BaseForecast!AR83)</f>
        <v>1.0168269230769231</v>
      </c>
      <c r="AS95" s="6">
        <f>IF(BaseForecast!AS83=0,"",BaseForecast!AS95/BaseForecast!AS83)</f>
        <v>0.10485870104115022</v>
      </c>
      <c r="AT95" s="6">
        <f>IF(BaseForecast!AT83=0,"",BaseForecast!AT95/BaseForecast!AT83)</f>
        <v>0.93259801913128038</v>
      </c>
      <c r="AU95" s="6">
        <f>IF(BaseForecast!AU83=0,"",BaseForecast!AU95/BaseForecast!AU83)</f>
        <v>1.1617618397973104</v>
      </c>
      <c r="AV95" s="6">
        <f>IF(BaseForecast!AV83=0,"",BaseForecast!AV95/BaseForecast!AV83)</f>
        <v>2.5</v>
      </c>
      <c r="AW95" s="6">
        <f>IF(BaseForecast!AW83=0,"",BaseForecast!AW95/BaseForecast!AW83)</f>
        <v>0.62372442092759572</v>
      </c>
      <c r="AX95" s="6">
        <f>IF(BaseForecast!AX83=0,"",BaseForecast!AX95/BaseForecast!AX83)</f>
        <v>1.4628865979381442</v>
      </c>
      <c r="AY95" s="6">
        <f>IF(BaseForecast!AY83=0,"",BaseForecast!AY95/BaseForecast!AY83)</f>
        <v>0.18898488120950324</v>
      </c>
      <c r="AZ95" s="6">
        <f>IF(BaseForecast!AZ83=0,"",BaseForecast!AZ95/BaseForecast!AZ83)</f>
        <v>0.51048866254395542</v>
      </c>
      <c r="BA95" s="6">
        <f>IF(BaseForecast!BA83=0,"",BaseForecast!BA95/BaseForecast!BA83)</f>
        <v>0.52112676056338025</v>
      </c>
      <c r="BB95" s="6">
        <f t="shared" si="1"/>
        <v>8</v>
      </c>
    </row>
    <row r="96" spans="1:54" ht="12.75" x14ac:dyDescent="0.2">
      <c r="A96" s="11">
        <v>39706</v>
      </c>
      <c r="B96" s="6">
        <f>IF(BaseForecast!B84=0,"",BaseForecast!B96/BaseForecast!B84)</f>
        <v>0.88181061190323229</v>
      </c>
      <c r="C96" s="6">
        <f>IF(BaseForecast!C84=0,"",BaseForecast!C96/BaseForecast!C84)</f>
        <v>0.80751479289940831</v>
      </c>
      <c r="D96" s="6">
        <f>IF(BaseForecast!D84=0,"",BaseForecast!D96/BaseForecast!D84)</f>
        <v>1.0592930444697835</v>
      </c>
      <c r="E96" s="6">
        <f>IF(BaseForecast!E84=0,"",BaseForecast!E96/BaseForecast!E84)</f>
        <v>1.0376712328767124</v>
      </c>
      <c r="F96" s="6">
        <f>IF(BaseForecast!F84=0,"",BaseForecast!F96/BaseForecast!F84)</f>
        <v>0.5009850830284267</v>
      </c>
      <c r="G96" s="6">
        <f>IF(BaseForecast!G84=0,"",BaseForecast!G96/BaseForecast!G84)</f>
        <v>1.0630757876520589</v>
      </c>
      <c r="H96" s="6">
        <f>IF(BaseForecast!H84=0,"",BaseForecast!H96/BaseForecast!H84)</f>
        <v>0.67258732978093549</v>
      </c>
      <c r="I96" s="6">
        <f>IF(BaseForecast!I84=0,"",BaseForecast!I96/BaseForecast!I84)</f>
        <v>0.66321621227584193</v>
      </c>
      <c r="J96" s="6">
        <f>IF(BaseForecast!J84=0,"",BaseForecast!J96/BaseForecast!J84)</f>
        <v>0.92824527071102414</v>
      </c>
      <c r="K96" s="6" t="str">
        <f>IF(BaseForecast!K84=0,"",BaseForecast!K96/BaseForecast!K84)</f>
        <v/>
      </c>
      <c r="L96" s="6">
        <f>IF(BaseForecast!L84=0,"",BaseForecast!L96/BaseForecast!L84)</f>
        <v>0.97909359482054181</v>
      </c>
      <c r="M96" s="6">
        <f>IF(BaseForecast!M84=0,"",BaseForecast!M96/BaseForecast!M84)</f>
        <v>0.79402515723270439</v>
      </c>
      <c r="N96" s="6" t="str">
        <f>IF(BaseForecast!N84=0,"",BaseForecast!N96/BaseForecast!N84)</f>
        <v/>
      </c>
      <c r="O96" s="6">
        <f>IF(BaseForecast!O84=0,"",BaseForecast!O96/BaseForecast!O84)</f>
        <v>0.7449786975045648</v>
      </c>
      <c r="P96" s="6">
        <f>IF(BaseForecast!P84=0,"",BaseForecast!P96/BaseForecast!P84)</f>
        <v>0.45914665745379168</v>
      </c>
      <c r="Q96" s="6">
        <f>IF(BaseForecast!Q84=0,"",BaseForecast!Q96/BaseForecast!Q84)</f>
        <v>0.73066298342541436</v>
      </c>
      <c r="R96" s="6">
        <f>IF(BaseForecast!R84=0,"",BaseForecast!R96/BaseForecast!R84)</f>
        <v>0.98245614035087714</v>
      </c>
      <c r="S96" s="6">
        <f>IF(BaseForecast!S84=0,"",BaseForecast!S96/BaseForecast!S84)</f>
        <v>0.72150849564857023</v>
      </c>
      <c r="T96" s="6">
        <f>IF(BaseForecast!T84=0,"",BaseForecast!T96/BaseForecast!T84)</f>
        <v>0.33846153846153848</v>
      </c>
      <c r="U96" s="6">
        <f>IF(BaseForecast!U84=0,"",BaseForecast!U96/BaseForecast!U84)</f>
        <v>1.0172724475893289</v>
      </c>
      <c r="V96" s="6">
        <f>IF(BaseForecast!V84=0,"",BaseForecast!V96/BaseForecast!V84)</f>
        <v>1.6205197132616487</v>
      </c>
      <c r="W96" s="6">
        <f>IF(BaseForecast!W84=0,"",BaseForecast!W96/BaseForecast!W84)</f>
        <v>0.74670263788968827</v>
      </c>
      <c r="X96" s="6">
        <f>IF(BaseForecast!X84=0,"",BaseForecast!X96/BaseForecast!X84)</f>
        <v>0.76194852941176472</v>
      </c>
      <c r="Y96" s="6">
        <f>IF(BaseForecast!Y84=0,"",BaseForecast!Y96/BaseForecast!Y84)</f>
        <v>0.65165376495425753</v>
      </c>
      <c r="Z96" s="6">
        <f>IF(BaseForecast!Z84=0,"",BaseForecast!Z96/BaseForecast!Z84)</f>
        <v>0.68950850661625707</v>
      </c>
      <c r="AA96" s="6">
        <f>IF(BaseForecast!AA84=0,"",BaseForecast!AA96/BaseForecast!AA84)</f>
        <v>0.60174481069233743</v>
      </c>
      <c r="AB96" s="6">
        <f>IF(BaseForecast!AB84=0,"",BaseForecast!AB96/BaseForecast!AB84)</f>
        <v>0.64794485575695682</v>
      </c>
      <c r="AC96" s="6">
        <f>IF(BaseForecast!AC84=0,"",BaseForecast!AC96/BaseForecast!AC84)</f>
        <v>0.67647058823529416</v>
      </c>
      <c r="AD96" s="6">
        <f>IF(BaseForecast!AD84=0,"",BaseForecast!AD96/BaseForecast!AD84)</f>
        <v>0.5865580448065173</v>
      </c>
      <c r="AE96" s="6">
        <f>IF(BaseForecast!AE84=0,"",BaseForecast!AE96/BaseForecast!AE84)</f>
        <v>1.0603976955956143</v>
      </c>
      <c r="AF96" s="6">
        <f>IF(BaseForecast!AF84=0,"",BaseForecast!AF96/BaseForecast!AF84)</f>
        <v>0.87323113207547165</v>
      </c>
      <c r="AG96" s="6">
        <f>IF(BaseForecast!AG84=0,"",BaseForecast!AG96/BaseForecast!AG84)</f>
        <v>1.0594900849858357</v>
      </c>
      <c r="AH96" s="6">
        <f>IF(BaseForecast!AH84=0,"",BaseForecast!AH96/BaseForecast!AH84)</f>
        <v>0.88038740920096847</v>
      </c>
      <c r="AI96" s="6">
        <f>IF(BaseForecast!AI84=0,"",BaseForecast!AI96/BaseForecast!AI84)</f>
        <v>0.93147740777263643</v>
      </c>
      <c r="AJ96" s="6">
        <f>IF(BaseForecast!AJ84=0,"",BaseForecast!AJ96/BaseForecast!AJ84)</f>
        <v>0.62805844041541981</v>
      </c>
      <c r="AK96" s="6" t="str">
        <f>IF(BaseForecast!AK84=0,"",BaseForecast!AK96/BaseForecast!AK84)</f>
        <v/>
      </c>
      <c r="AL96" s="6">
        <f>IF(BaseForecast!AL84=0,"",BaseForecast!AL96/BaseForecast!AL84)</f>
        <v>0.48813209494324045</v>
      </c>
      <c r="AM96" s="6">
        <f>IF(BaseForecast!AM84=0,"",BaseForecast!AM96/BaseForecast!AM84)</f>
        <v>0.85377168949771687</v>
      </c>
      <c r="AN96" s="6">
        <f>IF(BaseForecast!AN84=0,"",BaseForecast!AN96/BaseForecast!AN84)</f>
        <v>0.99191810344827591</v>
      </c>
      <c r="AO96" s="6">
        <f>IF(BaseForecast!AO84=0,"",BaseForecast!AO96/BaseForecast!AO84)</f>
        <v>1.1458174509668029</v>
      </c>
      <c r="AP96" s="6">
        <f>IF(BaseForecast!AP84=0,"",BaseForecast!AP96/BaseForecast!AP84)</f>
        <v>0.81148912437255993</v>
      </c>
      <c r="AQ96" s="6">
        <f>IF(BaseForecast!AQ84=0,"",BaseForecast!AQ96/BaseForecast!AQ84)</f>
        <v>0.73253709735794426</v>
      </c>
      <c r="AR96" s="6">
        <f>IF(BaseForecast!AR84=0,"",BaseForecast!AR96/BaseForecast!AR84)</f>
        <v>0.55601659751037347</v>
      </c>
      <c r="AS96" s="6">
        <f>IF(BaseForecast!AS84=0,"",BaseForecast!AS96/BaseForecast!AS84)</f>
        <v>0.73195876288659789</v>
      </c>
      <c r="AT96" s="6">
        <f>IF(BaseForecast!AT84=0,"",BaseForecast!AT96/BaseForecast!AT84)</f>
        <v>0.77420751061461723</v>
      </c>
      <c r="AU96" s="6">
        <f>IF(BaseForecast!AU84=0,"",BaseForecast!AU96/BaseForecast!AU84)</f>
        <v>0.89301858362631847</v>
      </c>
      <c r="AV96" s="6">
        <f>IF(BaseForecast!AV84=0,"",BaseForecast!AV96/BaseForecast!AV84)</f>
        <v>1.3333333333333333</v>
      </c>
      <c r="AW96" s="6">
        <f>IF(BaseForecast!AW84=0,"",BaseForecast!AW96/BaseForecast!AW84)</f>
        <v>0.90110000000000001</v>
      </c>
      <c r="AX96" s="6">
        <f>IF(BaseForecast!AX84=0,"",BaseForecast!AX96/BaseForecast!AX84)</f>
        <v>1.2773010461972494</v>
      </c>
      <c r="AY96" s="6">
        <f>IF(BaseForecast!AY84=0,"",BaseForecast!AY96/BaseForecast!AY84)</f>
        <v>0.38848920863309355</v>
      </c>
      <c r="AZ96" s="6">
        <f>IF(BaseForecast!AZ84=0,"",BaseForecast!AZ96/BaseForecast!AZ84)</f>
        <v>0.80006114338122902</v>
      </c>
      <c r="BA96" s="6">
        <f>IF(BaseForecast!BA84=0,"",BaseForecast!BA96/BaseForecast!BA84)</f>
        <v>0.39267015706806285</v>
      </c>
      <c r="BB96" s="6">
        <f t="shared" si="1"/>
        <v>9</v>
      </c>
    </row>
    <row r="97" spans="1:54" ht="12.75" x14ac:dyDescent="0.2">
      <c r="A97" s="11">
        <v>39736</v>
      </c>
      <c r="B97" s="6">
        <f>IF(BaseForecast!B85=0,"",BaseForecast!B97/BaseForecast!B85)</f>
        <v>0.90258437456546359</v>
      </c>
      <c r="C97" s="6">
        <f>IF(BaseForecast!C85=0,"",BaseForecast!C97/BaseForecast!C85)</f>
        <v>0.95820002782028102</v>
      </c>
      <c r="D97" s="6">
        <f>IF(BaseForecast!D85=0,"",BaseForecast!D97/BaseForecast!D85)</f>
        <v>0.95390524967989754</v>
      </c>
      <c r="E97" s="6">
        <f>IF(BaseForecast!E85=0,"",BaseForecast!E97/BaseForecast!E85)</f>
        <v>1.0241795486484253</v>
      </c>
      <c r="F97" s="6">
        <f>IF(BaseForecast!F85=0,"",BaseForecast!F97/BaseForecast!F85)</f>
        <v>1.6734338747099768</v>
      </c>
      <c r="G97" s="6">
        <f>IF(BaseForecast!G85=0,"",BaseForecast!G97/BaseForecast!G85)</f>
        <v>1.0367420862686607</v>
      </c>
      <c r="H97" s="6">
        <f>IF(BaseForecast!H85=0,"",BaseForecast!H97/BaseForecast!H85)</f>
        <v>0.84826186247145396</v>
      </c>
      <c r="I97" s="6">
        <f>IF(BaseForecast!I85=0,"",BaseForecast!I97/BaseForecast!I85)</f>
        <v>1.0236320380650277</v>
      </c>
      <c r="J97" s="6">
        <f>IF(BaseForecast!J85=0,"",BaseForecast!J97/BaseForecast!J85)</f>
        <v>0.29921874999999998</v>
      </c>
      <c r="K97" s="6" t="str">
        <f>IF(BaseForecast!K85=0,"",BaseForecast!K97/BaseForecast!K85)</f>
        <v/>
      </c>
      <c r="L97" s="6">
        <f>IF(BaseForecast!L85=0,"",BaseForecast!L97/BaseForecast!L85)</f>
        <v>0.85719272872353691</v>
      </c>
      <c r="M97" s="6">
        <f>IF(BaseForecast!M85=0,"",BaseForecast!M97/BaseForecast!M85)</f>
        <v>1.0480851584485502</v>
      </c>
      <c r="N97" s="6" t="str">
        <f>IF(BaseForecast!N85=0,"",BaseForecast!N97/BaseForecast!N85)</f>
        <v/>
      </c>
      <c r="O97" s="6">
        <f>IF(BaseForecast!O85=0,"",BaseForecast!O97/BaseForecast!O85)</f>
        <v>0.57692307692307687</v>
      </c>
      <c r="P97" s="6">
        <f>IF(BaseForecast!P85=0,"",BaseForecast!P97/BaseForecast!P85)</f>
        <v>0.26666666666666666</v>
      </c>
      <c r="Q97" s="6">
        <f>IF(BaseForecast!Q85=0,"",BaseForecast!Q97/BaseForecast!Q85)</f>
        <v>0.4646665013637491</v>
      </c>
      <c r="R97" s="6">
        <f>IF(BaseForecast!R85=0,"",BaseForecast!R97/BaseForecast!R85)</f>
        <v>0.63733333333333331</v>
      </c>
      <c r="S97" s="6">
        <f>IF(BaseForecast!S85=0,"",BaseForecast!S97/BaseForecast!S85)</f>
        <v>0.99159663865546221</v>
      </c>
      <c r="T97" s="6">
        <f>IF(BaseForecast!T85=0,"",BaseForecast!T97/BaseForecast!T85)</f>
        <v>5.1991897366644162E-2</v>
      </c>
      <c r="U97" s="6">
        <f>IF(BaseForecast!U85=0,"",BaseForecast!U97/BaseForecast!U85)</f>
        <v>0.92921222315671437</v>
      </c>
      <c r="V97" s="6">
        <f>IF(BaseForecast!V85=0,"",BaseForecast!V97/BaseForecast!V85)</f>
        <v>2.0404589371980677</v>
      </c>
      <c r="W97" s="6">
        <f>IF(BaseForecast!W85=0,"",BaseForecast!W97/BaseForecast!W85)</f>
        <v>0.4642857142857143</v>
      </c>
      <c r="X97" s="6">
        <f>IF(BaseForecast!X85=0,"",BaseForecast!X97/BaseForecast!X85)</f>
        <v>0.79274329872011595</v>
      </c>
      <c r="Y97" s="6">
        <f>IF(BaseForecast!Y85=0,"",BaseForecast!Y97/BaseForecast!Y85)</f>
        <v>0.44259745309614074</v>
      </c>
      <c r="Z97" s="6">
        <f>IF(BaseForecast!Z85=0,"",BaseForecast!Z97/BaseForecast!Z85)</f>
        <v>0.42022736181889453</v>
      </c>
      <c r="AA97" s="6">
        <f>IF(BaseForecast!AA85=0,"",BaseForecast!AA97/BaseForecast!AA85)</f>
        <v>0.9121661333507477</v>
      </c>
      <c r="AB97" s="6">
        <f>IF(BaseForecast!AB85=0,"",BaseForecast!AB97/BaseForecast!AB85)</f>
        <v>1.61923424781429</v>
      </c>
      <c r="AC97" s="6">
        <f>IF(BaseForecast!AC85=0,"",BaseForecast!AC97/BaseForecast!AC85)</f>
        <v>0.40229885057471265</v>
      </c>
      <c r="AD97" s="6">
        <f>IF(BaseForecast!AD85=0,"",BaseForecast!AD97/BaseForecast!AD85)</f>
        <v>1.1815286624203822</v>
      </c>
      <c r="AE97" s="6">
        <f>IF(BaseForecast!AE85=0,"",BaseForecast!AE97/BaseForecast!AE85)</f>
        <v>1.2331122574306068</v>
      </c>
      <c r="AF97" s="6">
        <f>IF(BaseForecast!AF85=0,"",BaseForecast!AF97/BaseForecast!AF85)</f>
        <v>1.2314303253529773</v>
      </c>
      <c r="AG97" s="6">
        <f>IF(BaseForecast!AG85=0,"",BaseForecast!AG97/BaseForecast!AG85)</f>
        <v>0.83323943661971833</v>
      </c>
      <c r="AH97" s="6">
        <f>IF(BaseForecast!AH85=0,"",BaseForecast!AH97/BaseForecast!AH85)</f>
        <v>1.1858939311098962</v>
      </c>
      <c r="AI97" s="6">
        <f>IF(BaseForecast!AI85=0,"",BaseForecast!AI97/BaseForecast!AI85)</f>
        <v>0.95351379340102982</v>
      </c>
      <c r="AJ97" s="6">
        <f>IF(BaseForecast!AJ85=0,"",BaseForecast!AJ97/BaseForecast!AJ85)</f>
        <v>1.1018484958318231</v>
      </c>
      <c r="AK97" s="6" t="str">
        <f>IF(BaseForecast!AK85=0,"",BaseForecast!AK97/BaseForecast!AK85)</f>
        <v/>
      </c>
      <c r="AL97" s="6">
        <f>IF(BaseForecast!AL85=0,"",BaseForecast!AL97/BaseForecast!AL85)</f>
        <v>7.7410832232496701E-2</v>
      </c>
      <c r="AM97" s="6">
        <f>IF(BaseForecast!AM85=0,"",BaseForecast!AM97/BaseForecast!AM85)</f>
        <v>0.90090798317676191</v>
      </c>
      <c r="AN97" s="6">
        <f>IF(BaseForecast!AN85=0,"",BaseForecast!AN97/BaseForecast!AN85)</f>
        <v>1.0581568190263841</v>
      </c>
      <c r="AO97" s="6">
        <f>IF(BaseForecast!AO85=0,"",BaseForecast!AO97/BaseForecast!AO85)</f>
        <v>0.92156989525410582</v>
      </c>
      <c r="AP97" s="6">
        <f>IF(BaseForecast!AP85=0,"",BaseForecast!AP97/BaseForecast!AP85)</f>
        <v>1.0025041736227045</v>
      </c>
      <c r="AQ97" s="6">
        <f>IF(BaseForecast!AQ85=0,"",BaseForecast!AQ97/BaseForecast!AQ85)</f>
        <v>1.0646398247055602</v>
      </c>
      <c r="AR97" s="6">
        <f>IF(BaseForecast!AR85=0,"",BaseForecast!AR97/BaseForecast!AR85)</f>
        <v>3.0534351145038167E-2</v>
      </c>
      <c r="AS97" s="6">
        <f>IF(BaseForecast!AS85=0,"",BaseForecast!AS97/BaseForecast!AS85)</f>
        <v>9.405940594059406E-2</v>
      </c>
      <c r="AT97" s="6">
        <f>IF(BaseForecast!AT85=0,"",BaseForecast!AT97/BaseForecast!AT85)</f>
        <v>0.86567434657616615</v>
      </c>
      <c r="AU97" s="6">
        <f>IF(BaseForecast!AU85=0,"",BaseForecast!AU97/BaseForecast!AU85)</f>
        <v>0.84852710475858462</v>
      </c>
      <c r="AV97" s="6">
        <f>IF(BaseForecast!AV85=0,"",BaseForecast!AV97/BaseForecast!AV85)</f>
        <v>2.5</v>
      </c>
      <c r="AW97" s="6">
        <f>IF(BaseForecast!AW85=0,"",BaseForecast!AW97/BaseForecast!AW85)</f>
        <v>0.56282427250169187</v>
      </c>
      <c r="AX97" s="6">
        <f>IF(BaseForecast!AX85=0,"",BaseForecast!AX97/BaseForecast!AX85)</f>
        <v>0.6466314398943197</v>
      </c>
      <c r="AY97" s="6">
        <f>IF(BaseForecast!AY85=0,"",BaseForecast!AY97/BaseForecast!AY85)</f>
        <v>0.25833333333333336</v>
      </c>
      <c r="AZ97" s="6">
        <f>IF(BaseForecast!AZ85=0,"",BaseForecast!AZ97/BaseForecast!AZ85)</f>
        <v>1.0208234737340274</v>
      </c>
      <c r="BA97" s="6">
        <f>IF(BaseForecast!BA85=0,"",BaseForecast!BA97/BaseForecast!BA85)</f>
        <v>0.64383561643835618</v>
      </c>
      <c r="BB97" s="6">
        <f t="shared" si="1"/>
        <v>10</v>
      </c>
    </row>
    <row r="98" spans="1:54" ht="12.75" x14ac:dyDescent="0.2">
      <c r="A98" s="11">
        <v>39767</v>
      </c>
      <c r="B98" s="6">
        <f>IF(BaseForecast!B86=0,"",BaseForecast!B98/BaseForecast!B86)</f>
        <v>1.0209982596278282</v>
      </c>
      <c r="C98" s="6">
        <f>IF(BaseForecast!C86=0,"",BaseForecast!C98/BaseForecast!C86)</f>
        <v>1.6778495078844322</v>
      </c>
      <c r="D98" s="6">
        <f>IF(BaseForecast!D86=0,"",BaseForecast!D98/BaseForecast!D86)</f>
        <v>1.0256749602964532</v>
      </c>
      <c r="E98" s="6">
        <f>IF(BaseForecast!E86=0,"",BaseForecast!E98/BaseForecast!E86)</f>
        <v>0.80736653598567354</v>
      </c>
      <c r="F98" s="6">
        <f>IF(BaseForecast!F86=0,"",BaseForecast!F98/BaseForecast!F86)</f>
        <v>1.1945804766568724</v>
      </c>
      <c r="G98" s="6">
        <f>IF(BaseForecast!G86=0,"",BaseForecast!G98/BaseForecast!G86)</f>
        <v>0.97918756987644406</v>
      </c>
      <c r="H98" s="6">
        <f>IF(BaseForecast!H86=0,"",BaseForecast!H98/BaseForecast!H86)</f>
        <v>0.82395945023881467</v>
      </c>
      <c r="I98" s="6">
        <f>IF(BaseForecast!I86=0,"",BaseForecast!I98/BaseForecast!I86)</f>
        <v>0.8397383483237939</v>
      </c>
      <c r="J98" s="6">
        <f>IF(BaseForecast!J86=0,"",BaseForecast!J98/BaseForecast!J86)</f>
        <v>1.4683544303797469</v>
      </c>
      <c r="K98" s="6" t="str">
        <f>IF(BaseForecast!K86=0,"",BaseForecast!K98/BaseForecast!K86)</f>
        <v/>
      </c>
      <c r="L98" s="6">
        <f>IF(BaseForecast!L86=0,"",BaseForecast!L98/BaseForecast!L86)</f>
        <v>0.94221457010653176</v>
      </c>
      <c r="M98" s="6">
        <f>IF(BaseForecast!M86=0,"",BaseForecast!M98/BaseForecast!M86)</f>
        <v>1.8910914736087892</v>
      </c>
      <c r="N98" s="6" t="str">
        <f>IF(BaseForecast!N86=0,"",BaseForecast!N98/BaseForecast!N86)</f>
        <v/>
      </c>
      <c r="O98" s="6">
        <f>IF(BaseForecast!O86=0,"",BaseForecast!O98/BaseForecast!O86)</f>
        <v>0.53041203400915626</v>
      </c>
      <c r="P98" s="6">
        <f>IF(BaseForecast!P86=0,"",BaseForecast!P98/BaseForecast!P86)</f>
        <v>0.62482946793997274</v>
      </c>
      <c r="Q98" s="6">
        <f>IF(BaseForecast!Q86=0,"",BaseForecast!Q98/BaseForecast!Q86)</f>
        <v>1.296</v>
      </c>
      <c r="R98" s="6">
        <f>IF(BaseForecast!R86=0,"",BaseForecast!R98/BaseForecast!R86)</f>
        <v>0.95921142080217536</v>
      </c>
      <c r="S98" s="6">
        <f>IF(BaseForecast!S86=0,"",BaseForecast!S98/BaseForecast!S86)</f>
        <v>3.2575301204819276</v>
      </c>
      <c r="T98" s="6">
        <f>IF(BaseForecast!T86=0,"",BaseForecast!T98/BaseForecast!T86)</f>
        <v>0.37823834196891193</v>
      </c>
      <c r="U98" s="6">
        <f>IF(BaseForecast!U86=0,"",BaseForecast!U98/BaseForecast!U86)</f>
        <v>1.2847779215178956</v>
      </c>
      <c r="V98" s="6">
        <f>IF(BaseForecast!V86=0,"",BaseForecast!V98/BaseForecast!V86)</f>
        <v>1.7550471063257065</v>
      </c>
      <c r="W98" s="6">
        <f>IF(BaseForecast!W86=0,"",BaseForecast!W98/BaseForecast!W86)</f>
        <v>3.4766214177978885</v>
      </c>
      <c r="X98" s="6">
        <f>IF(BaseForecast!X86=0,"",BaseForecast!X98/BaseForecast!X86)</f>
        <v>0.90198535716641381</v>
      </c>
      <c r="Y98" s="6">
        <f>IF(BaseForecast!Y86=0,"",BaseForecast!Y98/BaseForecast!Y86)</f>
        <v>0.70884276371907873</v>
      </c>
      <c r="Z98" s="6">
        <f>IF(BaseForecast!Z86=0,"",BaseForecast!Z98/BaseForecast!Z86)</f>
        <v>0.62087912087912089</v>
      </c>
      <c r="AA98" s="6">
        <f>IF(BaseForecast!AA86=0,"",BaseForecast!AA98/BaseForecast!AA86)</f>
        <v>1.7981117230527144</v>
      </c>
      <c r="AB98" s="6">
        <f>IF(BaseForecast!AB86=0,"",BaseForecast!AB98/BaseForecast!AB86)</f>
        <v>1.7494356659142212</v>
      </c>
      <c r="AC98" s="6">
        <f>IF(BaseForecast!AC86=0,"",BaseForecast!AC98/BaseForecast!AC86)</f>
        <v>0.41095890410958902</v>
      </c>
      <c r="AD98" s="6">
        <f>IF(BaseForecast!AD86=0,"",BaseForecast!AD98/BaseForecast!AD86)</f>
        <v>6.7676767676767673</v>
      </c>
      <c r="AE98" s="6">
        <f>IF(BaseForecast!AE86=0,"",BaseForecast!AE98/BaseForecast!AE86)</f>
        <v>1.3142575234336458</v>
      </c>
      <c r="AF98" s="6">
        <f>IF(BaseForecast!AF86=0,"",BaseForecast!AF98/BaseForecast!AF86)</f>
        <v>1.4975247524752475</v>
      </c>
      <c r="AG98" s="6">
        <f>IF(BaseForecast!AG86=0,"",BaseForecast!AG98/BaseForecast!AG86)</f>
        <v>1.0362420830401127</v>
      </c>
      <c r="AH98" s="6">
        <f>IF(BaseForecast!AH86=0,"",BaseForecast!AH98/BaseForecast!AH86)</f>
        <v>1.1077159815344031</v>
      </c>
      <c r="AI98" s="6">
        <f>IF(BaseForecast!AI86=0,"",BaseForecast!AI98/BaseForecast!AI86)</f>
        <v>1.0513375368428908</v>
      </c>
      <c r="AJ98" s="6">
        <f>IF(BaseForecast!AJ86=0,"",BaseForecast!AJ98/BaseForecast!AJ86)</f>
        <v>7.2286432160804024</v>
      </c>
      <c r="AK98" s="6" t="str">
        <f>IF(BaseForecast!AK86=0,"",BaseForecast!AK98/BaseForecast!AK86)</f>
        <v/>
      </c>
      <c r="AL98" s="6">
        <f>IF(BaseForecast!AL86=0,"",BaseForecast!AL98/BaseForecast!AL86)</f>
        <v>0.87103905674281501</v>
      </c>
      <c r="AM98" s="6">
        <f>IF(BaseForecast!AM86=0,"",BaseForecast!AM98/BaseForecast!AM86)</f>
        <v>1.0925993660082907</v>
      </c>
      <c r="AN98" s="6">
        <f>IF(BaseForecast!AN86=0,"",BaseForecast!AN98/BaseForecast!AN86)</f>
        <v>0.94851248042737402</v>
      </c>
      <c r="AO98" s="6">
        <f>IF(BaseForecast!AO86=0,"",BaseForecast!AO98/BaseForecast!AO86)</f>
        <v>1.3048596851471594</v>
      </c>
      <c r="AP98" s="6">
        <f>IF(BaseForecast!AP86=0,"",BaseForecast!AP98/BaseForecast!AP86)</f>
        <v>0.95234018264840181</v>
      </c>
      <c r="AQ98" s="6">
        <f>IF(BaseForecast!AQ86=0,"",BaseForecast!AQ98/BaseForecast!AQ86)</f>
        <v>8.5414746543778808</v>
      </c>
      <c r="AR98" s="6">
        <f>IF(BaseForecast!AR86=0,"",BaseForecast!AR98/BaseForecast!AR86)</f>
        <v>0.14285714285714285</v>
      </c>
      <c r="AS98" s="6">
        <f>IF(BaseForecast!AS86=0,"",BaseForecast!AS98/BaseForecast!AS86)</f>
        <v>5.0681818181818183</v>
      </c>
      <c r="AT98" s="6">
        <f>IF(BaseForecast!AT86=0,"",BaseForecast!AT98/BaseForecast!AT86)</f>
        <v>0.87895190191094996</v>
      </c>
      <c r="AU98" s="6">
        <f>IF(BaseForecast!AU86=0,"",BaseForecast!AU98/BaseForecast!AU86)</f>
        <v>0.83854166666666663</v>
      </c>
      <c r="AV98" s="6">
        <f>IF(BaseForecast!AV86=0,"",BaseForecast!AV98/BaseForecast!AV86)</f>
        <v>3</v>
      </c>
      <c r="AW98" s="6">
        <f>IF(BaseForecast!AW86=0,"",BaseForecast!AW98/BaseForecast!AW86)</f>
        <v>0.8313168915774779</v>
      </c>
      <c r="AX98" s="6">
        <f>IF(BaseForecast!AX86=0,"",BaseForecast!AX98/BaseForecast!AX86)</f>
        <v>0.74018126888217528</v>
      </c>
      <c r="AY98" s="6">
        <f>IF(BaseForecast!AY86=0,"",BaseForecast!AY98/BaseForecast!AY86)</f>
        <v>0.63513513513513509</v>
      </c>
      <c r="AZ98" s="6">
        <f>IF(BaseForecast!AZ86=0,"",BaseForecast!AZ98/BaseForecast!AZ86)</f>
        <v>0.76150460184073632</v>
      </c>
      <c r="BA98" s="6">
        <f>IF(BaseForecast!BA86=0,"",BaseForecast!BA98/BaseForecast!BA86)</f>
        <v>0.62773722627737227</v>
      </c>
      <c r="BB98" s="6">
        <f t="shared" si="1"/>
        <v>11</v>
      </c>
    </row>
    <row r="99" spans="1:54" ht="12.75" x14ac:dyDescent="0.2">
      <c r="A99" s="11">
        <v>39797</v>
      </c>
      <c r="B99" s="6">
        <f>IF(BaseForecast!B87=0,"",BaseForecast!B99/BaseForecast!B87)</f>
        <v>0.95756625561552144</v>
      </c>
      <c r="C99" s="6">
        <f>IF(BaseForecast!C87=0,"",BaseForecast!C99/BaseForecast!C87)</f>
        <v>0.87316778754957747</v>
      </c>
      <c r="D99" s="6">
        <f>IF(BaseForecast!D87=0,"",BaseForecast!D99/BaseForecast!D87)</f>
        <v>1.1282885013301802</v>
      </c>
      <c r="E99" s="6">
        <f>IF(BaseForecast!E87=0,"",BaseForecast!E99/BaseForecast!E87)</f>
        <v>0.81344457062985931</v>
      </c>
      <c r="F99" s="6">
        <f>IF(BaseForecast!F87=0,"",BaseForecast!F99/BaseForecast!F87)</f>
        <v>1.525389844062375</v>
      </c>
      <c r="G99" s="6">
        <f>IF(BaseForecast!G87=0,"",BaseForecast!G99/BaseForecast!G87)</f>
        <v>0.97655819807535993</v>
      </c>
      <c r="H99" s="6">
        <f>IF(BaseForecast!H87=0,"",BaseForecast!H99/BaseForecast!H87)</f>
        <v>0.87523558235959287</v>
      </c>
      <c r="I99" s="6">
        <f>IF(BaseForecast!I87=0,"",BaseForecast!I99/BaseForecast!I87)</f>
        <v>0.82454439705312133</v>
      </c>
      <c r="J99" s="6">
        <f>IF(BaseForecast!J87=0,"",BaseForecast!J99/BaseForecast!J87)</f>
        <v>0.75179487179487181</v>
      </c>
      <c r="K99" s="6" t="str">
        <f>IF(BaseForecast!K87=0,"",BaseForecast!K99/BaseForecast!K87)</f>
        <v/>
      </c>
      <c r="L99" s="6">
        <f>IF(BaseForecast!L87=0,"",BaseForecast!L99/BaseForecast!L87)</f>
        <v>0.87909530562524996</v>
      </c>
      <c r="M99" s="6">
        <f>IF(BaseForecast!M87=0,"",BaseForecast!M99/BaseForecast!M87)</f>
        <v>0.84617990852109093</v>
      </c>
      <c r="N99" s="6" t="str">
        <f>IF(BaseForecast!N87=0,"",BaseForecast!N99/BaseForecast!N87)</f>
        <v/>
      </c>
      <c r="O99" s="6">
        <f>IF(BaseForecast!O87=0,"",BaseForecast!O99/BaseForecast!O87)</f>
        <v>0.83374689826302728</v>
      </c>
      <c r="P99" s="6">
        <f>IF(BaseForecast!P87=0,"",BaseForecast!P99/BaseForecast!P87)</f>
        <v>1.1079478054567022</v>
      </c>
      <c r="Q99" s="6">
        <f>IF(BaseForecast!Q87=0,"",BaseForecast!Q99/BaseForecast!Q87)</f>
        <v>0.87941576086956519</v>
      </c>
      <c r="R99" s="6">
        <f>IF(BaseForecast!R87=0,"",BaseForecast!R99/BaseForecast!R87)</f>
        <v>0.82109578829668284</v>
      </c>
      <c r="S99" s="6">
        <f>IF(BaseForecast!S87=0,"",BaseForecast!S99/BaseForecast!S87)</f>
        <v>1.6095800524934383</v>
      </c>
      <c r="T99" s="6">
        <f>IF(BaseForecast!T87=0,"",BaseForecast!T99/BaseForecast!T87)</f>
        <v>0.5949868073878628</v>
      </c>
      <c r="U99" s="6">
        <f>IF(BaseForecast!U87=0,"",BaseForecast!U99/BaseForecast!U87)</f>
        <v>1.1774193548387097</v>
      </c>
      <c r="V99" s="6">
        <f>IF(BaseForecast!V87=0,"",BaseForecast!V99/BaseForecast!V87)</f>
        <v>1.0275397796817625</v>
      </c>
      <c r="W99" s="6">
        <f>IF(BaseForecast!W87=0,"",BaseForecast!W99/BaseForecast!W87)</f>
        <v>0.92914285714285716</v>
      </c>
      <c r="X99" s="6">
        <f>IF(BaseForecast!X87=0,"",BaseForecast!X99/BaseForecast!X87)</f>
        <v>0.84792231900614023</v>
      </c>
      <c r="Y99" s="6">
        <f>IF(BaseForecast!Y87=0,"",BaseForecast!Y99/BaseForecast!Y87)</f>
        <v>0.71848608070065689</v>
      </c>
      <c r="Z99" s="6">
        <f>IF(BaseForecast!Z87=0,"",BaseForecast!Z99/BaseForecast!Z87)</f>
        <v>1.1713377636521236</v>
      </c>
      <c r="AA99" s="6">
        <f>IF(BaseForecast!AA87=0,"",BaseForecast!AA99/BaseForecast!AA87)</f>
        <v>1.0390649678845951</v>
      </c>
      <c r="AB99" s="6">
        <f>IF(BaseForecast!AB87=0,"",BaseForecast!AB99/BaseForecast!AB87)</f>
        <v>1.4226767133118048</v>
      </c>
      <c r="AC99" s="6">
        <f>IF(BaseForecast!AC87=0,"",BaseForecast!AC99/BaseForecast!AC87)</f>
        <v>0.68354430379746833</v>
      </c>
      <c r="AD99" s="6">
        <f>IF(BaseForecast!AD87=0,"",BaseForecast!AD99/BaseForecast!AD87)</f>
        <v>2.5961538461538463</v>
      </c>
      <c r="AE99" s="6">
        <f>IF(BaseForecast!AE87=0,"",BaseForecast!AE99/BaseForecast!AE87)</f>
        <v>1.2826318812043647</v>
      </c>
      <c r="AF99" s="6">
        <f>IF(BaseForecast!AF87=0,"",BaseForecast!AF99/BaseForecast!AF87)</f>
        <v>1.371641791044776</v>
      </c>
      <c r="AG99" s="6">
        <f>IF(BaseForecast!AG87=0,"",BaseForecast!AG99/BaseForecast!AG87)</f>
        <v>0.66951418808497998</v>
      </c>
      <c r="AH99" s="6">
        <f>IF(BaseForecast!AH87=0,"",BaseForecast!AH99/BaseForecast!AH87)</f>
        <v>1.3475672346540752</v>
      </c>
      <c r="AI99" s="6">
        <f>IF(BaseForecast!AI87=0,"",BaseForecast!AI99/BaseForecast!AI87)</f>
        <v>0.89693064269967782</v>
      </c>
      <c r="AJ99" s="6">
        <f>IF(BaseForecast!AJ87=0,"",BaseForecast!AJ99/BaseForecast!AJ87)</f>
        <v>1.4995131450827652</v>
      </c>
      <c r="AK99" s="6" t="str">
        <f>IF(BaseForecast!AK87=0,"",BaseForecast!AK99/BaseForecast!AK87)</f>
        <v/>
      </c>
      <c r="AL99" s="6">
        <f>IF(BaseForecast!AL87=0,"",BaseForecast!AL99/BaseForecast!AL87)</f>
        <v>0.84466477809254015</v>
      </c>
      <c r="AM99" s="6">
        <f>IF(BaseForecast!AM87=0,"",BaseForecast!AM99/BaseForecast!AM87)</f>
        <v>1.1333924437219842</v>
      </c>
      <c r="AN99" s="6">
        <f>IF(BaseForecast!AN87=0,"",BaseForecast!AN99/BaseForecast!AN87)</f>
        <v>0.95241563486283076</v>
      </c>
      <c r="AO99" s="6">
        <f>IF(BaseForecast!AO87=0,"",BaseForecast!AO99/BaseForecast!AO87)</f>
        <v>1.1124101684007295</v>
      </c>
      <c r="AP99" s="6">
        <f>IF(BaseForecast!AP87=0,"",BaseForecast!AP99/BaseForecast!AP87)</f>
        <v>0.78656980168859214</v>
      </c>
      <c r="AQ99" s="6">
        <f>IF(BaseForecast!AQ87=0,"",BaseForecast!AQ99/BaseForecast!AQ87)</f>
        <v>3.0241448692152919</v>
      </c>
      <c r="AR99" s="6">
        <f>IF(BaseForecast!AR87=0,"",BaseForecast!AR99/BaseForecast!AR87)</f>
        <v>0.44528301886792454</v>
      </c>
      <c r="AS99" s="6">
        <f>IF(BaseForecast!AS87=0,"",BaseForecast!AS99/BaseForecast!AS87)</f>
        <v>0.842741935483871</v>
      </c>
      <c r="AT99" s="6">
        <f>IF(BaseForecast!AT87=0,"",BaseForecast!AT99/BaseForecast!AT87)</f>
        <v>0.94306119103241937</v>
      </c>
      <c r="AU99" s="6">
        <f>IF(BaseForecast!AU87=0,"",BaseForecast!AU99/BaseForecast!AU87)</f>
        <v>0.93597373281346197</v>
      </c>
      <c r="AV99" s="6">
        <f>IF(BaseForecast!AV87=0,"",BaseForecast!AV99/BaseForecast!AV87)</f>
        <v>1.6666666666666667</v>
      </c>
      <c r="AW99" s="6">
        <f>IF(BaseForecast!AW87=0,"",BaseForecast!AW99/BaseForecast!AW87)</f>
        <v>0.82092489340767461</v>
      </c>
      <c r="AX99" s="6">
        <f>IF(BaseForecast!AX87=0,"",BaseForecast!AX99/BaseForecast!AX87)</f>
        <v>1.006807131280389</v>
      </c>
      <c r="AY99" s="6">
        <f>IF(BaseForecast!AY87=0,"",BaseForecast!AY99/BaseForecast!AY87)</f>
        <v>0.6162361623616236</v>
      </c>
      <c r="AZ99" s="6">
        <f>IF(BaseForecast!AZ87=0,"",BaseForecast!AZ99/BaseForecast!AZ87)</f>
        <v>0.75552008512902369</v>
      </c>
      <c r="BA99" s="6">
        <f>IF(BaseForecast!BA87=0,"",BaseForecast!BA99/BaseForecast!BA87)</f>
        <v>0.49751243781094528</v>
      </c>
      <c r="BB99" s="6">
        <f t="shared" si="1"/>
        <v>12</v>
      </c>
    </row>
    <row r="100" spans="1:54" ht="12.75" x14ac:dyDescent="0.2">
      <c r="A100" s="11">
        <v>39828</v>
      </c>
      <c r="B100" s="6">
        <f>IF(BaseForecast!B88=0,"",BaseForecast!B100/BaseForecast!B88)</f>
        <v>0.91714522259436271</v>
      </c>
      <c r="C100" s="6">
        <f>IF(BaseForecast!C88=0,"",BaseForecast!C100/BaseForecast!C88)</f>
        <v>0.95507358636715722</v>
      </c>
      <c r="D100" s="6">
        <f>IF(BaseForecast!D88=0,"",BaseForecast!D100/BaseForecast!D88)</f>
        <v>0.91275678417448647</v>
      </c>
      <c r="E100" s="6">
        <f>IF(BaseForecast!E88=0,"",BaseForecast!E100/BaseForecast!E88)</f>
        <v>0.54723358090628393</v>
      </c>
      <c r="F100" s="6">
        <f>IF(BaseForecast!F88=0,"",BaseForecast!F100/BaseForecast!F88)</f>
        <v>0.89953392024857581</v>
      </c>
      <c r="G100" s="6">
        <f>IF(BaseForecast!G88=0,"",BaseForecast!G100/BaseForecast!G88)</f>
        <v>0.87647105597964381</v>
      </c>
      <c r="H100" s="6">
        <f>IF(BaseForecast!H88=0,"",BaseForecast!H100/BaseForecast!H88)</f>
        <v>1.0543365881677198</v>
      </c>
      <c r="I100" s="6">
        <f>IF(BaseForecast!I88=0,"",BaseForecast!I100/BaseForecast!I88)</f>
        <v>0.89047973224246935</v>
      </c>
      <c r="J100" s="6">
        <f>IF(BaseForecast!J88=0,"",BaseForecast!J100/BaseForecast!J88)</f>
        <v>1.5929203539823009</v>
      </c>
      <c r="K100" s="6" t="str">
        <f>IF(BaseForecast!K88=0,"",BaseForecast!K100/BaseForecast!K88)</f>
        <v/>
      </c>
      <c r="L100" s="6">
        <f>IF(BaseForecast!L88=0,"",BaseForecast!L100/BaseForecast!L88)</f>
        <v>1.0706864706787749</v>
      </c>
      <c r="M100" s="6">
        <f>IF(BaseForecast!M88=0,"",BaseForecast!M100/BaseForecast!M88)</f>
        <v>1.074502545118001</v>
      </c>
      <c r="N100" s="6" t="str">
        <f>IF(BaseForecast!N88=0,"",BaseForecast!N100/BaseForecast!N88)</f>
        <v/>
      </c>
      <c r="O100" s="6">
        <f>IF(BaseForecast!O88=0,"",BaseForecast!O100/BaseForecast!O88)</f>
        <v>0.55328115593016258</v>
      </c>
      <c r="P100" s="6">
        <f>IF(BaseForecast!P88=0,"",BaseForecast!P100/BaseForecast!P88)</f>
        <v>1.2777597928132081</v>
      </c>
      <c r="Q100" s="6">
        <f>IF(BaseForecast!Q88=0,"",BaseForecast!Q100/BaseForecast!Q88)</f>
        <v>1.3024798154555941</v>
      </c>
      <c r="R100" s="6">
        <f>IF(BaseForecast!R88=0,"",BaseForecast!R100/BaseForecast!R88)</f>
        <v>0.62230057293962093</v>
      </c>
      <c r="S100" s="6">
        <f>IF(BaseForecast!S88=0,"",BaseForecast!S100/BaseForecast!S88)</f>
        <v>1.1686460807600949</v>
      </c>
      <c r="T100" s="6">
        <f>IF(BaseForecast!T88=0,"",BaseForecast!T100/BaseForecast!T88)</f>
        <v>0.79049034175334321</v>
      </c>
      <c r="U100" s="6">
        <f>IF(BaseForecast!U88=0,"",BaseForecast!U100/BaseForecast!U88)</f>
        <v>0.83180076628352495</v>
      </c>
      <c r="V100" s="6">
        <f>IF(BaseForecast!V88=0,"",BaseForecast!V100/BaseForecast!V88)</f>
        <v>1.033273703041145</v>
      </c>
      <c r="W100" s="6">
        <f>IF(BaseForecast!W88=0,"",BaseForecast!W100/BaseForecast!W88)</f>
        <v>1.7101769911504425</v>
      </c>
      <c r="X100" s="6">
        <f>IF(BaseForecast!X88=0,"",BaseForecast!X100/BaseForecast!X88)</f>
        <v>1.1280736632834572</v>
      </c>
      <c r="Y100" s="6">
        <f>IF(BaseForecast!Y88=0,"",BaseForecast!Y100/BaseForecast!Y88)</f>
        <v>0.92031345410136378</v>
      </c>
      <c r="Z100" s="6">
        <f>IF(BaseForecast!Z88=0,"",BaseForecast!Z100/BaseForecast!Z88)</f>
        <v>1.3801518438177873</v>
      </c>
      <c r="AA100" s="6">
        <f>IF(BaseForecast!AA88=0,"",BaseForecast!AA100/BaseForecast!AA88)</f>
        <v>0.76468650488635115</v>
      </c>
      <c r="AB100" s="6">
        <f>IF(BaseForecast!AB88=0,"",BaseForecast!AB100/BaseForecast!AB88)</f>
        <v>0.88466882816118575</v>
      </c>
      <c r="AC100" s="6">
        <f>IF(BaseForecast!AC88=0,"",BaseForecast!AC100/BaseForecast!AC88)</f>
        <v>0.90769230769230769</v>
      </c>
      <c r="AD100" s="6">
        <f>IF(BaseForecast!AD88=0,"",BaseForecast!AD100/BaseForecast!AD88)</f>
        <v>0.35338345864661652</v>
      </c>
      <c r="AE100" s="6">
        <f>IF(BaseForecast!AE88=0,"",BaseForecast!AE100/BaseForecast!AE88)</f>
        <v>1.0877205775120316</v>
      </c>
      <c r="AF100" s="6">
        <f>IF(BaseForecast!AF88=0,"",BaseForecast!AF100/BaseForecast!AF88)</f>
        <v>1.0698311273391146</v>
      </c>
      <c r="AG100" s="6">
        <f>IF(BaseForecast!AG88=0,"",BaseForecast!AG100/BaseForecast!AG88)</f>
        <v>0.96987526476818076</v>
      </c>
      <c r="AH100" s="6">
        <f>IF(BaseForecast!AH88=0,"",BaseForecast!AH100/BaseForecast!AH88)</f>
        <v>1.0968105065666041</v>
      </c>
      <c r="AI100" s="6">
        <f>IF(BaseForecast!AI88=0,"",BaseForecast!AI100/BaseForecast!AI88)</f>
        <v>0.93684556167682154</v>
      </c>
      <c r="AJ100" s="6">
        <f>IF(BaseForecast!AJ88=0,"",BaseForecast!AJ100/BaseForecast!AJ88)</f>
        <v>0.82818977429755869</v>
      </c>
      <c r="AK100" s="6" t="str">
        <f>IF(BaseForecast!AK88=0,"",BaseForecast!AK100/BaseForecast!AK88)</f>
        <v/>
      </c>
      <c r="AL100" s="6">
        <f>IF(BaseForecast!AL88=0,"",BaseForecast!AL100/BaseForecast!AL88)</f>
        <v>1.675309369475545</v>
      </c>
      <c r="AM100" s="6">
        <f>IF(BaseForecast!AM88=0,"",BaseForecast!AM100/BaseForecast!AM88)</f>
        <v>0.969199445503379</v>
      </c>
      <c r="AN100" s="6">
        <f>IF(BaseForecast!AN88=0,"",BaseForecast!AN100/BaseForecast!AN88)</f>
        <v>0.7382641268829202</v>
      </c>
      <c r="AO100" s="6">
        <f>IF(BaseForecast!AO88=0,"",BaseForecast!AO100/BaseForecast!AO88)</f>
        <v>1.3977730077810571</v>
      </c>
      <c r="AP100" s="6">
        <f>IF(BaseForecast!AP88=0,"",BaseForecast!AP100/BaseForecast!AP88)</f>
        <v>0.90405073649754497</v>
      </c>
      <c r="AQ100" s="6">
        <f>IF(BaseForecast!AQ88=0,"",BaseForecast!AQ100/BaseForecast!AQ88)</f>
        <v>0.70544886109870475</v>
      </c>
      <c r="AR100" s="6">
        <f>IF(BaseForecast!AR88=0,"",BaseForecast!AR100/BaseForecast!AR88)</f>
        <v>0.23478260869565218</v>
      </c>
      <c r="AS100" s="6">
        <f>IF(BaseForecast!AS88=0,"",BaseForecast!AS100/BaseForecast!AS88)</f>
        <v>0.27350427350427353</v>
      </c>
      <c r="AT100" s="6">
        <f>IF(BaseForecast!AT88=0,"",BaseForecast!AT100/BaseForecast!AT88)</f>
        <v>0.85787733772862218</v>
      </c>
      <c r="AU100" s="6">
        <f>IF(BaseForecast!AU88=0,"",BaseForecast!AU100/BaseForecast!AU88)</f>
        <v>0.997140522875817</v>
      </c>
      <c r="AV100" s="6">
        <f>IF(BaseForecast!AV88=0,"",BaseForecast!AV100/BaseForecast!AV88)</f>
        <v>1.3333333333333333</v>
      </c>
      <c r="AW100" s="6">
        <f>IF(BaseForecast!AW88=0,"",BaseForecast!AW100/BaseForecast!AW88)</f>
        <v>1.5702998379254458</v>
      </c>
      <c r="AX100" s="6">
        <f>IF(BaseForecast!AX88=0,"",BaseForecast!AX100/BaseForecast!AX88)</f>
        <v>0.36281319771768794</v>
      </c>
      <c r="AY100" s="6">
        <f>IF(BaseForecast!AY88=0,"",BaseForecast!AY100/BaseForecast!AY88)</f>
        <v>0.50232558139534889</v>
      </c>
      <c r="AZ100" s="6">
        <f>IF(BaseForecast!AZ88=0,"",BaseForecast!AZ100/BaseForecast!AZ88)</f>
        <v>0.97267162221250547</v>
      </c>
      <c r="BA100" s="6">
        <f>IF(BaseForecast!BA88=0,"",BaseForecast!BA100/BaseForecast!BA88)</f>
        <v>1.0833333333333333</v>
      </c>
      <c r="BB100" s="6">
        <f t="shared" si="1"/>
        <v>1</v>
      </c>
    </row>
    <row r="101" spans="1:54" ht="12.75" x14ac:dyDescent="0.2">
      <c r="A101" s="11">
        <v>39859</v>
      </c>
      <c r="B101" s="6">
        <f>IF(BaseForecast!B89=0,"",BaseForecast!B101/BaseForecast!B89)</f>
        <v>1.0332765205027479</v>
      </c>
      <c r="C101" s="6">
        <f>IF(BaseForecast!C89=0,"",BaseForecast!C101/BaseForecast!C89)</f>
        <v>1.8158577990812863</v>
      </c>
      <c r="D101" s="6">
        <f>IF(BaseForecast!D89=0,"",BaseForecast!D101/BaseForecast!D89)</f>
        <v>0.84615384615384615</v>
      </c>
      <c r="E101" s="6">
        <f>IF(BaseForecast!E89=0,"",BaseForecast!E101/BaseForecast!E89)</f>
        <v>0.75095476305739339</v>
      </c>
      <c r="F101" s="6">
        <f>IF(BaseForecast!F89=0,"",BaseForecast!F101/BaseForecast!F89)</f>
        <v>1.4241721155874287</v>
      </c>
      <c r="G101" s="6">
        <f>IF(BaseForecast!G89=0,"",BaseForecast!G101/BaseForecast!G89)</f>
        <v>0.96667959407924509</v>
      </c>
      <c r="H101" s="6">
        <f>IF(BaseForecast!H89=0,"",BaseForecast!H101/BaseForecast!H89)</f>
        <v>1.3359722222222221</v>
      </c>
      <c r="I101" s="6">
        <f>IF(BaseForecast!I89=0,"",BaseForecast!I101/BaseForecast!I89)</f>
        <v>1.2860272638753651</v>
      </c>
      <c r="J101" s="6">
        <f>IF(BaseForecast!J89=0,"",BaseForecast!J101/BaseForecast!J89)</f>
        <v>0.53099173553719003</v>
      </c>
      <c r="K101" s="6" t="str">
        <f>IF(BaseForecast!K89=0,"",BaseForecast!K101/BaseForecast!K89)</f>
        <v/>
      </c>
      <c r="L101" s="6">
        <f>IF(BaseForecast!L89=0,"",BaseForecast!L101/BaseForecast!L89)</f>
        <v>1.0768030161754572</v>
      </c>
      <c r="M101" s="6">
        <f>IF(BaseForecast!M89=0,"",BaseForecast!M101/BaseForecast!M89)</f>
        <v>2.3830390233267931</v>
      </c>
      <c r="N101" s="6" t="str">
        <f>IF(BaseForecast!N89=0,"",BaseForecast!N101/BaseForecast!N89)</f>
        <v/>
      </c>
      <c r="O101" s="6">
        <f>IF(BaseForecast!O89=0,"",BaseForecast!O101/BaseForecast!O89)</f>
        <v>0.80498533724340171</v>
      </c>
      <c r="P101" s="6">
        <f>IF(BaseForecast!P89=0,"",BaseForecast!P101/BaseForecast!P89)</f>
        <v>0.94383445945945943</v>
      </c>
      <c r="Q101" s="6">
        <f>IF(BaseForecast!Q89=0,"",BaseForecast!Q101/BaseForecast!Q89)</f>
        <v>1.1566335476329632</v>
      </c>
      <c r="R101" s="6">
        <f>IF(BaseForecast!R89=0,"",BaseForecast!R101/BaseForecast!R89)</f>
        <v>0.3881856540084388</v>
      </c>
      <c r="S101" s="6">
        <f>IF(BaseForecast!S89=0,"",BaseForecast!S101/BaseForecast!S89)</f>
        <v>2.4095563139931739</v>
      </c>
      <c r="T101" s="6">
        <f>IF(BaseForecast!T89=0,"",BaseForecast!T101/BaseForecast!T89)</f>
        <v>0.83545647558386416</v>
      </c>
      <c r="U101" s="6">
        <f>IF(BaseForecast!U89=0,"",BaseForecast!U101/BaseForecast!U89)</f>
        <v>0.95437798855530298</v>
      </c>
      <c r="V101" s="6">
        <f>IF(BaseForecast!V89=0,"",BaseForecast!V101/BaseForecast!V89)</f>
        <v>1.4323432343234324</v>
      </c>
      <c r="W101" s="6">
        <f>IF(BaseForecast!W89=0,"",BaseForecast!W101/BaseForecast!W89)</f>
        <v>1.3577235772357723</v>
      </c>
      <c r="X101" s="6">
        <f>IF(BaseForecast!X89=0,"",BaseForecast!X101/BaseForecast!X89)</f>
        <v>0.96148255813953487</v>
      </c>
      <c r="Y101" s="6">
        <f>IF(BaseForecast!Y89=0,"",BaseForecast!Y101/BaseForecast!Y89)</f>
        <v>0.83834586466165417</v>
      </c>
      <c r="Z101" s="6">
        <f>IF(BaseForecast!Z89=0,"",BaseForecast!Z101/BaseForecast!Z89)</f>
        <v>0.83553675304071917</v>
      </c>
      <c r="AA101" s="6">
        <f>IF(BaseForecast!AA89=0,"",BaseForecast!AA101/BaseForecast!AA89)</f>
        <v>1.1160057419702136</v>
      </c>
      <c r="AB101" s="6">
        <f>IF(BaseForecast!AB89=0,"",BaseForecast!AB101/BaseForecast!AB89)</f>
        <v>1.4061685490877498</v>
      </c>
      <c r="AC101" s="6">
        <f>IF(BaseForecast!AC89=0,"",BaseForecast!AC101/BaseForecast!AC89)</f>
        <v>1.5789473684210527</v>
      </c>
      <c r="AD101" s="6">
        <f>IF(BaseForecast!AD89=0,"",BaseForecast!AD101/BaseForecast!AD89)</f>
        <v>0.38011695906432746</v>
      </c>
      <c r="AE101" s="6">
        <f>IF(BaseForecast!AE89=0,"",BaseForecast!AE101/BaseForecast!AE89)</f>
        <v>1.10908948317779</v>
      </c>
      <c r="AF101" s="6">
        <f>IF(BaseForecast!AF89=0,"",BaseForecast!AF101/BaseForecast!AF89)</f>
        <v>0.91788198339690374</v>
      </c>
      <c r="AG101" s="6">
        <f>IF(BaseForecast!AG89=0,"",BaseForecast!AG101/BaseForecast!AG89)</f>
        <v>0.85348631950573695</v>
      </c>
      <c r="AH101" s="6">
        <f>IF(BaseForecast!AH89=0,"",BaseForecast!AH101/BaseForecast!AH89)</f>
        <v>1.1407023863124719</v>
      </c>
      <c r="AI101" s="6">
        <f>IF(BaseForecast!AI89=0,"",BaseForecast!AI101/BaseForecast!AI89)</f>
        <v>1.0220219032934013</v>
      </c>
      <c r="AJ101" s="6">
        <f>IF(BaseForecast!AJ89=0,"",BaseForecast!AJ101/BaseForecast!AJ89)</f>
        <v>2.532450331125828</v>
      </c>
      <c r="AK101" s="6" t="str">
        <f>IF(BaseForecast!AK89=0,"",BaseForecast!AK101/BaseForecast!AK89)</f>
        <v/>
      </c>
      <c r="AL101" s="6">
        <f>IF(BaseForecast!AL89=0,"",BaseForecast!AL101/BaseForecast!AL89)</f>
        <v>1.3131313131313131</v>
      </c>
      <c r="AM101" s="6">
        <f>IF(BaseForecast!AM89=0,"",BaseForecast!AM101/BaseForecast!AM89)</f>
        <v>1.1540935507532584</v>
      </c>
      <c r="AN101" s="6">
        <f>IF(BaseForecast!AN89=0,"",BaseForecast!AN101/BaseForecast!AN89)</f>
        <v>0.90636223704463825</v>
      </c>
      <c r="AO101" s="6">
        <f>IF(BaseForecast!AO89=0,"",BaseForecast!AO101/BaseForecast!AO89)</f>
        <v>1.8449175824175825</v>
      </c>
      <c r="AP101" s="6">
        <f>IF(BaseForecast!AP89=0,"",BaseForecast!AP101/BaseForecast!AP89)</f>
        <v>1.1407447973713034</v>
      </c>
      <c r="AQ101" s="6">
        <f>IF(BaseForecast!AQ89=0,"",BaseForecast!AQ101/BaseForecast!AQ89)</f>
        <v>2.35</v>
      </c>
      <c r="AR101" s="6">
        <f>IF(BaseForecast!AR89=0,"",BaseForecast!AR101/BaseForecast!AR89)</f>
        <v>0.41176470588235292</v>
      </c>
      <c r="AS101" s="6">
        <f>IF(BaseForecast!AS89=0,"",BaseForecast!AS101/BaseForecast!AS89)</f>
        <v>2.8617886178861789</v>
      </c>
      <c r="AT101" s="6">
        <f>IF(BaseForecast!AT89=0,"",BaseForecast!AT101/BaseForecast!AT89)</f>
        <v>0.82972672053619656</v>
      </c>
      <c r="AU101" s="6">
        <f>IF(BaseForecast!AU89=0,"",BaseForecast!AU101/BaseForecast!AU89)</f>
        <v>0.98696023941855493</v>
      </c>
      <c r="AV101" s="6">
        <f>IF(BaseForecast!AV89=0,"",BaseForecast!AV101/BaseForecast!AV89)</f>
        <v>5</v>
      </c>
      <c r="AW101" s="6">
        <f>IF(BaseForecast!AW89=0,"",BaseForecast!AW101/BaseForecast!AW89)</f>
        <v>1.4001404823226411</v>
      </c>
      <c r="AX101" s="6">
        <f>IF(BaseForecast!AX89=0,"",BaseForecast!AX101/BaseForecast!AX89)</f>
        <v>1.1631492291573118</v>
      </c>
      <c r="AY101" s="6">
        <f>IF(BaseForecast!AY89=0,"",BaseForecast!AY101/BaseForecast!AY89)</f>
        <v>0.66976744186046511</v>
      </c>
      <c r="AZ101" s="6">
        <f>IF(BaseForecast!AZ89=0,"",BaseForecast!AZ101/BaseForecast!AZ89)</f>
        <v>0.7048315062931384</v>
      </c>
      <c r="BA101" s="6">
        <f>IF(BaseForecast!BA89=0,"",BaseForecast!BA101/BaseForecast!BA89)</f>
        <v>0.89719626168224298</v>
      </c>
      <c r="BB101" s="6">
        <f t="shared" si="1"/>
        <v>2</v>
      </c>
    </row>
    <row r="102" spans="1:54" ht="12.75" x14ac:dyDescent="0.2">
      <c r="A102" s="11">
        <v>39887</v>
      </c>
      <c r="B102" s="6">
        <f>IF(BaseForecast!B90=0,"",BaseForecast!B102/BaseForecast!B90)</f>
        <v>1.0844577364067862</v>
      </c>
      <c r="C102" s="6">
        <f>IF(BaseForecast!C90=0,"",BaseForecast!C102/BaseForecast!C90)</f>
        <v>1.9668688230008984</v>
      </c>
      <c r="D102" s="6">
        <f>IF(BaseForecast!D90=0,"",BaseForecast!D102/BaseForecast!D90)</f>
        <v>0.87240356083086057</v>
      </c>
      <c r="E102" s="6">
        <f>IF(BaseForecast!E90=0,"",BaseForecast!E102/BaseForecast!E90)</f>
        <v>1.0869006505501566</v>
      </c>
      <c r="F102" s="6">
        <f>IF(BaseForecast!F90=0,"",BaseForecast!F102/BaseForecast!F90)</f>
        <v>2.5243081525804039</v>
      </c>
      <c r="G102" s="6">
        <f>IF(BaseForecast!G90=0,"",BaseForecast!G102/BaseForecast!G90)</f>
        <v>0.9401963448603845</v>
      </c>
      <c r="H102" s="6">
        <f>IF(BaseForecast!H90=0,"",BaseForecast!H102/BaseForecast!H90)</f>
        <v>1.2862178357419809</v>
      </c>
      <c r="I102" s="6">
        <f>IF(BaseForecast!I90=0,"",BaseForecast!I102/BaseForecast!I90)</f>
        <v>2.1066945606694563</v>
      </c>
      <c r="J102" s="6">
        <f>IF(BaseForecast!J90=0,"",BaseForecast!J102/BaseForecast!J90)</f>
        <v>1.2668161434977578</v>
      </c>
      <c r="K102" s="6" t="str">
        <f>IF(BaseForecast!K90=0,"",BaseForecast!K102/BaseForecast!K90)</f>
        <v/>
      </c>
      <c r="L102" s="6">
        <f>IF(BaseForecast!L90=0,"",BaseForecast!L102/BaseForecast!L90)</f>
        <v>1.0491555887140531</v>
      </c>
      <c r="M102" s="6">
        <f>IF(BaseForecast!M90=0,"",BaseForecast!M102/BaseForecast!M90)</f>
        <v>3.0821385902031064</v>
      </c>
      <c r="N102" s="6" t="str">
        <f>IF(BaseForecast!N90=0,"",BaseForecast!N102/BaseForecast!N90)</f>
        <v/>
      </c>
      <c r="O102" s="6">
        <f>IF(BaseForecast!O90=0,"",BaseForecast!O102/BaseForecast!O90)</f>
        <v>0.45610119047619047</v>
      </c>
      <c r="P102" s="6">
        <f>IF(BaseForecast!P90=0,"",BaseForecast!P102/BaseForecast!P90)</f>
        <v>1.5517241379310345</v>
      </c>
      <c r="Q102" s="6">
        <f>IF(BaseForecast!Q90=0,"",BaseForecast!Q102/BaseForecast!Q90)</f>
        <v>1.4328238133547868</v>
      </c>
      <c r="R102" s="6">
        <f>IF(BaseForecast!R90=0,"",BaseForecast!R102/BaseForecast!R90)</f>
        <v>0.61826544021024965</v>
      </c>
      <c r="S102" s="6">
        <f>IF(BaseForecast!S90=0,"",BaseForecast!S102/BaseForecast!S90)</f>
        <v>2.4470457079152732</v>
      </c>
      <c r="T102" s="6">
        <f>IF(BaseForecast!T90=0,"",BaseForecast!T102/BaseForecast!T90)</f>
        <v>0.69007633587786255</v>
      </c>
      <c r="U102" s="6">
        <f>IF(BaseForecast!U90=0,"",BaseForecast!U102/BaseForecast!U90)</f>
        <v>0.8498800050524189</v>
      </c>
      <c r="V102" s="6">
        <f>IF(BaseForecast!V90=0,"",BaseForecast!V102/BaseForecast!V90)</f>
        <v>1.4000989119683482</v>
      </c>
      <c r="W102" s="6">
        <f>IF(BaseForecast!W90=0,"",BaseForecast!W102/BaseForecast!W90)</f>
        <v>1.4791889007470651</v>
      </c>
      <c r="X102" s="6">
        <f>IF(BaseForecast!X90=0,"",BaseForecast!X102/BaseForecast!X90)</f>
        <v>1.014388489208633</v>
      </c>
      <c r="Y102" s="6">
        <f>IF(BaseForecast!Y90=0,"",BaseForecast!Y102/BaseForecast!Y90)</f>
        <v>0.78018247400806284</v>
      </c>
      <c r="Z102" s="6">
        <f>IF(BaseForecast!Z90=0,"",BaseForecast!Z102/BaseForecast!Z90)</f>
        <v>0.50161812297734631</v>
      </c>
      <c r="AA102" s="6">
        <f>IF(BaseForecast!AA90=0,"",BaseForecast!AA102/BaseForecast!AA90)</f>
        <v>1.2081663093129487</v>
      </c>
      <c r="AB102" s="6">
        <f>IF(BaseForecast!AB90=0,"",BaseForecast!AB102/BaseForecast!AB90)</f>
        <v>0.67303683113273105</v>
      </c>
      <c r="AC102" s="6">
        <f>IF(BaseForecast!AC90=0,"",BaseForecast!AC102/BaseForecast!AC90)</f>
        <v>1.5769230769230769</v>
      </c>
      <c r="AD102" s="6">
        <f>IF(BaseForecast!AD90=0,"",BaseForecast!AD102/BaseForecast!AD90)</f>
        <v>0.35981308411214952</v>
      </c>
      <c r="AE102" s="6">
        <f>IF(BaseForecast!AE90=0,"",BaseForecast!AE102/BaseForecast!AE90)</f>
        <v>1.151903621901305</v>
      </c>
      <c r="AF102" s="6">
        <f>IF(BaseForecast!AF90=0,"",BaseForecast!AF102/BaseForecast!AF90)</f>
        <v>0.36879585671126458</v>
      </c>
      <c r="AG102" s="6">
        <f>IF(BaseForecast!AG90=0,"",BaseForecast!AG102/BaseForecast!AG90)</f>
        <v>0.72923882090356351</v>
      </c>
      <c r="AH102" s="6">
        <f>IF(BaseForecast!AH90=0,"",BaseForecast!AH102/BaseForecast!AH90)</f>
        <v>1.2843276036400404</v>
      </c>
      <c r="AI102" s="6">
        <f>IF(BaseForecast!AI90=0,"",BaseForecast!AI102/BaseForecast!AI90)</f>
        <v>1.0361127321410182</v>
      </c>
      <c r="AJ102" s="6">
        <f>IF(BaseForecast!AJ90=0,"",BaseForecast!AJ102/BaseForecast!AJ90)</f>
        <v>2.3374125874125875</v>
      </c>
      <c r="AK102" s="6" t="str">
        <f>IF(BaseForecast!AK90=0,"",BaseForecast!AK102/BaseForecast!AK90)</f>
        <v/>
      </c>
      <c r="AL102" s="6">
        <f>IF(BaseForecast!AL90=0,"",BaseForecast!AL102/BaseForecast!AL90)</f>
        <v>2.5463636363636364</v>
      </c>
      <c r="AM102" s="6">
        <f>IF(BaseForecast!AM90=0,"",BaseForecast!AM102/BaseForecast!AM90)</f>
        <v>1.299064897250686</v>
      </c>
      <c r="AN102" s="6">
        <f>IF(BaseForecast!AN90=0,"",BaseForecast!AN102/BaseForecast!AN90)</f>
        <v>0.92776998597475457</v>
      </c>
      <c r="AO102" s="6">
        <f>IF(BaseForecast!AO90=0,"",BaseForecast!AO102/BaseForecast!AO90)</f>
        <v>1.9867029972752044</v>
      </c>
      <c r="AP102" s="6">
        <f>IF(BaseForecast!AP90=0,"",BaseForecast!AP102/BaseForecast!AP90)</f>
        <v>1.346921075455334</v>
      </c>
      <c r="AQ102" s="6">
        <f>IF(BaseForecast!AQ90=0,"",BaseForecast!AQ102/BaseForecast!AQ90)</f>
        <v>2.1424430641821948</v>
      </c>
      <c r="AR102" s="6">
        <f>IF(BaseForecast!AR90=0,"",BaseForecast!AR102/BaseForecast!AR90)</f>
        <v>2.4166666666666665</v>
      </c>
      <c r="AS102" s="6">
        <f>IF(BaseForecast!AS90=0,"",BaseForecast!AS102/BaseForecast!AS90)</f>
        <v>2.2734375</v>
      </c>
      <c r="AT102" s="6">
        <f>IF(BaseForecast!AT90=0,"",BaseForecast!AT102/BaseForecast!AT90)</f>
        <v>0.92508363084361733</v>
      </c>
      <c r="AU102" s="6">
        <f>IF(BaseForecast!AU90=0,"",BaseForecast!AU102/BaseForecast!AU90)</f>
        <v>1.0463051823416507</v>
      </c>
      <c r="AV102" s="6" t="str">
        <f>IF(BaseForecast!AV90=0,"",BaseForecast!AV102/BaseForecast!AV90)</f>
        <v/>
      </c>
      <c r="AW102" s="6">
        <f>IF(BaseForecast!AW90=0,"",BaseForecast!AW102/BaseForecast!AW90)</f>
        <v>3.5352250489236789</v>
      </c>
      <c r="AX102" s="6">
        <f>IF(BaseForecast!AX90=0,"",BaseForecast!AX102/BaseForecast!AX90)</f>
        <v>1.0233637629583785</v>
      </c>
      <c r="AY102" s="6">
        <f>IF(BaseForecast!AY90=0,"",BaseForecast!AY102/BaseForecast!AY90)</f>
        <v>0.41968911917098445</v>
      </c>
      <c r="AZ102" s="6">
        <f>IF(BaseForecast!AZ90=0,"",BaseForecast!AZ102/BaseForecast!AZ90)</f>
        <v>0.73014145810663766</v>
      </c>
      <c r="BA102" s="6">
        <f>IF(BaseForecast!BA90=0,"",BaseForecast!BA102/BaseForecast!BA90)</f>
        <v>1.1789473684210525</v>
      </c>
      <c r="BB102" s="6">
        <f t="shared" si="1"/>
        <v>3</v>
      </c>
    </row>
    <row r="103" spans="1:54" ht="12.75" x14ac:dyDescent="0.2">
      <c r="A103" s="11">
        <v>39918</v>
      </c>
      <c r="B103" s="6">
        <f>IF(BaseForecast!B91=0,"",BaseForecast!B103/BaseForecast!B91)</f>
        <v>0.96121863600840707</v>
      </c>
      <c r="C103" s="6">
        <f>IF(BaseForecast!C91=0,"",BaseForecast!C103/BaseForecast!C91)</f>
        <v>2.6664480157428665</v>
      </c>
      <c r="D103" s="6">
        <f>IF(BaseForecast!D91=0,"",BaseForecast!D103/BaseForecast!D91)</f>
        <v>0.90237797246558193</v>
      </c>
      <c r="E103" s="6">
        <f>IF(BaseForecast!E91=0,"",BaseForecast!E103/BaseForecast!E91)</f>
        <v>0.73738052927332987</v>
      </c>
      <c r="F103" s="6">
        <f>IF(BaseForecast!F91=0,"",BaseForecast!F103/BaseForecast!F91)</f>
        <v>2.399111111111111</v>
      </c>
      <c r="G103" s="6">
        <f>IF(BaseForecast!G91=0,"",BaseForecast!G103/BaseForecast!G91)</f>
        <v>0.72336241679169155</v>
      </c>
      <c r="H103" s="6">
        <f>IF(BaseForecast!H91=0,"",BaseForecast!H103/BaseForecast!H91)</f>
        <v>1.3548134620401775</v>
      </c>
      <c r="I103" s="6">
        <f>IF(BaseForecast!I91=0,"",BaseForecast!I103/BaseForecast!I91)</f>
        <v>1.0577592205984689</v>
      </c>
      <c r="J103" s="6">
        <f>IF(BaseForecast!J91=0,"",BaseForecast!J103/BaseForecast!J91)</f>
        <v>0.30787037037037035</v>
      </c>
      <c r="K103" s="6" t="str">
        <f>IF(BaseForecast!K91=0,"",BaseForecast!K103/BaseForecast!K91)</f>
        <v/>
      </c>
      <c r="L103" s="6">
        <f>IF(BaseForecast!L91=0,"",BaseForecast!L103/BaseForecast!L91)</f>
        <v>1.0621983496808345</v>
      </c>
      <c r="M103" s="6">
        <f>IF(BaseForecast!M91=0,"",BaseForecast!M103/BaseForecast!M91)</f>
        <v>2.8885135135135136</v>
      </c>
      <c r="N103" s="6" t="str">
        <f>IF(BaseForecast!N91=0,"",BaseForecast!N103/BaseForecast!N91)</f>
        <v/>
      </c>
      <c r="O103" s="6">
        <f>IF(BaseForecast!O91=0,"",BaseForecast!O103/BaseForecast!O91)</f>
        <v>0.18348002708192282</v>
      </c>
      <c r="P103" s="6">
        <f>IF(BaseForecast!P91=0,"",BaseForecast!P103/BaseForecast!P91)</f>
        <v>1.8737446197991392</v>
      </c>
      <c r="Q103" s="6">
        <f>IF(BaseForecast!Q91=0,"",BaseForecast!Q103/BaseForecast!Q91)</f>
        <v>0.45454545454545453</v>
      </c>
      <c r="R103" s="6">
        <f>IF(BaseForecast!R91=0,"",BaseForecast!R103/BaseForecast!R91)</f>
        <v>1.0845323741007193</v>
      </c>
      <c r="S103" s="6">
        <f>IF(BaseForecast!S91=0,"",BaseForecast!S103/BaseForecast!S91)</f>
        <v>1.0693430656934306</v>
      </c>
      <c r="T103" s="6">
        <f>IF(BaseForecast!T91=0,"",BaseForecast!T103/BaseForecast!T91)</f>
        <v>1.6654545454545455</v>
      </c>
      <c r="U103" s="6">
        <f>IF(BaseForecast!U91=0,"",BaseForecast!U103/BaseForecast!U91)</f>
        <v>1.0857205656092022</v>
      </c>
      <c r="V103" s="6">
        <f>IF(BaseForecast!V91=0,"",BaseForecast!V103/BaseForecast!V91)</f>
        <v>0.70167139703563541</v>
      </c>
      <c r="W103" s="6">
        <f>IF(BaseForecast!W91=0,"",BaseForecast!W103/BaseForecast!W91)</f>
        <v>1.2896081771720613</v>
      </c>
      <c r="X103" s="6">
        <f>IF(BaseForecast!X91=0,"",BaseForecast!X103/BaseForecast!X91)</f>
        <v>0.81370417572531673</v>
      </c>
      <c r="Y103" s="6">
        <f>IF(BaseForecast!Y91=0,"",BaseForecast!Y103/BaseForecast!Y91)</f>
        <v>0.96036147052782916</v>
      </c>
      <c r="Z103" s="6">
        <f>IF(BaseForecast!Z91=0,"",BaseForecast!Z103/BaseForecast!Z91)</f>
        <v>1.4594871794871795</v>
      </c>
      <c r="AA103" s="6">
        <f>IF(BaseForecast!AA91=0,"",BaseForecast!AA103/BaseForecast!AA91)</f>
        <v>1.4829615101740623</v>
      </c>
      <c r="AB103" s="6">
        <f>IF(BaseForecast!AB91=0,"",BaseForecast!AB103/BaseForecast!AB91)</f>
        <v>0.64610951008645534</v>
      </c>
      <c r="AC103" s="6">
        <f>IF(BaseForecast!AC91=0,"",BaseForecast!AC103/BaseForecast!AC91)</f>
        <v>0.67441860465116277</v>
      </c>
      <c r="AD103" s="6">
        <f>IF(BaseForecast!AD91=0,"",BaseForecast!AD103/BaseForecast!AD91)</f>
        <v>1.4806201550387597</v>
      </c>
      <c r="AE103" s="6">
        <f>IF(BaseForecast!AE91=0,"",BaseForecast!AE103/BaseForecast!AE91)</f>
        <v>0.9680177327422419</v>
      </c>
      <c r="AF103" s="6">
        <f>IF(BaseForecast!AF91=0,"",BaseForecast!AF103/BaseForecast!AF91)</f>
        <v>0.8721556886227545</v>
      </c>
      <c r="AG103" s="6">
        <f>IF(BaseForecast!AG91=0,"",BaseForecast!AG103/BaseForecast!AG91)</f>
        <v>0.77953910614525135</v>
      </c>
      <c r="AH103" s="6">
        <f>IF(BaseForecast!AH91=0,"",BaseForecast!AH103/BaseForecast!AH91)</f>
        <v>0.91451217210794489</v>
      </c>
      <c r="AI103" s="6">
        <f>IF(BaseForecast!AI91=0,"",BaseForecast!AI103/BaseForecast!AI91)</f>
        <v>1.0655689825125041</v>
      </c>
      <c r="AJ103" s="6">
        <f>IF(BaseForecast!AJ91=0,"",BaseForecast!AJ103/BaseForecast!AJ91)</f>
        <v>7.2596685082872927</v>
      </c>
      <c r="AK103" s="6" t="str">
        <f>IF(BaseForecast!AK91=0,"",BaseForecast!AK103/BaseForecast!AK91)</f>
        <v/>
      </c>
      <c r="AL103" s="6">
        <f>IF(BaseForecast!AL91=0,"",BaseForecast!AL103/BaseForecast!AL91)</f>
        <v>3.1276849642004771</v>
      </c>
      <c r="AM103" s="6">
        <f>IF(BaseForecast!AM91=0,"",BaseForecast!AM103/BaseForecast!AM91)</f>
        <v>0.92471490564133618</v>
      </c>
      <c r="AN103" s="6">
        <f>IF(BaseForecast!AN91=0,"",BaseForecast!AN103/BaseForecast!AN91)</f>
        <v>0.43108827307762893</v>
      </c>
      <c r="AO103" s="6">
        <f>IF(BaseForecast!AO91=0,"",BaseForecast!AO103/BaseForecast!AO91)</f>
        <v>2.1597748960117444</v>
      </c>
      <c r="AP103" s="6">
        <f>IF(BaseForecast!AP91=0,"",BaseForecast!AP103/BaseForecast!AP91)</f>
        <v>0.60703052728954676</v>
      </c>
      <c r="AQ103" s="6">
        <f>IF(BaseForecast!AQ91=0,"",BaseForecast!AQ103/BaseForecast!AQ91)</f>
        <v>1.8570175438596492</v>
      </c>
      <c r="AR103" s="6">
        <f>IF(BaseForecast!AR91=0,"",BaseForecast!AR103/BaseForecast!AR91)</f>
        <v>1.8461538461538463</v>
      </c>
      <c r="AS103" s="6">
        <f>IF(BaseForecast!AS91=0,"",BaseForecast!AS103/BaseForecast!AS91)</f>
        <v>3.8928571428571428</v>
      </c>
      <c r="AT103" s="6">
        <f>IF(BaseForecast!AT91=0,"",BaseForecast!AT103/BaseForecast!AT91)</f>
        <v>0.81282029422073188</v>
      </c>
      <c r="AU103" s="6">
        <f>IF(BaseForecast!AU91=0,"",BaseForecast!AU103/BaseForecast!AU91)</f>
        <v>0.73628207803046108</v>
      </c>
      <c r="AV103" s="6">
        <f>IF(BaseForecast!AV91=0,"",BaseForecast!AV103/BaseForecast!AV91)</f>
        <v>3</v>
      </c>
      <c r="AW103" s="6">
        <f>IF(BaseForecast!AW91=0,"",BaseForecast!AW103/BaseForecast!AW91)</f>
        <v>2.1169871794871793</v>
      </c>
      <c r="AX103" s="6">
        <f>IF(BaseForecast!AX91=0,"",BaseForecast!AX103/BaseForecast!AX91)</f>
        <v>0.24357921895156562</v>
      </c>
      <c r="AY103" s="6">
        <f>IF(BaseForecast!AY91=0,"",BaseForecast!AY103/BaseForecast!AY91)</f>
        <v>0.62179487179487181</v>
      </c>
      <c r="AZ103" s="6">
        <f>IF(BaseForecast!AZ91=0,"",BaseForecast!AZ103/BaseForecast!AZ91)</f>
        <v>1.7614035087719297</v>
      </c>
      <c r="BA103" s="6">
        <f>IF(BaseForecast!BA91=0,"",BaseForecast!BA103/BaseForecast!BA91)</f>
        <v>1.3225806451612903</v>
      </c>
      <c r="BB103" s="6">
        <f t="shared" si="1"/>
        <v>4</v>
      </c>
    </row>
    <row r="104" spans="1:54" ht="12.75" x14ac:dyDescent="0.2">
      <c r="A104" s="11">
        <v>39948</v>
      </c>
      <c r="B104" s="6">
        <f>IF(BaseForecast!B92=0,"",BaseForecast!B104/BaseForecast!B92)</f>
        <v>1.0841467441483847</v>
      </c>
      <c r="C104" s="6">
        <f>IF(BaseForecast!C92=0,"",BaseForecast!C104/BaseForecast!C92)</f>
        <v>3.2302058590657166</v>
      </c>
      <c r="D104" s="6">
        <f>IF(BaseForecast!D92=0,"",BaseForecast!D104/BaseForecast!D92)</f>
        <v>0.93073322932917313</v>
      </c>
      <c r="E104" s="6">
        <f>IF(BaseForecast!E92=0,"",BaseForecast!E104/BaseForecast!E92)</f>
        <v>1.3063430660802289</v>
      </c>
      <c r="F104" s="6">
        <f>IF(BaseForecast!F92=0,"",BaseForecast!F104/BaseForecast!F92)</f>
        <v>0.98623853211009171</v>
      </c>
      <c r="G104" s="6">
        <f>IF(BaseForecast!G92=0,"",BaseForecast!G104/BaseForecast!G92)</f>
        <v>0.94115715744929229</v>
      </c>
      <c r="H104" s="6">
        <f>IF(BaseForecast!H92=0,"",BaseForecast!H104/BaseForecast!H92)</f>
        <v>1.2281167108753315</v>
      </c>
      <c r="I104" s="6">
        <f>IF(BaseForecast!I92=0,"",BaseForecast!I104/BaseForecast!I92)</f>
        <v>0.89966178128523111</v>
      </c>
      <c r="J104" s="6">
        <f>IF(BaseForecast!J92=0,"",BaseForecast!J104/BaseForecast!J92)</f>
        <v>1.3976833976833978</v>
      </c>
      <c r="K104" s="6" t="str">
        <f>IF(BaseForecast!K92=0,"",BaseForecast!K104/BaseForecast!K92)</f>
        <v/>
      </c>
      <c r="L104" s="6">
        <f>IF(BaseForecast!L92=0,"",BaseForecast!L104/BaseForecast!L92)</f>
        <v>1.0946851272889684</v>
      </c>
      <c r="M104" s="6">
        <f>IF(BaseForecast!M92=0,"",BaseForecast!M104/BaseForecast!M92)</f>
        <v>2.9893497757847536</v>
      </c>
      <c r="N104" s="6" t="str">
        <f>IF(BaseForecast!N92=0,"",BaseForecast!N104/BaseForecast!N92)</f>
        <v/>
      </c>
      <c r="O104" s="6">
        <f>IF(BaseForecast!O92=0,"",BaseForecast!O104/BaseForecast!O92)</f>
        <v>1.4405594405594406</v>
      </c>
      <c r="P104" s="6">
        <f>IF(BaseForecast!P92=0,"",BaseForecast!P104/BaseForecast!P92)</f>
        <v>1.9974204643164231</v>
      </c>
      <c r="Q104" s="6">
        <f>IF(BaseForecast!Q92=0,"",BaseForecast!Q104/BaseForecast!Q92)</f>
        <v>3.7946127946127945</v>
      </c>
      <c r="R104" s="6">
        <f>IF(BaseForecast!R92=0,"",BaseForecast!R104/BaseForecast!R92)</f>
        <v>1.1431924882629108</v>
      </c>
      <c r="S104" s="6">
        <f>IF(BaseForecast!S92=0,"",BaseForecast!S104/BaseForecast!S92)</f>
        <v>1.1252290775809408</v>
      </c>
      <c r="T104" s="6">
        <f>IF(BaseForecast!T92=0,"",BaseForecast!T104/BaseForecast!T92)</f>
        <v>0.66030534351145043</v>
      </c>
      <c r="U104" s="6">
        <f>IF(BaseForecast!U92=0,"",BaseForecast!U104/BaseForecast!U92)</f>
        <v>0.85653895786054379</v>
      </c>
      <c r="V104" s="6">
        <f>IF(BaseForecast!V92=0,"",BaseForecast!V104/BaseForecast!V92)</f>
        <v>0.66189735614307932</v>
      </c>
      <c r="W104" s="6">
        <f>IF(BaseForecast!W92=0,"",BaseForecast!W104/BaseForecast!W92)</f>
        <v>0.6394399066511085</v>
      </c>
      <c r="X104" s="6">
        <f>IF(BaseForecast!X92=0,"",BaseForecast!X104/BaseForecast!X92)</f>
        <v>0.8118042226487524</v>
      </c>
      <c r="Y104" s="6">
        <f>IF(BaseForecast!Y92=0,"",BaseForecast!Y104/BaseForecast!Y92)</f>
        <v>1.0336781332691845</v>
      </c>
      <c r="Z104" s="6">
        <f>IF(BaseForecast!Z92=0,"",BaseForecast!Z104/BaseForecast!Z92)</f>
        <v>0.56708742402992052</v>
      </c>
      <c r="AA104" s="6">
        <f>IF(BaseForecast!AA92=0,"",BaseForecast!AA104/BaseForecast!AA92)</f>
        <v>1.2595756665414946</v>
      </c>
      <c r="AB104" s="6">
        <f>IF(BaseForecast!AB92=0,"",BaseForecast!AB104/BaseForecast!AB92)</f>
        <v>0.59900990099009899</v>
      </c>
      <c r="AC104" s="6">
        <f>IF(BaseForecast!AC92=0,"",BaseForecast!AC104/BaseForecast!AC92)</f>
        <v>0.2391304347826087</v>
      </c>
      <c r="AD104" s="6">
        <f>IF(BaseForecast!AD92=0,"",BaseForecast!AD104/BaseForecast!AD92)</f>
        <v>1.4770642201834863</v>
      </c>
      <c r="AE104" s="6">
        <f>IF(BaseForecast!AE92=0,"",BaseForecast!AE104/BaseForecast!AE92)</f>
        <v>1.3003463267261071</v>
      </c>
      <c r="AF104" s="6">
        <f>IF(BaseForecast!AF92=0,"",BaseForecast!AF104/BaseForecast!AF92)</f>
        <v>0.98862956313584682</v>
      </c>
      <c r="AG104" s="6">
        <f>IF(BaseForecast!AG92=0,"",BaseForecast!AG104/BaseForecast!AG92)</f>
        <v>1.14426399447132</v>
      </c>
      <c r="AH104" s="6">
        <f>IF(BaseForecast!AH92=0,"",BaseForecast!AH104/BaseForecast!AH92)</f>
        <v>0.86897012184944078</v>
      </c>
      <c r="AI104" s="6">
        <f>IF(BaseForecast!AI92=0,"",BaseForecast!AI104/BaseForecast!AI92)</f>
        <v>0.99519314500679235</v>
      </c>
      <c r="AJ104" s="6">
        <f>IF(BaseForecast!AJ92=0,"",BaseForecast!AJ104/BaseForecast!AJ92)</f>
        <v>3.046712802768166</v>
      </c>
      <c r="AK104" s="6" t="str">
        <f>IF(BaseForecast!AK92=0,"",BaseForecast!AK104/BaseForecast!AK92)</f>
        <v/>
      </c>
      <c r="AL104" s="6">
        <f>IF(BaseForecast!AL92=0,"",BaseForecast!AL104/BaseForecast!AL92)</f>
        <v>17.577181208053691</v>
      </c>
      <c r="AM104" s="6">
        <f>IF(BaseForecast!AM92=0,"",BaseForecast!AM104/BaseForecast!AM92)</f>
        <v>1.1076102016729101</v>
      </c>
      <c r="AN104" s="6">
        <f>IF(BaseForecast!AN92=0,"",BaseForecast!AN104/BaseForecast!AN92)</f>
        <v>0.29408385985066055</v>
      </c>
      <c r="AO104" s="6">
        <f>IF(BaseForecast!AO92=0,"",BaseForecast!AO104/BaseForecast!AO92)</f>
        <v>4.1032144650929183</v>
      </c>
      <c r="AP104" s="6">
        <f>IF(BaseForecast!AP92=0,"",BaseForecast!AP104/BaseForecast!AP92)</f>
        <v>1.0436893203883495</v>
      </c>
      <c r="AQ104" s="6">
        <f>IF(BaseForecast!AQ92=0,"",BaseForecast!AQ104/BaseForecast!AQ92)</f>
        <v>2.4153508771929824</v>
      </c>
      <c r="AR104" s="6">
        <f>IF(BaseForecast!AR92=0,"",BaseForecast!AR104/BaseForecast!AR92)</f>
        <v>3.0625</v>
      </c>
      <c r="AS104" s="6">
        <f>IF(BaseForecast!AS92=0,"",BaseForecast!AS104/BaseForecast!AS92)</f>
        <v>1.838235294117647</v>
      </c>
      <c r="AT104" s="6">
        <f>IF(BaseForecast!AT92=0,"",BaseForecast!AT104/BaseForecast!AT92)</f>
        <v>0.89342325602734385</v>
      </c>
      <c r="AU104" s="6">
        <f>IF(BaseForecast!AU92=0,"",BaseForecast!AU104/BaseForecast!AU92)</f>
        <v>1.0868331441543699</v>
      </c>
      <c r="AV104" s="6">
        <f>IF(BaseForecast!AV92=0,"",BaseForecast!AV104/BaseForecast!AV92)</f>
        <v>2</v>
      </c>
      <c r="AW104" s="6">
        <f>IF(BaseForecast!AW92=0,"",BaseForecast!AW104/BaseForecast!AW92)</f>
        <v>3.3617181612660136</v>
      </c>
      <c r="AX104" s="6">
        <f>IF(BaseForecast!AX92=0,"",BaseForecast!AX104/BaseForecast!AX92)</f>
        <v>1.0356897735072066</v>
      </c>
      <c r="AY104" s="6">
        <f>IF(BaseForecast!AY92=0,"",BaseForecast!AY104/BaseForecast!AY92)</f>
        <v>0.8539325842696629</v>
      </c>
      <c r="AZ104" s="6">
        <f>IF(BaseForecast!AZ92=0,"",BaseForecast!AZ104/BaseForecast!AZ92)</f>
        <v>1.5110961667787493</v>
      </c>
      <c r="BA104" s="6">
        <f>IF(BaseForecast!BA92=0,"",BaseForecast!BA104/BaseForecast!BA92)</f>
        <v>1.1333333333333333</v>
      </c>
      <c r="BB104" s="6">
        <f t="shared" si="1"/>
        <v>5</v>
      </c>
    </row>
    <row r="105" spans="1:54" ht="12.75" x14ac:dyDescent="0.2">
      <c r="A105" s="11">
        <v>39979</v>
      </c>
      <c r="B105" s="6">
        <f>IF(BaseForecast!B93=0,"",BaseForecast!B105/BaseForecast!B93)</f>
        <v>0.96597869667406033</v>
      </c>
      <c r="C105" s="6">
        <f>IF(BaseForecast!C93=0,"",BaseForecast!C105/BaseForecast!C93)</f>
        <v>1.3710229039278681</v>
      </c>
      <c r="D105" s="6">
        <f>IF(BaseForecast!D93=0,"",BaseForecast!D105/BaseForecast!D93)</f>
        <v>0.9826115485564304</v>
      </c>
      <c r="E105" s="6">
        <f>IF(BaseForecast!E93=0,"",BaseForecast!E105/BaseForecast!E93)</f>
        <v>0.75430695546500826</v>
      </c>
      <c r="F105" s="6">
        <f>IF(BaseForecast!F93=0,"",BaseForecast!F105/BaseForecast!F93)</f>
        <v>1.4453441295546559</v>
      </c>
      <c r="G105" s="6">
        <f>IF(BaseForecast!G93=0,"",BaseForecast!G105/BaseForecast!G93)</f>
        <v>0.75480068756650565</v>
      </c>
      <c r="H105" s="6">
        <f>IF(BaseForecast!H93=0,"",BaseForecast!H105/BaseForecast!H93)</f>
        <v>1.1349135169762972</v>
      </c>
      <c r="I105" s="6">
        <f>IF(BaseForecast!I93=0,"",BaseForecast!I105/BaseForecast!I93)</f>
        <v>1.006136267456623</v>
      </c>
      <c r="J105" s="6">
        <f>IF(BaseForecast!J93=0,"",BaseForecast!J105/BaseForecast!J93)</f>
        <v>0.34495317377731527</v>
      </c>
      <c r="K105" s="6" t="str">
        <f>IF(BaseForecast!K93=0,"",BaseForecast!K105/BaseForecast!K93)</f>
        <v/>
      </c>
      <c r="L105" s="6">
        <f>IF(BaseForecast!L93=0,"",BaseForecast!L105/BaseForecast!L93)</f>
        <v>1.1268825536488734</v>
      </c>
      <c r="M105" s="6">
        <f>IF(BaseForecast!M93=0,"",BaseForecast!M105/BaseForecast!M93)</f>
        <v>1.3468142792589246</v>
      </c>
      <c r="N105" s="6" t="str">
        <f>IF(BaseForecast!N93=0,"",BaseForecast!N105/BaseForecast!N93)</f>
        <v/>
      </c>
      <c r="O105" s="6">
        <f>IF(BaseForecast!O93=0,"",BaseForecast!O105/BaseForecast!O93)</f>
        <v>3.2121212121212119</v>
      </c>
      <c r="P105" s="6">
        <f>IF(BaseForecast!P93=0,"",BaseForecast!P105/BaseForecast!P93)</f>
        <v>1.2117461746174618</v>
      </c>
      <c r="Q105" s="6">
        <f>IF(BaseForecast!Q93=0,"",BaseForecast!Q105/BaseForecast!Q93)</f>
        <v>0.80443494523109804</v>
      </c>
      <c r="R105" s="6">
        <f>IF(BaseForecast!R93=0,"",BaseForecast!R105/BaseForecast!R93)</f>
        <v>0.65716225390359806</v>
      </c>
      <c r="S105" s="6">
        <f>IF(BaseForecast!S93=0,"",BaseForecast!S105/BaseForecast!S93)</f>
        <v>1.6786873422286333</v>
      </c>
      <c r="T105" s="6">
        <f>IF(BaseForecast!T93=0,"",BaseForecast!T105/BaseForecast!T93)</f>
        <v>0.43967828418230565</v>
      </c>
      <c r="U105" s="6">
        <f>IF(BaseForecast!U93=0,"",BaseForecast!U105/BaseForecast!U93)</f>
        <v>0.98425971470732909</v>
      </c>
      <c r="V105" s="6">
        <f>IF(BaseForecast!V93=0,"",BaseForecast!V105/BaseForecast!V93)</f>
        <v>1.2895595432300162</v>
      </c>
      <c r="W105" s="6">
        <f>IF(BaseForecast!W93=0,"",BaseForecast!W105/BaseForecast!W93)</f>
        <v>0.46774193548387094</v>
      </c>
      <c r="X105" s="6">
        <f>IF(BaseForecast!X93=0,"",BaseForecast!X105/BaseForecast!X93)</f>
        <v>0.67814331379861481</v>
      </c>
      <c r="Y105" s="6">
        <f>IF(BaseForecast!Y93=0,"",BaseForecast!Y105/BaseForecast!Y93)</f>
        <v>0.71142245573068685</v>
      </c>
      <c r="Z105" s="6">
        <f>IF(BaseForecast!Z93=0,"",BaseForecast!Z105/BaseForecast!Z93)</f>
        <v>2.0351951032899769</v>
      </c>
      <c r="AA105" s="6">
        <f>IF(BaseForecast!AA93=0,"",BaseForecast!AA105/BaseForecast!AA93)</f>
        <v>1.1011928628708902</v>
      </c>
      <c r="AB105" s="6">
        <f>IF(BaseForecast!AB93=0,"",BaseForecast!AB105/BaseForecast!AB93)</f>
        <v>1.2997637330183107</v>
      </c>
      <c r="AC105" s="6">
        <f>IF(BaseForecast!AC93=0,"",BaseForecast!AC105/BaseForecast!AC93)</f>
        <v>1.6041666666666667</v>
      </c>
      <c r="AD105" s="6">
        <f>IF(BaseForecast!AD93=0,"",BaseForecast!AD105/BaseForecast!AD93)</f>
        <v>0.72907153729071539</v>
      </c>
      <c r="AE105" s="6">
        <f>IF(BaseForecast!AE93=0,"",BaseForecast!AE105/BaseForecast!AE93)</f>
        <v>1.1140434842062081</v>
      </c>
      <c r="AF105" s="6">
        <f>IF(BaseForecast!AF93=0,"",BaseForecast!AF105/BaseForecast!AF93)</f>
        <v>0.58953418027828186</v>
      </c>
      <c r="AG105" s="6">
        <f>IF(BaseForecast!AG93=0,"",BaseForecast!AG105/BaseForecast!AG93)</f>
        <v>0.68594098685841809</v>
      </c>
      <c r="AH105" s="6">
        <f>IF(BaseForecast!AH93=0,"",BaseForecast!AH105/BaseForecast!AH93)</f>
        <v>1.0129537821845513</v>
      </c>
      <c r="AI105" s="6">
        <f>IF(BaseForecast!AI93=0,"",BaseForecast!AI105/BaseForecast!AI93)</f>
        <v>0.69610042371921244</v>
      </c>
      <c r="AJ105" s="6">
        <f>IF(BaseForecast!AJ93=0,"",BaseForecast!AJ105/BaseForecast!AJ93)</f>
        <v>0.57537236774524914</v>
      </c>
      <c r="AK105" s="6" t="str">
        <f>IF(BaseForecast!AK93=0,"",BaseForecast!AK105/BaseForecast!AK93)</f>
        <v/>
      </c>
      <c r="AL105" s="6">
        <f>IF(BaseForecast!AL93=0,"",BaseForecast!AL105/BaseForecast!AL93)</f>
        <v>0.86546463245492367</v>
      </c>
      <c r="AM105" s="6">
        <f>IF(BaseForecast!AM93=0,"",BaseForecast!AM105/BaseForecast!AM93)</f>
        <v>1.0841585843117236</v>
      </c>
      <c r="AN105" s="6">
        <f>IF(BaseForecast!AN93=0,"",BaseForecast!AN105/BaseForecast!AN93)</f>
        <v>1.7048054919908466</v>
      </c>
      <c r="AO105" s="6">
        <f>IF(BaseForecast!AO93=0,"",BaseForecast!AO105/BaseForecast!AO93)</f>
        <v>1.1192253130204157</v>
      </c>
      <c r="AP105" s="6">
        <f>IF(BaseForecast!AP93=0,"",BaseForecast!AP105/BaseForecast!AP93)</f>
        <v>0.88237585199610513</v>
      </c>
      <c r="AQ105" s="6">
        <f>IF(BaseForecast!AQ93=0,"",BaseForecast!AQ105/BaseForecast!AQ93)</f>
        <v>0.92812349252291371</v>
      </c>
      <c r="AR105" s="6">
        <f>IF(BaseForecast!AR93=0,"",BaseForecast!AR105/BaseForecast!AR93)</f>
        <v>1.3643724696356276</v>
      </c>
      <c r="AS105" s="6">
        <f>IF(BaseForecast!AS93=0,"",BaseForecast!AS105/BaseForecast!AS93)</f>
        <v>1.1086956521739131</v>
      </c>
      <c r="AT105" s="6">
        <f>IF(BaseForecast!AT93=0,"",BaseForecast!AT105/BaseForecast!AT93)</f>
        <v>0.99265794669299112</v>
      </c>
      <c r="AU105" s="6">
        <f>IF(BaseForecast!AU93=0,"",BaseForecast!AU105/BaseForecast!AU93)</f>
        <v>0.99797395079594786</v>
      </c>
      <c r="AV105" s="6">
        <f>IF(BaseForecast!AV93=0,"",BaseForecast!AV105/BaseForecast!AV93)</f>
        <v>2</v>
      </c>
      <c r="AW105" s="6">
        <f>IF(BaseForecast!AW93=0,"",BaseForecast!AW105/BaseForecast!AW93)</f>
        <v>0.65321252059308077</v>
      </c>
      <c r="AX105" s="6">
        <f>IF(BaseForecast!AX93=0,"",BaseForecast!AX105/BaseForecast!AX93)</f>
        <v>2.4527972027972029</v>
      </c>
      <c r="AY105" s="6">
        <f>IF(BaseForecast!AY93=0,"",BaseForecast!AY105/BaseForecast!AY93)</f>
        <v>0.33333333333333331</v>
      </c>
      <c r="AZ105" s="6">
        <f>IF(BaseForecast!AZ93=0,"",BaseForecast!AZ105/BaseForecast!AZ93)</f>
        <v>1.5280337941628264</v>
      </c>
      <c r="BA105" s="6">
        <f>IF(BaseForecast!BA93=0,"",BaseForecast!BA105/BaseForecast!BA93)</f>
        <v>1.0845070422535212</v>
      </c>
      <c r="BB105" s="6">
        <f t="shared" si="1"/>
        <v>6</v>
      </c>
    </row>
    <row r="106" spans="1:54" ht="12.75" x14ac:dyDescent="0.2">
      <c r="A106" s="11">
        <v>40009</v>
      </c>
      <c r="B106" s="6">
        <f>IF(BaseForecast!B94=0,"",BaseForecast!B106/BaseForecast!B94)</f>
        <v>0.99485703398423864</v>
      </c>
      <c r="C106" s="6">
        <f>IF(BaseForecast!C94=0,"",BaseForecast!C106/BaseForecast!C94)</f>
        <v>1.1387749643366618</v>
      </c>
      <c r="D106" s="6">
        <f>IF(BaseForecast!D94=0,"",BaseForecast!D106/BaseForecast!D94)</f>
        <v>0.80497028633171264</v>
      </c>
      <c r="E106" s="6">
        <f>IF(BaseForecast!E94=0,"",BaseForecast!E106/BaseForecast!E94)</f>
        <v>1.1254150186217051</v>
      </c>
      <c r="F106" s="6">
        <f>IF(BaseForecast!F94=0,"",BaseForecast!F106/BaseForecast!F94)</f>
        <v>1.2986118046539499</v>
      </c>
      <c r="G106" s="6">
        <f>IF(BaseForecast!G94=0,"",BaseForecast!G106/BaseForecast!G94)</f>
        <v>1.102792534733176</v>
      </c>
      <c r="H106" s="6">
        <f>IF(BaseForecast!H94=0,"",BaseForecast!H106/BaseForecast!H94)</f>
        <v>0.95633802816901403</v>
      </c>
      <c r="I106" s="6">
        <f>IF(BaseForecast!I94=0,"",BaseForecast!I106/BaseForecast!I94)</f>
        <v>1.0041655818797188</v>
      </c>
      <c r="J106" s="6">
        <f>IF(BaseForecast!J94=0,"",BaseForecast!J106/BaseForecast!J94)</f>
        <v>0.50845253576072824</v>
      </c>
      <c r="K106" s="6" t="str">
        <f>IF(BaseForecast!K94=0,"",BaseForecast!K106/BaseForecast!K94)</f>
        <v/>
      </c>
      <c r="L106" s="6">
        <f>IF(BaseForecast!L94=0,"",BaseForecast!L106/BaseForecast!L94)</f>
        <v>1.1801671488267438</v>
      </c>
      <c r="M106" s="6">
        <f>IF(BaseForecast!M94=0,"",BaseForecast!M106/BaseForecast!M94)</f>
        <v>1.2724173706832667</v>
      </c>
      <c r="N106" s="6" t="str">
        <f>IF(BaseForecast!N94=0,"",BaseForecast!N106/BaseForecast!N94)</f>
        <v/>
      </c>
      <c r="O106" s="6">
        <f>IF(BaseForecast!O94=0,"",BaseForecast!O106/BaseForecast!O94)</f>
        <v>2.0830721003134798</v>
      </c>
      <c r="P106" s="6">
        <f>IF(BaseForecast!P94=0,"",BaseForecast!P106/BaseForecast!P94)</f>
        <v>0.36962190352020863</v>
      </c>
      <c r="Q106" s="6">
        <f>IF(BaseForecast!Q94=0,"",BaseForecast!Q106/BaseForecast!Q94)</f>
        <v>0.62911061285500747</v>
      </c>
      <c r="R106" s="6">
        <f>IF(BaseForecast!R94=0,"",BaseForecast!R106/BaseForecast!R94)</f>
        <v>0.61387066541705715</v>
      </c>
      <c r="S106" s="6">
        <f>IF(BaseForecast!S94=0,"",BaseForecast!S106/BaseForecast!S94)</f>
        <v>1.026671974522293</v>
      </c>
      <c r="T106" s="6">
        <f>IF(BaseForecast!T94=0,"",BaseForecast!T106/BaseForecast!T94)</f>
        <v>0.35729537366548042</v>
      </c>
      <c r="U106" s="6">
        <f>IF(BaseForecast!U94=0,"",BaseForecast!U106/BaseForecast!U94)</f>
        <v>0.91145708309042894</v>
      </c>
      <c r="V106" s="6">
        <f>IF(BaseForecast!V94=0,"",BaseForecast!V106/BaseForecast!V94)</f>
        <v>0.84392919471453498</v>
      </c>
      <c r="W106" s="6">
        <f>IF(BaseForecast!W94=0,"",BaseForecast!W106/BaseForecast!W94)</f>
        <v>0.48134569764934226</v>
      </c>
      <c r="X106" s="6">
        <f>IF(BaseForecast!X94=0,"",BaseForecast!X106/BaseForecast!X94)</f>
        <v>0.71776690302606616</v>
      </c>
      <c r="Y106" s="6">
        <f>IF(BaseForecast!Y94=0,"",BaseForecast!Y106/BaseForecast!Y94)</f>
        <v>0.4234587670136109</v>
      </c>
      <c r="Z106" s="6">
        <f>IF(BaseForecast!Z94=0,"",BaseForecast!Z106/BaseForecast!Z94)</f>
        <v>0.38530638434392045</v>
      </c>
      <c r="AA106" s="6">
        <f>IF(BaseForecast!AA94=0,"",BaseForecast!AA106/BaseForecast!AA94)</f>
        <v>0.85764988009592324</v>
      </c>
      <c r="AB106" s="6">
        <f>IF(BaseForecast!AB94=0,"",BaseForecast!AB106/BaseForecast!AB94)</f>
        <v>0.73259943181818177</v>
      </c>
      <c r="AC106" s="6">
        <f>IF(BaseForecast!AC94=0,"",BaseForecast!AC106/BaseForecast!AC94)</f>
        <v>2.1481481481481484</v>
      </c>
      <c r="AD106" s="6">
        <f>IF(BaseForecast!AD94=0,"",BaseForecast!AD106/BaseForecast!AD94)</f>
        <v>0.38942307692307693</v>
      </c>
      <c r="AE106" s="6">
        <f>IF(BaseForecast!AE94=0,"",BaseForecast!AE106/BaseForecast!AE94)</f>
        <v>1.1608015640273706</v>
      </c>
      <c r="AF106" s="6">
        <f>IF(BaseForecast!AF94=0,"",BaseForecast!AF106/BaseForecast!AF94)</f>
        <v>0.62404580152671751</v>
      </c>
      <c r="AG106" s="6">
        <f>IF(BaseForecast!AG94=0,"",BaseForecast!AG106/BaseForecast!AG94)</f>
        <v>0.78828117745380255</v>
      </c>
      <c r="AH106" s="6">
        <f>IF(BaseForecast!AH94=0,"",BaseForecast!AH106/BaseForecast!AH94)</f>
        <v>1.2376052385406922</v>
      </c>
      <c r="AI106" s="6">
        <f>IF(BaseForecast!AI94=0,"",BaseForecast!AI106/BaseForecast!AI94)</f>
        <v>0.74190685650345334</v>
      </c>
      <c r="AJ106" s="6">
        <f>IF(BaseForecast!AJ94=0,"",BaseForecast!AJ106/BaseForecast!AJ94)</f>
        <v>0.87220394736842111</v>
      </c>
      <c r="AK106" s="6" t="str">
        <f>IF(BaseForecast!AK94=0,"",BaseForecast!AK106/BaseForecast!AK94)</f>
        <v/>
      </c>
      <c r="AL106" s="6">
        <f>IF(BaseForecast!AL94=0,"",BaseForecast!AL106/BaseForecast!AL94)</f>
        <v>0.56063504208110171</v>
      </c>
      <c r="AM106" s="6">
        <f>IF(BaseForecast!AM94=0,"",BaseForecast!AM106/BaseForecast!AM94)</f>
        <v>1.0213788629393725</v>
      </c>
      <c r="AN106" s="6">
        <f>IF(BaseForecast!AN94=0,"",BaseForecast!AN106/BaseForecast!AN94)</f>
        <v>1.4906372086757376</v>
      </c>
      <c r="AO106" s="6">
        <f>IF(BaseForecast!AO94=0,"",BaseForecast!AO106/BaseForecast!AO94)</f>
        <v>1.119255639468878</v>
      </c>
      <c r="AP106" s="6">
        <f>IF(BaseForecast!AP94=0,"",BaseForecast!AP106/BaseForecast!AP94)</f>
        <v>0.98539760731878956</v>
      </c>
      <c r="AQ106" s="6">
        <f>IF(BaseForecast!AQ94=0,"",BaseForecast!AQ106/BaseForecast!AQ94)</f>
        <v>1.7647417649450996</v>
      </c>
      <c r="AR106" s="6">
        <f>IF(BaseForecast!AR94=0,"",BaseForecast!AR106/BaseForecast!AR94)</f>
        <v>9.5238095238095238E-4</v>
      </c>
      <c r="AS106" s="6">
        <f>IF(BaseForecast!AS94=0,"",BaseForecast!AS106/BaseForecast!AS94)</f>
        <v>0.35658914728682173</v>
      </c>
      <c r="AT106" s="6">
        <f>IF(BaseForecast!AT94=0,"",BaseForecast!AT106/BaseForecast!AT94)</f>
        <v>1.0139480421081632</v>
      </c>
      <c r="AU106" s="6">
        <f>IF(BaseForecast!AU94=0,"",BaseForecast!AU106/BaseForecast!AU94)</f>
        <v>1.0760075172269785</v>
      </c>
      <c r="AV106" s="6">
        <f>IF(BaseForecast!AV94=0,"",BaseForecast!AV106/BaseForecast!AV94)</f>
        <v>2.3333333333333335</v>
      </c>
      <c r="AW106" s="6">
        <f>IF(BaseForecast!AW94=0,"",BaseForecast!AW106/BaseForecast!AW94)</f>
        <v>0.73856877917759156</v>
      </c>
      <c r="AX106" s="6">
        <f>IF(BaseForecast!AX94=0,"",BaseForecast!AX106/BaseForecast!AX94)</f>
        <v>3.2306296968126458</v>
      </c>
      <c r="AY106" s="6">
        <f>IF(BaseForecast!AY94=0,"",BaseForecast!AY106/BaseForecast!AY94)</f>
        <v>0.33663366336633666</v>
      </c>
      <c r="AZ106" s="6">
        <f>IF(BaseForecast!AZ94=0,"",BaseForecast!AZ106/BaseForecast!AZ94)</f>
        <v>0.42269118261596322</v>
      </c>
      <c r="BA106" s="6">
        <f>IF(BaseForecast!BA94=0,"",BaseForecast!BA106/BaseForecast!BA94)</f>
        <v>0.43157894736842106</v>
      </c>
      <c r="BB106" s="6">
        <f t="shared" si="1"/>
        <v>7</v>
      </c>
    </row>
    <row r="107" spans="1:54" ht="12.75" x14ac:dyDescent="0.2">
      <c r="A107" s="11">
        <v>40040</v>
      </c>
      <c r="B107" s="6">
        <f>IF(BaseForecast!B95=0,"",BaseForecast!B107/BaseForecast!B95)</f>
        <v>1.1014108469013535</v>
      </c>
      <c r="C107" s="6">
        <f>IF(BaseForecast!C95=0,"",BaseForecast!C107/BaseForecast!C95)</f>
        <v>1.1710502692998204</v>
      </c>
      <c r="D107" s="6">
        <f>IF(BaseForecast!D95=0,"",BaseForecast!D107/BaseForecast!D95)</f>
        <v>0.72387062282812087</v>
      </c>
      <c r="E107" s="6">
        <f>IF(BaseForecast!E95=0,"",BaseForecast!E107/BaseForecast!E95)</f>
        <v>1.0222811671087533</v>
      </c>
      <c r="F107" s="6">
        <f>IF(BaseForecast!F95=0,"",BaseForecast!F107/BaseForecast!F95)</f>
        <v>1.4220748460445287</v>
      </c>
      <c r="G107" s="6">
        <f>IF(BaseForecast!G95=0,"",BaseForecast!G107/BaseForecast!G95)</f>
        <v>0.95158517442791701</v>
      </c>
      <c r="H107" s="6">
        <f>IF(BaseForecast!H95=0,"",BaseForecast!H107/BaseForecast!H95)</f>
        <v>1.0431137724550898</v>
      </c>
      <c r="I107" s="6">
        <f>IF(BaseForecast!I95=0,"",BaseForecast!I107/BaseForecast!I95)</f>
        <v>1.5373614587057562</v>
      </c>
      <c r="J107" s="6">
        <f>IF(BaseForecast!J95=0,"",BaseForecast!J107/BaseForecast!J95)</f>
        <v>1.0894704808277542</v>
      </c>
      <c r="K107" s="6" t="str">
        <f>IF(BaseForecast!K95=0,"",BaseForecast!K107/BaseForecast!K95)</f>
        <v/>
      </c>
      <c r="L107" s="6">
        <f>IF(BaseForecast!L95=0,"",BaseForecast!L107/BaseForecast!L95)</f>
        <v>1.1049373618275609</v>
      </c>
      <c r="M107" s="6">
        <f>IF(BaseForecast!M95=0,"",BaseForecast!M107/BaseForecast!M95)</f>
        <v>1.1675750308843833</v>
      </c>
      <c r="N107" s="6" t="str">
        <f>IF(BaseForecast!N95=0,"",BaseForecast!N107/BaseForecast!N95)</f>
        <v/>
      </c>
      <c r="O107" s="6">
        <f>IF(BaseForecast!O95=0,"",BaseForecast!O107/BaseForecast!O95)</f>
        <v>1.5688005886681384</v>
      </c>
      <c r="P107" s="6">
        <f>IF(BaseForecast!P95=0,"",BaseForecast!P107/BaseForecast!P95)</f>
        <v>1.1765358172543801</v>
      </c>
      <c r="Q107" s="6">
        <f>IF(BaseForecast!Q95=0,"",BaseForecast!Q107/BaseForecast!Q95)</f>
        <v>1.1352715040845747</v>
      </c>
      <c r="R107" s="6">
        <f>IF(BaseForecast!R95=0,"",BaseForecast!R107/BaseForecast!R95)</f>
        <v>0.75754367390153521</v>
      </c>
      <c r="S107" s="6">
        <f>IF(BaseForecast!S95=0,"",BaseForecast!S107/BaseForecast!S95)</f>
        <v>1.3368470367767626</v>
      </c>
      <c r="T107" s="6">
        <f>IF(BaseForecast!T95=0,"",BaseForecast!T107/BaseForecast!T95)</f>
        <v>0.98220640569395012</v>
      </c>
      <c r="U107" s="6">
        <f>IF(BaseForecast!U95=0,"",BaseForecast!U107/BaseForecast!U95)</f>
        <v>1.0640985651902684</v>
      </c>
      <c r="V107" s="6">
        <f>IF(BaseForecast!V95=0,"",BaseForecast!V107/BaseForecast!V95)</f>
        <v>1.2639718804920914</v>
      </c>
      <c r="W107" s="6">
        <f>IF(BaseForecast!W95=0,"",BaseForecast!W107/BaseForecast!W95)</f>
        <v>3.1431451612903225</v>
      </c>
      <c r="X107" s="6">
        <f>IF(BaseForecast!X95=0,"",BaseForecast!X107/BaseForecast!X95)</f>
        <v>1.3651889028300572</v>
      </c>
      <c r="Y107" s="6">
        <f>IF(BaseForecast!Y95=0,"",BaseForecast!Y107/BaseForecast!Y95)</f>
        <v>1.0256022757578451</v>
      </c>
      <c r="Z107" s="6">
        <f>IF(BaseForecast!Z95=0,"",BaseForecast!Z107/BaseForecast!Z95)</f>
        <v>0.98980839788014674</v>
      </c>
      <c r="AA107" s="6">
        <f>IF(BaseForecast!AA95=0,"",BaseForecast!AA107/BaseForecast!AA95)</f>
        <v>1.0839997823839835</v>
      </c>
      <c r="AB107" s="6">
        <f>IF(BaseForecast!AB95=0,"",BaseForecast!AB107/BaseForecast!AB95)</f>
        <v>0.91298287534846678</v>
      </c>
      <c r="AC107" s="6">
        <f>IF(BaseForecast!AC95=0,"",BaseForecast!AC107/BaseForecast!AC95)</f>
        <v>1.303030303030303</v>
      </c>
      <c r="AD107" s="6">
        <f>IF(BaseForecast!AD95=0,"",BaseForecast!AD107/BaseForecast!AD95)</f>
        <v>0.43331164606376055</v>
      </c>
      <c r="AE107" s="6">
        <f>IF(BaseForecast!AE95=0,"",BaseForecast!AE107/BaseForecast!AE95)</f>
        <v>0.99161837252741991</v>
      </c>
      <c r="AF107" s="6">
        <f>IF(BaseForecast!AF95=0,"",BaseForecast!AF107/BaseForecast!AF95)</f>
        <v>0.77992277992277992</v>
      </c>
      <c r="AG107" s="6">
        <f>IF(BaseForecast!AG95=0,"",BaseForecast!AG107/BaseForecast!AG95)</f>
        <v>1.2516173177407315</v>
      </c>
      <c r="AH107" s="6">
        <f>IF(BaseForecast!AH95=0,"",BaseForecast!AH107/BaseForecast!AH95)</f>
        <v>1.1563653136531364</v>
      </c>
      <c r="AI107" s="6">
        <f>IF(BaseForecast!AI95=0,"",BaseForecast!AI107/BaseForecast!AI95)</f>
        <v>1.1644525993883792</v>
      </c>
      <c r="AJ107" s="6">
        <f>IF(BaseForecast!AJ95=0,"",BaseForecast!AJ107/BaseForecast!AJ95)</f>
        <v>1.2715475809035566</v>
      </c>
      <c r="AK107" s="6" t="str">
        <f>IF(BaseForecast!AK95=0,"",BaseForecast!AK107/BaseForecast!AK95)</f>
        <v/>
      </c>
      <c r="AL107" s="6">
        <f>IF(BaseForecast!AL95=0,"",BaseForecast!AL107/BaseForecast!AL95)</f>
        <v>1.5073074064899679</v>
      </c>
      <c r="AM107" s="6">
        <f>IF(BaseForecast!AM95=0,"",BaseForecast!AM107/BaseForecast!AM95)</f>
        <v>1.0093761792795146</v>
      </c>
      <c r="AN107" s="6">
        <f>IF(BaseForecast!AN95=0,"",BaseForecast!AN107/BaseForecast!AN95)</f>
        <v>1.1201203783319003</v>
      </c>
      <c r="AO107" s="6">
        <f>IF(BaseForecast!AO95=0,"",BaseForecast!AO107/BaseForecast!AO95)</f>
        <v>1.5183852468233443</v>
      </c>
      <c r="AP107" s="6">
        <f>IF(BaseForecast!AP95=0,"",BaseForecast!AP107/BaseForecast!AP95)</f>
        <v>1.3704952581664911</v>
      </c>
      <c r="AQ107" s="6">
        <f>IF(BaseForecast!AQ95=0,"",BaseForecast!AQ107/BaseForecast!AQ95)</f>
        <v>1.7491203377902886</v>
      </c>
      <c r="AR107" s="6">
        <f>IF(BaseForecast!AR95=0,"",BaseForecast!AR107/BaseForecast!AR95)</f>
        <v>0.20685579196217493</v>
      </c>
      <c r="AS107" s="6">
        <f>IF(BaseForecast!AS95=0,"",BaseForecast!AS107/BaseForecast!AS95)</f>
        <v>1.1323877068557919</v>
      </c>
      <c r="AT107" s="6">
        <f>IF(BaseForecast!AT95=0,"",BaseForecast!AT107/BaseForecast!AT95)</f>
        <v>1.0398270781955681</v>
      </c>
      <c r="AU107" s="6">
        <f>IF(BaseForecast!AU95=0,"",BaseForecast!AU107/BaseForecast!AU95)</f>
        <v>0.7837611139070626</v>
      </c>
      <c r="AV107" s="6">
        <f>IF(BaseForecast!AV95=0,"",BaseForecast!AV107/BaseForecast!AV95)</f>
        <v>1.2</v>
      </c>
      <c r="AW107" s="6">
        <f>IF(BaseForecast!AW95=0,"",BaseForecast!AW107/BaseForecast!AW95)</f>
        <v>1.4434729916897506</v>
      </c>
      <c r="AX107" s="6">
        <f>IF(BaseForecast!AX95=0,"",BaseForecast!AX107/BaseForecast!AX95)</f>
        <v>1.337737843551797</v>
      </c>
      <c r="AY107" s="6">
        <f>IF(BaseForecast!AY95=0,"",BaseForecast!AY107/BaseForecast!AY95)</f>
        <v>0.56571428571428573</v>
      </c>
      <c r="AZ107" s="6">
        <f>IF(BaseForecast!AZ95=0,"",BaseForecast!AZ107/BaseForecast!AZ95)</f>
        <v>1.002375296912114</v>
      </c>
      <c r="BA107" s="6">
        <f>IF(BaseForecast!BA95=0,"",BaseForecast!BA107/BaseForecast!BA95)</f>
        <v>0.7567567567567568</v>
      </c>
      <c r="BB107" s="6">
        <f t="shared" si="1"/>
        <v>8</v>
      </c>
    </row>
    <row r="108" spans="1:54" ht="12.75" x14ac:dyDescent="0.2">
      <c r="A108" s="11">
        <v>40071</v>
      </c>
      <c r="B108" s="6">
        <f>IF(BaseForecast!B96=0,"",BaseForecast!B108/BaseForecast!B96)</f>
        <v>1.145122932795632</v>
      </c>
      <c r="C108" s="6">
        <f>IF(BaseForecast!C96=0,"",BaseForecast!C108/BaseForecast!C96)</f>
        <v>1.4707994431010478</v>
      </c>
      <c r="D108" s="6">
        <f>IF(BaseForecast!D96=0,"",BaseForecast!D108/BaseForecast!D96)</f>
        <v>0.79978471474703983</v>
      </c>
      <c r="E108" s="6">
        <f>IF(BaseForecast!E96=0,"",BaseForecast!E108/BaseForecast!E96)</f>
        <v>0.97817207463320588</v>
      </c>
      <c r="F108" s="6">
        <f>IF(BaseForecast!F96=0,"",BaseForecast!F108/BaseForecast!F96)</f>
        <v>1.8612359550561797</v>
      </c>
      <c r="G108" s="6">
        <f>IF(BaseForecast!G96=0,"",BaseForecast!G108/BaseForecast!G96)</f>
        <v>1.1534622059967683</v>
      </c>
      <c r="H108" s="6">
        <f>IF(BaseForecast!H96=0,"",BaseForecast!H108/BaseForecast!H96)</f>
        <v>1.018155809859155</v>
      </c>
      <c r="I108" s="6">
        <f>IF(BaseForecast!I96=0,"",BaseForecast!I108/BaseForecast!I96)</f>
        <v>1.3044625192349968</v>
      </c>
      <c r="J108" s="6">
        <f>IF(BaseForecast!J96=0,"",BaseForecast!J108/BaseForecast!J96)</f>
        <v>1.286015460295151</v>
      </c>
      <c r="K108" s="6" t="str">
        <f>IF(BaseForecast!K96=0,"",BaseForecast!K108/BaseForecast!K96)</f>
        <v/>
      </c>
      <c r="L108" s="6">
        <f>IF(BaseForecast!L96=0,"",BaseForecast!L108/BaseForecast!L96)</f>
        <v>1.2043604427210395</v>
      </c>
      <c r="M108" s="6">
        <f>IF(BaseForecast!M96=0,"",BaseForecast!M108/BaseForecast!M96)</f>
        <v>1.1919849127769919</v>
      </c>
      <c r="N108" s="6" t="str">
        <f>IF(BaseForecast!N96=0,"",BaseForecast!N108/BaseForecast!N96)</f>
        <v/>
      </c>
      <c r="O108" s="6">
        <f>IF(BaseForecast!O96=0,"",BaseForecast!O108/BaseForecast!O96)</f>
        <v>1.3513071895424837</v>
      </c>
      <c r="P108" s="6">
        <f>IF(BaseForecast!P96=0,"",BaseForecast!P108/BaseForecast!P96)</f>
        <v>1.1647855530474041</v>
      </c>
      <c r="Q108" s="6">
        <f>IF(BaseForecast!Q96=0,"",BaseForecast!Q108/BaseForecast!Q96)</f>
        <v>1.2317580340264651</v>
      </c>
      <c r="R108" s="6">
        <f>IF(BaseForecast!R96=0,"",BaseForecast!R108/BaseForecast!R96)</f>
        <v>1.0684523809523809</v>
      </c>
      <c r="S108" s="6">
        <f>IF(BaseForecast!S96=0,"",BaseForecast!S108/BaseForecast!S96)</f>
        <v>1.0183802412406662</v>
      </c>
      <c r="T108" s="6">
        <f>IF(BaseForecast!T96=0,"",BaseForecast!T108/BaseForecast!T96)</f>
        <v>1.4398826979472141</v>
      </c>
      <c r="U108" s="6">
        <f>IF(BaseForecast!U96=0,"",BaseForecast!U108/BaseForecast!U96)</f>
        <v>0.95295083383738011</v>
      </c>
      <c r="V108" s="6">
        <f>IF(BaseForecast!V96=0,"",BaseForecast!V108/BaseForecast!V96)</f>
        <v>0.82831075476914573</v>
      </c>
      <c r="W108" s="6">
        <f>IF(BaseForecast!W96=0,"",BaseForecast!W108/BaseForecast!W96)</f>
        <v>0.72019269369731032</v>
      </c>
      <c r="X108" s="6">
        <f>IF(BaseForecast!X96=0,"",BaseForecast!X108/BaseForecast!X96)</f>
        <v>1.0958232810615198</v>
      </c>
      <c r="Y108" s="6">
        <f>IF(BaseForecast!Y96=0,"",BaseForecast!Y108/BaseForecast!Y96)</f>
        <v>1.3628509719222461</v>
      </c>
      <c r="Z108" s="6">
        <f>IF(BaseForecast!Z96=0,"",BaseForecast!Z108/BaseForecast!Z96)</f>
        <v>2.1507882111034955</v>
      </c>
      <c r="AA108" s="6">
        <f>IF(BaseForecast!AA96=0,"",BaseForecast!AA108/BaseForecast!AA96)</f>
        <v>1.4563633766604771</v>
      </c>
      <c r="AB108" s="6">
        <f>IF(BaseForecast!AB96=0,"",BaseForecast!AB108/BaseForecast!AB96)</f>
        <v>0.640661938534279</v>
      </c>
      <c r="AC108" s="6">
        <f>IF(BaseForecast!AC96=0,"",BaseForecast!AC108/BaseForecast!AC96)</f>
        <v>1.4782608695652173</v>
      </c>
      <c r="AD108" s="6">
        <f>IF(BaseForecast!AD96=0,"",BaseForecast!AD108/BaseForecast!AD96)</f>
        <v>0.64583333333333337</v>
      </c>
      <c r="AE108" s="6">
        <f>IF(BaseForecast!AE96=0,"",BaseForecast!AE108/BaseForecast!AE96)</f>
        <v>1.0650776959925226</v>
      </c>
      <c r="AF108" s="6">
        <f>IF(BaseForecast!AF96=0,"",BaseForecast!AF108/BaseForecast!AF96)</f>
        <v>0.53814989871708308</v>
      </c>
      <c r="AG108" s="6">
        <f>IF(BaseForecast!AG96=0,"",BaseForecast!AG108/BaseForecast!AG96)</f>
        <v>0.96262626262626261</v>
      </c>
      <c r="AH108" s="6">
        <f>IF(BaseForecast!AH96=0,"",BaseForecast!AH108/BaseForecast!AH96)</f>
        <v>1.0652731939860653</v>
      </c>
      <c r="AI108" s="6">
        <f>IF(BaseForecast!AI96=0,"",BaseForecast!AI108/BaseForecast!AI96)</f>
        <v>0.83061429463340486</v>
      </c>
      <c r="AJ108" s="6">
        <f>IF(BaseForecast!AJ96=0,"",BaseForecast!AJ108/BaseForecast!AJ96)</f>
        <v>1.9907511210762332</v>
      </c>
      <c r="AK108" s="6" t="str">
        <f>IF(BaseForecast!AK96=0,"",BaseForecast!AK108/BaseForecast!AK96)</f>
        <v/>
      </c>
      <c r="AL108" s="6">
        <f>IF(BaseForecast!AL96=0,"",BaseForecast!AL108/BaseForecast!AL96)</f>
        <v>3.4741014799154333</v>
      </c>
      <c r="AM108" s="6">
        <f>IF(BaseForecast!AM96=0,"",BaseForecast!AM108/BaseForecast!AM96)</f>
        <v>1.079111757658737</v>
      </c>
      <c r="AN108" s="6">
        <f>IF(BaseForecast!AN96=0,"",BaseForecast!AN108/BaseForecast!AN96)</f>
        <v>1.2197175448126019</v>
      </c>
      <c r="AO108" s="6">
        <f>IF(BaseForecast!AO96=0,"",BaseForecast!AO108/BaseForecast!AO96)</f>
        <v>1.277989475594266</v>
      </c>
      <c r="AP108" s="6">
        <f>IF(BaseForecast!AP96=0,"",BaseForecast!AP108/BaseForecast!AP96)</f>
        <v>1.1470790378006872</v>
      </c>
      <c r="AQ108" s="6">
        <f>IF(BaseForecast!AQ96=0,"",BaseForecast!AQ108/BaseForecast!AQ96)</f>
        <v>2.4204545454545454</v>
      </c>
      <c r="AR108" s="6">
        <f>IF(BaseForecast!AR96=0,"",BaseForecast!AR108/BaseForecast!AR96)</f>
        <v>0.5149253731343284</v>
      </c>
      <c r="AS108" s="6">
        <f>IF(BaseForecast!AS96=0,"",BaseForecast!AS108/BaseForecast!AS96)</f>
        <v>0.32042253521126762</v>
      </c>
      <c r="AT108" s="6">
        <f>IF(BaseForecast!AT96=0,"",BaseForecast!AT108/BaseForecast!AT96)</f>
        <v>1.1262323740560303</v>
      </c>
      <c r="AU108" s="6">
        <f>IF(BaseForecast!AU96=0,"",BaseForecast!AU108/BaseForecast!AU96)</f>
        <v>0.92069741282339712</v>
      </c>
      <c r="AV108" s="6">
        <f>IF(BaseForecast!AV96=0,"",BaseForecast!AV108/BaseForecast!AV96)</f>
        <v>0.75</v>
      </c>
      <c r="AW108" s="6">
        <f>IF(BaseForecast!AW96=0,"",BaseForecast!AW108/BaseForecast!AW96)</f>
        <v>1.3432471423815338</v>
      </c>
      <c r="AX108" s="6">
        <f>IF(BaseForecast!AX96=0,"",BaseForecast!AX108/BaseForecast!AX96)</f>
        <v>1.2651389655807104</v>
      </c>
      <c r="AY108" s="6">
        <f>IF(BaseForecast!AY96=0,"",BaseForecast!AY108/BaseForecast!AY96)</f>
        <v>0.60493827160493829</v>
      </c>
      <c r="AZ108" s="6">
        <f>IF(BaseForecast!AZ96=0,"",BaseForecast!AZ108/BaseForecast!AZ96)</f>
        <v>1.4608330149025601</v>
      </c>
      <c r="BA108" s="6">
        <f>IF(BaseForecast!BA96=0,"",BaseForecast!BA108/BaseForecast!BA96)</f>
        <v>0.73333333333333328</v>
      </c>
      <c r="BB108" s="6">
        <f t="shared" si="1"/>
        <v>9</v>
      </c>
    </row>
    <row r="109" spans="1:54" ht="12.75" x14ac:dyDescent="0.2">
      <c r="A109" s="11">
        <v>40101</v>
      </c>
      <c r="B109" s="6">
        <f>IF(BaseForecast!B97=0,"",BaseForecast!B109/BaseForecast!B97)</f>
        <v>0.98490400627975727</v>
      </c>
      <c r="C109" s="6">
        <f>IF(BaseForecast!C97=0,"",BaseForecast!C109/BaseForecast!C97)</f>
        <v>0.98098279741598315</v>
      </c>
      <c r="D109" s="6">
        <f>IF(BaseForecast!D97=0,"",BaseForecast!D109/BaseForecast!D97)</f>
        <v>0.86523489932885911</v>
      </c>
      <c r="E109" s="6">
        <f>IF(BaseForecast!E97=0,"",BaseForecast!E109/BaseForecast!E97)</f>
        <v>0.95669720327696839</v>
      </c>
      <c r="F109" s="6">
        <f>IF(BaseForecast!F97=0,"",BaseForecast!F109/BaseForecast!F97)</f>
        <v>0.73760831889081457</v>
      </c>
      <c r="G109" s="6">
        <f>IF(BaseForecast!G97=0,"",BaseForecast!G109/BaseForecast!G97)</f>
        <v>0.91528580603725107</v>
      </c>
      <c r="H109" s="6">
        <f>IF(BaseForecast!H97=0,"",BaseForecast!H109/BaseForecast!H97)</f>
        <v>0.68920131618306912</v>
      </c>
      <c r="I109" s="6">
        <f>IF(BaseForecast!I97=0,"",BaseForecast!I109/BaseForecast!I97)</f>
        <v>1.0464828013634955</v>
      </c>
      <c r="J109" s="6">
        <f>IF(BaseForecast!J97=0,"",BaseForecast!J109/BaseForecast!J97)</f>
        <v>4.3577023498694514</v>
      </c>
      <c r="K109" s="6" t="str">
        <f>IF(BaseForecast!K97=0,"",BaseForecast!K109/BaseForecast!K97)</f>
        <v/>
      </c>
      <c r="L109" s="6">
        <f>IF(BaseForecast!L97=0,"",BaseForecast!L109/BaseForecast!L97)</f>
        <v>1.2786828019548522</v>
      </c>
      <c r="M109" s="6">
        <f>IF(BaseForecast!M97=0,"",BaseForecast!M109/BaseForecast!M97)</f>
        <v>0.91045995797338319</v>
      </c>
      <c r="N109" s="6" t="str">
        <f>IF(BaseForecast!N97=0,"",BaseForecast!N109/BaseForecast!N97)</f>
        <v/>
      </c>
      <c r="O109" s="6">
        <f>IF(BaseForecast!O97=0,"",BaseForecast!O109/BaseForecast!O97)</f>
        <v>1.4212121212121211</v>
      </c>
      <c r="P109" s="6">
        <f>IF(BaseForecast!P97=0,"",BaseForecast!P109/BaseForecast!P97)</f>
        <v>0.7592592592592593</v>
      </c>
      <c r="Q109" s="6">
        <f>IF(BaseForecast!Q97=0,"",BaseForecast!Q109/BaseForecast!Q97)</f>
        <v>1.0923159018143009</v>
      </c>
      <c r="R109" s="6">
        <f>IF(BaseForecast!R97=0,"",BaseForecast!R109/BaseForecast!R97)</f>
        <v>0.29205020920502089</v>
      </c>
      <c r="S109" s="6">
        <f>IF(BaseForecast!S97=0,"",BaseForecast!S109/BaseForecast!S97)</f>
        <v>1.0570621468926553</v>
      </c>
      <c r="T109" s="6">
        <f>IF(BaseForecast!T97=0,"",BaseForecast!T109/BaseForecast!T97)</f>
        <v>4.337662337662338</v>
      </c>
      <c r="U109" s="6">
        <f>IF(BaseForecast!U97=0,"",BaseForecast!U109/BaseForecast!U97)</f>
        <v>0.93845225524211795</v>
      </c>
      <c r="V109" s="6">
        <f>IF(BaseForecast!V97=0,"",BaseForecast!V109/BaseForecast!V97)</f>
        <v>1.1325836046167506</v>
      </c>
      <c r="W109" s="6">
        <f>IF(BaseForecast!W97=0,"",BaseForecast!W109/BaseForecast!W97)</f>
        <v>0.91927825261158591</v>
      </c>
      <c r="X109" s="6">
        <f>IF(BaseForecast!X97=0,"",BaseForecast!X109/BaseForecast!X97)</f>
        <v>1.152920569644353</v>
      </c>
      <c r="Y109" s="6">
        <f>IF(BaseForecast!Y97=0,"",BaseForecast!Y109/BaseForecast!Y97)</f>
        <v>1.76784537667472</v>
      </c>
      <c r="Z109" s="6">
        <f>IF(BaseForecast!Z97=0,"",BaseForecast!Z109/BaseForecast!Z97)</f>
        <v>1.8945895522388059</v>
      </c>
      <c r="AA109" s="6">
        <f>IF(BaseForecast!AA97=0,"",BaseForecast!AA109/BaseForecast!AA97)</f>
        <v>0.82502863688430694</v>
      </c>
      <c r="AB109" s="6">
        <f>IF(BaseForecast!AB97=0,"",BaseForecast!AB109/BaseForecast!AB97)</f>
        <v>0.22398063675293242</v>
      </c>
      <c r="AC109" s="6">
        <f>IF(BaseForecast!AC97=0,"",BaseForecast!AC109/BaseForecast!AC97)</f>
        <v>1.9714285714285715</v>
      </c>
      <c r="AD109" s="6">
        <f>IF(BaseForecast!AD97=0,"",BaseForecast!AD109/BaseForecast!AD97)</f>
        <v>0.31536388140161725</v>
      </c>
      <c r="AE109" s="6">
        <f>IF(BaseForecast!AE97=0,"",BaseForecast!AE109/BaseForecast!AE97)</f>
        <v>0.85843293492695882</v>
      </c>
      <c r="AF109" s="6">
        <f>IF(BaseForecast!AF97=0,"",BaseForecast!AF109/BaseForecast!AF97)</f>
        <v>0.67671984047856426</v>
      </c>
      <c r="AG109" s="6">
        <f>IF(BaseForecast!AG97=0,"",BaseForecast!AG109/BaseForecast!AG97)</f>
        <v>1.4195885250651985</v>
      </c>
      <c r="AH109" s="6">
        <f>IF(BaseForecast!AH97=0,"",BaseForecast!AH109/BaseForecast!AH97)</f>
        <v>0.73136622099277704</v>
      </c>
      <c r="AI109" s="6">
        <f>IF(BaseForecast!AI97=0,"",BaseForecast!AI109/BaseForecast!AI97)</f>
        <v>0.8072827103508613</v>
      </c>
      <c r="AJ109" s="6">
        <f>IF(BaseForecast!AJ97=0,"",BaseForecast!AJ109/BaseForecast!AJ97)</f>
        <v>0.41414473684210529</v>
      </c>
      <c r="AK109" s="6" t="str">
        <f>IF(BaseForecast!AK97=0,"",BaseForecast!AK109/BaseForecast!AK97)</f>
        <v/>
      </c>
      <c r="AL109" s="6">
        <f>IF(BaseForecast!AL97=0,"",BaseForecast!AL109/BaseForecast!AL97)</f>
        <v>8.0648464163822524</v>
      </c>
      <c r="AM109" s="6">
        <f>IF(BaseForecast!AM97=0,"",BaseForecast!AM109/BaseForecast!AM97)</f>
        <v>0.65091623036649215</v>
      </c>
      <c r="AN109" s="6">
        <f>IF(BaseForecast!AN97=0,"",BaseForecast!AN109/BaseForecast!AN97)</f>
        <v>1.0282704126426689</v>
      </c>
      <c r="AO109" s="6">
        <f>IF(BaseForecast!AO97=0,"",BaseForecast!AO109/BaseForecast!AO97)</f>
        <v>1.1105030519890549</v>
      </c>
      <c r="AP109" s="6">
        <f>IF(BaseForecast!AP97=0,"",BaseForecast!AP109/BaseForecast!AP97)</f>
        <v>0.76769358867610327</v>
      </c>
      <c r="AQ109" s="6">
        <f>IF(BaseForecast!AQ97=0,"",BaseForecast!AQ109/BaseForecast!AQ97)</f>
        <v>2.0048880885001288</v>
      </c>
      <c r="AR109" s="6">
        <f>IF(BaseForecast!AR97=0,"",BaseForecast!AR109/BaseForecast!AR97)</f>
        <v>8.375</v>
      </c>
      <c r="AS109" s="6">
        <f>IF(BaseForecast!AS97=0,"",BaseForecast!AS109/BaseForecast!AS97)</f>
        <v>1.1403508771929824</v>
      </c>
      <c r="AT109" s="6">
        <f>IF(BaseForecast!AT97=0,"",BaseForecast!AT109/BaseForecast!AT97)</f>
        <v>0.95452555855821564</v>
      </c>
      <c r="AU109" s="6">
        <f>IF(BaseForecast!AU97=0,"",BaseForecast!AU109/BaseForecast!AU97)</f>
        <v>0.47637633525061629</v>
      </c>
      <c r="AV109" s="6">
        <f>IF(BaseForecast!AV97=0,"",BaseForecast!AV109/BaseForecast!AV97)</f>
        <v>1.2</v>
      </c>
      <c r="AW109" s="6">
        <f>IF(BaseForecast!AW97=0,"",BaseForecast!AW109/BaseForecast!AW97)</f>
        <v>0.93907815631262526</v>
      </c>
      <c r="AX109" s="6">
        <f>IF(BaseForecast!AX97=0,"",BaseForecast!AX109/BaseForecast!AX97)</f>
        <v>1.9400749063670413</v>
      </c>
      <c r="AY109" s="6">
        <f>IF(BaseForecast!AY97=0,"",BaseForecast!AY109/BaseForecast!AY97)</f>
        <v>1.6129032258064515</v>
      </c>
      <c r="AZ109" s="6">
        <f>IF(BaseForecast!AZ97=0,"",BaseForecast!AZ109/BaseForecast!AZ97)</f>
        <v>0.66689847009735748</v>
      </c>
      <c r="BA109" s="6">
        <f>IF(BaseForecast!BA97=0,"",BaseForecast!BA109/BaseForecast!BA97)</f>
        <v>1.1063829787234043</v>
      </c>
      <c r="BB109" s="6">
        <f t="shared" si="1"/>
        <v>10</v>
      </c>
    </row>
    <row r="110" spans="1:54" ht="12.75" x14ac:dyDescent="0.2">
      <c r="A110" s="11">
        <v>40132</v>
      </c>
      <c r="B110" s="6">
        <f>IF(BaseForecast!B98=0,"",BaseForecast!B110/BaseForecast!B98)</f>
        <v>0.99889420902071935</v>
      </c>
      <c r="C110" s="6">
        <f>IF(BaseForecast!C98=0,"",BaseForecast!C110/BaseForecast!C98)</f>
        <v>0.9087927336949666</v>
      </c>
      <c r="D110" s="6">
        <f>IF(BaseForecast!D98=0,"",BaseForecast!D110/BaseForecast!D98)</f>
        <v>0.90245161290322584</v>
      </c>
      <c r="E110" s="6">
        <f>IF(BaseForecast!E98=0,"",BaseForecast!E110/BaseForecast!E98)</f>
        <v>0.95401954319285409</v>
      </c>
      <c r="F110" s="6">
        <f>IF(BaseForecast!F98=0,"",BaseForecast!F110/BaseForecast!F98)</f>
        <v>0.54851052200054662</v>
      </c>
      <c r="G110" s="6">
        <f>IF(BaseForecast!G98=0,"",BaseForecast!G110/BaseForecast!G98)</f>
        <v>0.92975085633984245</v>
      </c>
      <c r="H110" s="6">
        <f>IF(BaseForecast!H98=0,"",BaseForecast!H110/BaseForecast!H98)</f>
        <v>0.87460073346740808</v>
      </c>
      <c r="I110" s="6">
        <f>IF(BaseForecast!I98=0,"",BaseForecast!I110/BaseForecast!I98)</f>
        <v>1.3079357351509251</v>
      </c>
      <c r="J110" s="6">
        <f>IF(BaseForecast!J98=0,"",BaseForecast!J110/BaseForecast!J98)</f>
        <v>0.88505747126436785</v>
      </c>
      <c r="K110" s="6" t="str">
        <f>IF(BaseForecast!K98=0,"",BaseForecast!K110/BaseForecast!K98)</f>
        <v/>
      </c>
      <c r="L110" s="6">
        <f>IF(BaseForecast!L98=0,"",BaseForecast!L110/BaseForecast!L98)</f>
        <v>1.2781901933911983</v>
      </c>
      <c r="M110" s="6">
        <f>IF(BaseForecast!M98=0,"",BaseForecast!M110/BaseForecast!M98)</f>
        <v>1.197903510987623</v>
      </c>
      <c r="N110" s="6" t="str">
        <f>IF(BaseForecast!N98=0,"",BaseForecast!N110/BaseForecast!N98)</f>
        <v/>
      </c>
      <c r="O110" s="6">
        <f>IF(BaseForecast!O98=0,"",BaseForecast!O110/BaseForecast!O98)</f>
        <v>1.1639950678175093</v>
      </c>
      <c r="P110" s="6">
        <f>IF(BaseForecast!P98=0,"",BaseForecast!P110/BaseForecast!P98)</f>
        <v>0.60189228529839889</v>
      </c>
      <c r="Q110" s="6">
        <f>IF(BaseForecast!Q98=0,"",BaseForecast!Q110/BaseForecast!Q98)</f>
        <v>0.88556505223171889</v>
      </c>
      <c r="R110" s="6">
        <f>IF(BaseForecast!R98=0,"",BaseForecast!R110/BaseForecast!R98)</f>
        <v>0.23812898653437278</v>
      </c>
      <c r="S110" s="6">
        <f>IF(BaseForecast!S98=0,"",BaseForecast!S110/BaseForecast!S98)</f>
        <v>0.75635691169671748</v>
      </c>
      <c r="T110" s="6">
        <f>IF(BaseForecast!T98=0,"",BaseForecast!T110/BaseForecast!T98)</f>
        <v>2.1598173515981736</v>
      </c>
      <c r="U110" s="6">
        <f>IF(BaseForecast!U98=0,"",BaseForecast!U110/BaseForecast!U98)</f>
        <v>0.89662348123783309</v>
      </c>
      <c r="V110" s="6">
        <f>IF(BaseForecast!V98=0,"",BaseForecast!V110/BaseForecast!V98)</f>
        <v>0.870398773006135</v>
      </c>
      <c r="W110" s="6">
        <f>IF(BaseForecast!W98=0,"",BaseForecast!W110/BaseForecast!W98)</f>
        <v>0.2559652928416486</v>
      </c>
      <c r="X110" s="6">
        <f>IF(BaseForecast!X98=0,"",BaseForecast!X110/BaseForecast!X98)</f>
        <v>0.93923217550274218</v>
      </c>
      <c r="Y110" s="6">
        <f>IF(BaseForecast!Y98=0,"",BaseForecast!Y110/BaseForecast!Y98)</f>
        <v>1.0637785800240673</v>
      </c>
      <c r="Z110" s="6">
        <f>IF(BaseForecast!Z98=0,"",BaseForecast!Z110/BaseForecast!Z98)</f>
        <v>0.73949115044247793</v>
      </c>
      <c r="AA110" s="6">
        <f>IF(BaseForecast!AA98=0,"",BaseForecast!AA110/BaseForecast!AA98)</f>
        <v>1.0087512032904524</v>
      </c>
      <c r="AB110" s="6">
        <f>IF(BaseForecast!AB98=0,"",BaseForecast!AB110/BaseForecast!AB98)</f>
        <v>0.17505376344086021</v>
      </c>
      <c r="AC110" s="6">
        <f>IF(BaseForecast!AC98=0,"",BaseForecast!AC110/BaseForecast!AC98)</f>
        <v>1.7</v>
      </c>
      <c r="AD110" s="6">
        <f>IF(BaseForecast!AD98=0,"",BaseForecast!AD110/BaseForecast!AD98)</f>
        <v>0.1</v>
      </c>
      <c r="AE110" s="6">
        <f>IF(BaseForecast!AE98=0,"",BaseForecast!AE110/BaseForecast!AE98)</f>
        <v>1.0481981981981983</v>
      </c>
      <c r="AF110" s="6">
        <f>IF(BaseForecast!AF98=0,"",BaseForecast!AF110/BaseForecast!AF98)</f>
        <v>0.76528925619834709</v>
      </c>
      <c r="AG110" s="6">
        <f>IF(BaseForecast!AG98=0,"",BaseForecast!AG110/BaseForecast!AG98)</f>
        <v>1.0774193548387097</v>
      </c>
      <c r="AH110" s="6">
        <f>IF(BaseForecast!AH98=0,"",BaseForecast!AH110/BaseForecast!AH98)</f>
        <v>0.96408017463782492</v>
      </c>
      <c r="AI110" s="6">
        <f>IF(BaseForecast!AI98=0,"",BaseForecast!AI110/BaseForecast!AI98)</f>
        <v>0.970084105184712</v>
      </c>
      <c r="AJ110" s="6">
        <f>IF(BaseForecast!AJ98=0,"",BaseForecast!AJ110/BaseForecast!AJ98)</f>
        <v>0.77893639207507825</v>
      </c>
      <c r="AK110" s="6" t="str">
        <f>IF(BaseForecast!AK98=0,"",BaseForecast!AK110/BaseForecast!AK98)</f>
        <v/>
      </c>
      <c r="AL110" s="6">
        <f>IF(BaseForecast!AL98=0,"",BaseForecast!AL110/BaseForecast!AL98)</f>
        <v>2.0719120135363789</v>
      </c>
      <c r="AM110" s="6">
        <f>IF(BaseForecast!AM98=0,"",BaseForecast!AM110/BaseForecast!AM98)</f>
        <v>0.81878033811303907</v>
      </c>
      <c r="AN110" s="6">
        <f>IF(BaseForecast!AN98=0,"",BaseForecast!AN110/BaseForecast!AN98)</f>
        <v>1.0693338512332491</v>
      </c>
      <c r="AO110" s="6">
        <f>IF(BaseForecast!AO98=0,"",BaseForecast!AO110/BaseForecast!AO98)</f>
        <v>1.7881871590432228</v>
      </c>
      <c r="AP110" s="6">
        <f>IF(BaseForecast!AP98=0,"",BaseForecast!AP110/BaseForecast!AP98)</f>
        <v>1.3805813605034463</v>
      </c>
      <c r="AQ110" s="6">
        <f>IF(BaseForecast!AQ98=0,"",BaseForecast!AQ110/BaseForecast!AQ98)</f>
        <v>1.5888858915565147</v>
      </c>
      <c r="AR110" s="6">
        <f>IF(BaseForecast!AR98=0,"",BaseForecast!AR110/BaseForecast!AR98)</f>
        <v>2.0892857142857144</v>
      </c>
      <c r="AS110" s="6">
        <f>IF(BaseForecast!AS98=0,"",BaseForecast!AS110/BaseForecast!AS98)</f>
        <v>0.34080717488789236</v>
      </c>
      <c r="AT110" s="6">
        <f>IF(BaseForecast!AT98=0,"",BaseForecast!AT110/BaseForecast!AT98)</f>
        <v>0.90870375299441042</v>
      </c>
      <c r="AU110" s="6">
        <f>IF(BaseForecast!AU98=0,"",BaseForecast!AU110/BaseForecast!AU98)</f>
        <v>0.69197147458017028</v>
      </c>
      <c r="AV110" s="6">
        <f>IF(BaseForecast!AV98=0,"",BaseForecast!AV110/BaseForecast!AV98)</f>
        <v>1.1666666666666667</v>
      </c>
      <c r="AW110" s="6">
        <f>IF(BaseForecast!AW98=0,"",BaseForecast!AW110/BaseForecast!AW98)</f>
        <v>1.2073887489504618</v>
      </c>
      <c r="AX110" s="6">
        <f>IF(BaseForecast!AX98=0,"",BaseForecast!AX110/BaseForecast!AX98)</f>
        <v>1.4363050483351236</v>
      </c>
      <c r="AY110" s="6">
        <f>IF(BaseForecast!AY98=0,"",BaseForecast!AY110/BaseForecast!AY98)</f>
        <v>0.8014184397163121</v>
      </c>
      <c r="AZ110" s="6">
        <f>IF(BaseForecast!AZ98=0,"",BaseForecast!AZ110/BaseForecast!AZ98)</f>
        <v>1.4839726747241198</v>
      </c>
      <c r="BA110" s="6">
        <f>IF(BaseForecast!BA98=0,"",BaseForecast!BA110/BaseForecast!BA98)</f>
        <v>1.0348837209302326</v>
      </c>
      <c r="BB110" s="6">
        <f t="shared" si="1"/>
        <v>11</v>
      </c>
    </row>
    <row r="111" spans="1:54" ht="12.75" x14ac:dyDescent="0.2">
      <c r="A111" s="11">
        <v>40162</v>
      </c>
      <c r="B111" s="6">
        <f>IF(BaseForecast!B99=0,"",BaseForecast!B111/BaseForecast!B99)</f>
        <v>1.0912102167533597</v>
      </c>
      <c r="C111" s="6">
        <f>IF(BaseForecast!C99=0,"",BaseForecast!C111/BaseForecast!C99)</f>
        <v>1.6410585563345512</v>
      </c>
      <c r="D111" s="6">
        <f>IF(BaseForecast!D99=0,"",BaseForecast!D111/BaseForecast!D99)</f>
        <v>1.0537070998166098</v>
      </c>
      <c r="E111" s="6">
        <f>IF(BaseForecast!E99=0,"",BaseForecast!E111/BaseForecast!E99)</f>
        <v>0.80754980400579923</v>
      </c>
      <c r="F111" s="6">
        <f>IF(BaseForecast!F99=0,"",BaseForecast!F111/BaseForecast!F99)</f>
        <v>1.019397116644823</v>
      </c>
      <c r="G111" s="6">
        <f>IF(BaseForecast!G99=0,"",BaseForecast!G111/BaseForecast!G99)</f>
        <v>0.97476035765110225</v>
      </c>
      <c r="H111" s="6">
        <f>IF(BaseForecast!H99=0,"",BaseForecast!H111/BaseForecast!H99)</f>
        <v>1.2368647717484926</v>
      </c>
      <c r="I111" s="6">
        <f>IF(BaseForecast!I99=0,"",BaseForecast!I111/BaseForecast!I99)</f>
        <v>1.4747237244298141</v>
      </c>
      <c r="J111" s="6">
        <f>IF(BaseForecast!J99=0,"",BaseForecast!J111/BaseForecast!J99)</f>
        <v>1.6534788540245566</v>
      </c>
      <c r="K111" s="6" t="str">
        <f>IF(BaseForecast!K99=0,"",BaseForecast!K111/BaseForecast!K99)</f>
        <v/>
      </c>
      <c r="L111" s="6">
        <f>IF(BaseForecast!L99=0,"",BaseForecast!L111/BaseForecast!L99)</f>
        <v>1.2310142289874255</v>
      </c>
      <c r="M111" s="6">
        <f>IF(BaseForecast!M99=0,"",BaseForecast!M111/BaseForecast!M99)</f>
        <v>1.9939939939939939</v>
      </c>
      <c r="N111" s="6" t="str">
        <f>IF(BaseForecast!N99=0,"",BaseForecast!N111/BaseForecast!N99)</f>
        <v/>
      </c>
      <c r="O111" s="6">
        <f>IF(BaseForecast!O99=0,"",BaseForecast!O111/BaseForecast!O99)</f>
        <v>1.2566964285714286</v>
      </c>
      <c r="P111" s="6">
        <f>IF(BaseForecast!P99=0,"",BaseForecast!P111/BaseForecast!P99)</f>
        <v>0.3315488936473947</v>
      </c>
      <c r="Q111" s="6">
        <f>IF(BaseForecast!Q99=0,"",BaseForecast!Q111/BaseForecast!Q99)</f>
        <v>1.2217072228659713</v>
      </c>
      <c r="R111" s="6">
        <f>IF(BaseForecast!R99=0,"",BaseForecast!R111/BaseForecast!R99)</f>
        <v>0.33045846572855198</v>
      </c>
      <c r="S111" s="6">
        <f>IF(BaseForecast!S99=0,"",BaseForecast!S111/BaseForecast!S99)</f>
        <v>0.84223399918467179</v>
      </c>
      <c r="T111" s="6">
        <f>IF(BaseForecast!T99=0,"",BaseForecast!T111/BaseForecast!T99)</f>
        <v>2.1596452328159645</v>
      </c>
      <c r="U111" s="6">
        <f>IF(BaseForecast!U99=0,"",BaseForecast!U111/BaseForecast!U99)</f>
        <v>0.95159817351598175</v>
      </c>
      <c r="V111" s="6">
        <f>IF(BaseForecast!V99=0,"",BaseForecast!V111/BaseForecast!V99)</f>
        <v>1.1009529481834426</v>
      </c>
      <c r="W111" s="6">
        <f>IF(BaseForecast!W99=0,"",BaseForecast!W111/BaseForecast!W99)</f>
        <v>1.3407134071340714</v>
      </c>
      <c r="X111" s="6">
        <f>IF(BaseForecast!X99=0,"",BaseForecast!X111/BaseForecast!X99)</f>
        <v>1.1188952509262378</v>
      </c>
      <c r="Y111" s="6">
        <f>IF(BaseForecast!Y99=0,"",BaseForecast!Y111/BaseForecast!Y99)</f>
        <v>0.75417210854738059</v>
      </c>
      <c r="Z111" s="6">
        <f>IF(BaseForecast!Z99=0,"",BaseForecast!Z111/BaseForecast!Z99)</f>
        <v>0.66946225949679328</v>
      </c>
      <c r="AA111" s="6">
        <f>IF(BaseForecast!AA99=0,"",BaseForecast!AA111/BaseForecast!AA99)</f>
        <v>1.5486420753952168</v>
      </c>
      <c r="AB111" s="6">
        <f>IF(BaseForecast!AB99=0,"",BaseForecast!AB111/BaseForecast!AB99)</f>
        <v>0.55762925598991175</v>
      </c>
      <c r="AC111" s="6">
        <f>IF(BaseForecast!AC99=0,"",BaseForecast!AC111/BaseForecast!AC99)</f>
        <v>1.0185185185185186</v>
      </c>
      <c r="AD111" s="6">
        <f>IF(BaseForecast!AD99=0,"",BaseForecast!AD111/BaseForecast!AD99)</f>
        <v>0.6074074074074074</v>
      </c>
      <c r="AE111" s="6">
        <f>IF(BaseForecast!AE99=0,"",BaseForecast!AE111/BaseForecast!AE99)</f>
        <v>0.94038633746961753</v>
      </c>
      <c r="AF111" s="6">
        <f>IF(BaseForecast!AF99=0,"",BaseForecast!AF111/BaseForecast!AF99)</f>
        <v>1.3316104461371054</v>
      </c>
      <c r="AG111" s="6">
        <f>IF(BaseForecast!AG99=0,"",BaseForecast!AG111/BaseForecast!AG99)</f>
        <v>1.4070786641517807</v>
      </c>
      <c r="AH111" s="6">
        <f>IF(BaseForecast!AH99=0,"",BaseForecast!AH111/BaseForecast!AH99)</f>
        <v>0.84795856185252894</v>
      </c>
      <c r="AI111" s="6">
        <f>IF(BaseForecast!AI99=0,"",BaseForecast!AI111/BaseForecast!AI99)</f>
        <v>1.0366407018074566</v>
      </c>
      <c r="AJ111" s="6">
        <f>IF(BaseForecast!AJ99=0,"",BaseForecast!AJ111/BaseForecast!AJ99)</f>
        <v>1.3850649350649351</v>
      </c>
      <c r="AK111" s="6" t="str">
        <f>IF(BaseForecast!AK99=0,"",BaseForecast!AK111/BaseForecast!AK99)</f>
        <v/>
      </c>
      <c r="AL111" s="6">
        <f>IF(BaseForecast!AL99=0,"",BaseForecast!AL111/BaseForecast!AL99)</f>
        <v>0.58803801006148682</v>
      </c>
      <c r="AM111" s="6">
        <f>IF(BaseForecast!AM99=0,"",BaseForecast!AM111/BaseForecast!AM99)</f>
        <v>0.98526663479508014</v>
      </c>
      <c r="AN111" s="6">
        <f>IF(BaseForecast!AN99=0,"",BaseForecast!AN111/BaseForecast!AN99)</f>
        <v>0.80746027699889544</v>
      </c>
      <c r="AO111" s="6">
        <f>IF(BaseForecast!AO99=0,"",BaseForecast!AO111/BaseForecast!AO99)</f>
        <v>1.2190724134606112</v>
      </c>
      <c r="AP111" s="6">
        <f>IF(BaseForecast!AP99=0,"",BaseForecast!AP111/BaseForecast!AP99)</f>
        <v>1.3130304543185223</v>
      </c>
      <c r="AQ111" s="6">
        <f>IF(BaseForecast!AQ99=0,"",BaseForecast!AQ111/BaseForecast!AQ99)</f>
        <v>1.2322022621423818</v>
      </c>
      <c r="AR111" s="6">
        <f>IF(BaseForecast!AR99=0,"",BaseForecast!AR111/BaseForecast!AR99)</f>
        <v>0.1440677966101695</v>
      </c>
      <c r="AS111" s="6">
        <f>IF(BaseForecast!AS99=0,"",BaseForecast!AS111/BaseForecast!AS99)</f>
        <v>2.3444976076555024</v>
      </c>
      <c r="AT111" s="6">
        <f>IF(BaseForecast!AT99=0,"",BaseForecast!AT111/BaseForecast!AT99)</f>
        <v>1.1059768141765991</v>
      </c>
      <c r="AU111" s="6">
        <f>IF(BaseForecast!AU99=0,"",BaseForecast!AU111/BaseForecast!AU99)</f>
        <v>1.151940363955273</v>
      </c>
      <c r="AV111" s="6">
        <f>IF(BaseForecast!AV99=0,"",BaseForecast!AV111/BaseForecast!AV99)</f>
        <v>0.8</v>
      </c>
      <c r="AW111" s="6">
        <f>IF(BaseForecast!AW99=0,"",BaseForecast!AW111/BaseForecast!AW99)</f>
        <v>1.3719536556132641</v>
      </c>
      <c r="AX111" s="6">
        <f>IF(BaseForecast!AX99=0,"",BaseForecast!AX111/BaseForecast!AX99)</f>
        <v>1.5338055376690276</v>
      </c>
      <c r="AY111" s="6">
        <f>IF(BaseForecast!AY99=0,"",BaseForecast!AY111/BaseForecast!AY99)</f>
        <v>0.51497005988023947</v>
      </c>
      <c r="AZ111" s="6">
        <f>IF(BaseForecast!AZ99=0,"",BaseForecast!AZ111/BaseForecast!AZ99)</f>
        <v>1.3105633802816901</v>
      </c>
      <c r="BA111" s="6">
        <f>IF(BaseForecast!BA99=0,"",BaseForecast!BA111/BaseForecast!BA99)</f>
        <v>1.07</v>
      </c>
      <c r="BB111" s="6">
        <f t="shared" si="1"/>
        <v>12</v>
      </c>
    </row>
    <row r="112" spans="1:54" ht="12.75" x14ac:dyDescent="0.2">
      <c r="A112" s="11">
        <v>40193</v>
      </c>
      <c r="B112" s="6">
        <f>IF(BaseForecast!B100=0,"",BaseForecast!B112/BaseForecast!B100)</f>
        <v>1.1197822849006824</v>
      </c>
      <c r="C112" s="6">
        <f>IF(BaseForecast!C100=0,"",BaseForecast!C112/BaseForecast!C100)</f>
        <v>1.2963378875787634</v>
      </c>
      <c r="D112" s="6">
        <f>IF(BaseForecast!D100=0,"",BaseForecast!D112/BaseForecast!D100)</f>
        <v>1.0486246179494303</v>
      </c>
      <c r="E112" s="6">
        <f>IF(BaseForecast!E100=0,"",BaseForecast!E112/BaseForecast!E100)</f>
        <v>0.69027830728173845</v>
      </c>
      <c r="F112" s="6">
        <f>IF(BaseForecast!F100=0,"",BaseForecast!F112/BaseForecast!F100)</f>
        <v>1.4273651890232202</v>
      </c>
      <c r="G112" s="6">
        <f>IF(BaseForecast!G100=0,"",BaseForecast!G112/BaseForecast!G100)</f>
        <v>1.0067740228320858</v>
      </c>
      <c r="H112" s="6">
        <f>IF(BaseForecast!H100=0,"",BaseForecast!H112/BaseForecast!H100)</f>
        <v>0.94552190019612115</v>
      </c>
      <c r="I112" s="6">
        <f>IF(BaseForecast!I100=0,"",BaseForecast!I112/BaseForecast!I100)</f>
        <v>1.4282731259135519</v>
      </c>
      <c r="J112" s="6">
        <f>IF(BaseForecast!J100=0,"",BaseForecast!J112/BaseForecast!J100)</f>
        <v>1.2791666666666666</v>
      </c>
      <c r="K112" s="6" t="str">
        <f>IF(BaseForecast!K100=0,"",BaseForecast!K112/BaseForecast!K100)</f>
        <v/>
      </c>
      <c r="L112" s="6">
        <f>IF(BaseForecast!L100=0,"",BaseForecast!L112/BaseForecast!L100)</f>
        <v>1.224618149146451</v>
      </c>
      <c r="M112" s="6">
        <f>IF(BaseForecast!M100=0,"",BaseForecast!M112/BaseForecast!M100)</f>
        <v>1.3002799310938846</v>
      </c>
      <c r="N112" s="6" t="str">
        <f>IF(BaseForecast!N100=0,"",BaseForecast!N112/BaseForecast!N100)</f>
        <v/>
      </c>
      <c r="O112" s="6">
        <f>IF(BaseForecast!O100=0,"",BaseForecast!O112/BaseForecast!O100)</f>
        <v>1.0620239390642001</v>
      </c>
      <c r="P112" s="6">
        <f>IF(BaseForecast!P100=0,"",BaseForecast!P112/BaseForecast!P100)</f>
        <v>0.59868254370407903</v>
      </c>
      <c r="Q112" s="6">
        <f>IF(BaseForecast!Q100=0,"",BaseForecast!Q112/BaseForecast!Q100)</f>
        <v>0.90059774186406905</v>
      </c>
      <c r="R112" s="6">
        <f>IF(BaseForecast!R100=0,"",BaseForecast!R112/BaseForecast!R100)</f>
        <v>0.61827195467422091</v>
      </c>
      <c r="S112" s="6">
        <f>IF(BaseForecast!S100=0,"",BaseForecast!S112/BaseForecast!S100)</f>
        <v>1.1946138211382114</v>
      </c>
      <c r="T112" s="6">
        <f>IF(BaseForecast!T100=0,"",BaseForecast!T112/BaseForecast!T100)</f>
        <v>1.9821428571428572</v>
      </c>
      <c r="U112" s="6">
        <f>IF(BaseForecast!U100=0,"",BaseForecast!U112/BaseForecast!U100)</f>
        <v>1.2597223136145292</v>
      </c>
      <c r="V112" s="6">
        <f>IF(BaseForecast!V100=0,"",BaseForecast!V112/BaseForecast!V100)</f>
        <v>1.1232686980609419</v>
      </c>
      <c r="W112" s="6">
        <f>IF(BaseForecast!W100=0,"",BaseForecast!W112/BaseForecast!W100)</f>
        <v>0.50129366106080209</v>
      </c>
      <c r="X112" s="6">
        <f>IF(BaseForecast!X100=0,"",BaseForecast!X112/BaseForecast!X100)</f>
        <v>1.1817085613579446</v>
      </c>
      <c r="Y112" s="6">
        <f>IF(BaseForecast!Y100=0,"",BaseForecast!Y112/BaseForecast!Y100)</f>
        <v>0.89417228795753623</v>
      </c>
      <c r="Z112" s="6">
        <f>IF(BaseForecast!Z100=0,"",BaseForecast!Z112/BaseForecast!Z100)</f>
        <v>1.0943025540275049</v>
      </c>
      <c r="AA112" s="6">
        <f>IF(BaseForecast!AA100=0,"",BaseForecast!AA112/BaseForecast!AA100)</f>
        <v>1.3565479609419873</v>
      </c>
      <c r="AB112" s="6">
        <f>IF(BaseForecast!AB100=0,"",BaseForecast!AB112/BaseForecast!AB100)</f>
        <v>0.97094240837696333</v>
      </c>
      <c r="AC112" s="6">
        <f>IF(BaseForecast!AC100=0,"",BaseForecast!AC112/BaseForecast!AC100)</f>
        <v>1.6949152542372881E-2</v>
      </c>
      <c r="AD112" s="6">
        <f>IF(BaseForecast!AD100=0,"",BaseForecast!AD112/BaseForecast!AD100)</f>
        <v>0.86702127659574468</v>
      </c>
      <c r="AE112" s="6">
        <f>IF(BaseForecast!AE100=0,"",BaseForecast!AE112/BaseForecast!AE100)</f>
        <v>0.95300663672320174</v>
      </c>
      <c r="AF112" s="6">
        <f>IF(BaseForecast!AF100=0,"",BaseForecast!AF112/BaseForecast!AF100)</f>
        <v>0.64419795221843001</v>
      </c>
      <c r="AG112" s="6">
        <f>IF(BaseForecast!AG100=0,"",BaseForecast!AG112/BaseForecast!AG100)</f>
        <v>1.1752810806438567</v>
      </c>
      <c r="AH112" s="6">
        <f>IF(BaseForecast!AH100=0,"",BaseForecast!AH112/BaseForecast!AH100)</f>
        <v>1.0311323982210059</v>
      </c>
      <c r="AI112" s="6">
        <f>IF(BaseForecast!AI100=0,"",BaseForecast!AI112/BaseForecast!AI100)</f>
        <v>1.0635952955837682</v>
      </c>
      <c r="AJ112" s="6">
        <f>IF(BaseForecast!AJ100=0,"",BaseForecast!AJ112/BaseForecast!AJ100)</f>
        <v>2.5556173526140156</v>
      </c>
      <c r="AK112" s="6" t="str">
        <f>IF(BaseForecast!AK100=0,"",BaseForecast!AK112/BaseForecast!AK100)</f>
        <v/>
      </c>
      <c r="AL112" s="6">
        <f>IF(BaseForecast!AL100=0,"",BaseForecast!AL112/BaseForecast!AL100)</f>
        <v>0.71051705944424903</v>
      </c>
      <c r="AM112" s="6">
        <f>IF(BaseForecast!AM100=0,"",BaseForecast!AM112/BaseForecast!AM100)</f>
        <v>1.0813480534572923</v>
      </c>
      <c r="AN112" s="6">
        <f>IF(BaseForecast!AN100=0,"",BaseForecast!AN112/BaseForecast!AN100)</f>
        <v>1.1941055813451367</v>
      </c>
      <c r="AO112" s="6">
        <f>IF(BaseForecast!AO100=0,"",BaseForecast!AO112/BaseForecast!AO100)</f>
        <v>1.0757270371436798</v>
      </c>
      <c r="AP112" s="6">
        <f>IF(BaseForecast!AP100=0,"",BaseForecast!AP112/BaseForecast!AP100)</f>
        <v>1.0649468205476351</v>
      </c>
      <c r="AQ112" s="6">
        <f>IF(BaseForecast!AQ100=0,"",BaseForecast!AQ112/BaseForecast!AQ100)</f>
        <v>1.4134219689775245</v>
      </c>
      <c r="AR112" s="6">
        <f>IF(BaseForecast!AR100=0,"",BaseForecast!AR112/BaseForecast!AR100)</f>
        <v>3.7037037037037035E-2</v>
      </c>
      <c r="AS112" s="6">
        <f>IF(BaseForecast!AS100=0,"",BaseForecast!AS112/BaseForecast!AS100)</f>
        <v>5.41015625</v>
      </c>
      <c r="AT112" s="6">
        <f>IF(BaseForecast!AT100=0,"",BaseForecast!AT112/BaseForecast!AT100)</f>
        <v>1.1850990666448338</v>
      </c>
      <c r="AU112" s="6">
        <f>IF(BaseForecast!AU100=0,"",BaseForecast!AU112/BaseForecast!AU100)</f>
        <v>0.95350266284309704</v>
      </c>
      <c r="AV112" s="6">
        <f>IF(BaseForecast!AV100=0,"",BaseForecast!AV112/BaseForecast!AV100)</f>
        <v>1</v>
      </c>
      <c r="AW112" s="6">
        <f>IF(BaseForecast!AW100=0,"",BaseForecast!AW112/BaseForecast!AW100)</f>
        <v>1.0917300993420205</v>
      </c>
      <c r="AX112" s="6">
        <f>IF(BaseForecast!AX100=0,"",BaseForecast!AX112/BaseForecast!AX100)</f>
        <v>1.2064957264957266</v>
      </c>
      <c r="AY112" s="6">
        <f>IF(BaseForecast!AY100=0,"",BaseForecast!AY112/BaseForecast!AY100)</f>
        <v>0.76851851851851849</v>
      </c>
      <c r="AZ112" s="6">
        <f>IF(BaseForecast!AZ100=0,"",BaseForecast!AZ112/BaseForecast!AZ100)</f>
        <v>1.1490222521915037</v>
      </c>
      <c r="BA112" s="6">
        <f>IF(BaseForecast!BA100=0,"",BaseForecast!BA112/BaseForecast!BA100)</f>
        <v>0.78632478632478631</v>
      </c>
      <c r="BB112" s="6">
        <f t="shared" si="1"/>
        <v>1</v>
      </c>
    </row>
    <row r="113" spans="1:54" ht="12.75" x14ac:dyDescent="0.2">
      <c r="A113" s="11">
        <v>40224</v>
      </c>
      <c r="B113" s="6">
        <f>IF(BaseForecast!B101=0,"",BaseForecast!B113/BaseForecast!B101)</f>
        <v>1.0576507480064921</v>
      </c>
      <c r="C113" s="6">
        <f>IF(BaseForecast!C101=0,"",BaseForecast!C113/BaseForecast!C101)</f>
        <v>0.99604047514298288</v>
      </c>
      <c r="D113" s="6">
        <f>IF(BaseForecast!D101=0,"",BaseForecast!D113/BaseForecast!D101)</f>
        <v>1.0768198591076821</v>
      </c>
      <c r="E113" s="6">
        <f>IF(BaseForecast!E101=0,"",BaseForecast!E113/BaseForecast!E101)</f>
        <v>0.67917770933314237</v>
      </c>
      <c r="F113" s="6">
        <f>IF(BaseForecast!F101=0,"",BaseForecast!F113/BaseForecast!F101)</f>
        <v>0.76303317535545023</v>
      </c>
      <c r="G113" s="6">
        <f>IF(BaseForecast!G101=0,"",BaseForecast!G113/BaseForecast!G101)</f>
        <v>1.0152953762829728</v>
      </c>
      <c r="H113" s="6">
        <f>IF(BaseForecast!H101=0,"",BaseForecast!H113/BaseForecast!H101)</f>
        <v>0.81287036074436014</v>
      </c>
      <c r="I113" s="6">
        <f>IF(BaseForecast!I101=0,"",BaseForecast!I113/BaseForecast!I101)</f>
        <v>1.0157107703956085</v>
      </c>
      <c r="J113" s="6">
        <f>IF(BaseForecast!J101=0,"",BaseForecast!J113/BaseForecast!J101)</f>
        <v>2.9182879377431905</v>
      </c>
      <c r="K113" s="6" t="str">
        <f>IF(BaseForecast!K101=0,"",BaseForecast!K113/BaseForecast!K101)</f>
        <v/>
      </c>
      <c r="L113" s="6">
        <f>IF(BaseForecast!L101=0,"",BaseForecast!L113/BaseForecast!L101)</f>
        <v>1.1789808557498636</v>
      </c>
      <c r="M113" s="6">
        <f>IF(BaseForecast!M101=0,"",BaseForecast!M113/BaseForecast!M101)</f>
        <v>1.0646784374714116</v>
      </c>
      <c r="N113" s="6" t="str">
        <f>IF(BaseForecast!N101=0,"",BaseForecast!N113/BaseForecast!N101)</f>
        <v/>
      </c>
      <c r="O113" s="6">
        <f>IF(BaseForecast!O101=0,"",BaseForecast!O113/BaseForecast!O101)</f>
        <v>1.2313296903460837</v>
      </c>
      <c r="P113" s="6">
        <f>IF(BaseForecast!P101=0,"",BaseForecast!P113/BaseForecast!P101)</f>
        <v>0.69798657718120805</v>
      </c>
      <c r="Q113" s="6">
        <f>IF(BaseForecast!Q101=0,"",BaseForecast!Q113/BaseForecast!Q101)</f>
        <v>0.887822132390096</v>
      </c>
      <c r="R113" s="6">
        <f>IF(BaseForecast!R101=0,"",BaseForecast!R113/BaseForecast!R101)</f>
        <v>0.84646739130434778</v>
      </c>
      <c r="S113" s="6">
        <f>IF(BaseForecast!S101=0,"",BaseForecast!S113/BaseForecast!S101)</f>
        <v>0.69192634560906519</v>
      </c>
      <c r="T113" s="6">
        <f>IF(BaseForecast!T101=0,"",BaseForecast!T113/BaseForecast!T101)</f>
        <v>0.55400254129606097</v>
      </c>
      <c r="U113" s="6">
        <f>IF(BaseForecast!U101=0,"",BaseForecast!U113/BaseForecast!U101)</f>
        <v>0.98012320328542091</v>
      </c>
      <c r="V113" s="6">
        <f>IF(BaseForecast!V101=0,"",BaseForecast!V113/BaseForecast!V101)</f>
        <v>0.9642857142857143</v>
      </c>
      <c r="W113" s="6">
        <f>IF(BaseForecast!W101=0,"",BaseForecast!W113/BaseForecast!W101)</f>
        <v>0.57984031936127745</v>
      </c>
      <c r="X113" s="6">
        <f>IF(BaseForecast!X101=0,"",BaseForecast!X113/BaseForecast!X101)</f>
        <v>1.1588381384299751</v>
      </c>
      <c r="Y113" s="6">
        <f>IF(BaseForecast!Y101=0,"",BaseForecast!Y113/BaseForecast!Y101)</f>
        <v>0.72399826414002599</v>
      </c>
      <c r="Z113" s="6">
        <f>IF(BaseForecast!Z101=0,"",BaseForecast!Z113/BaseForecast!Z101)</f>
        <v>1.2556962025316456</v>
      </c>
      <c r="AA113" s="6">
        <f>IF(BaseForecast!AA101=0,"",BaseForecast!AA113/BaseForecast!AA101)</f>
        <v>1.3910282177023876</v>
      </c>
      <c r="AB113" s="6">
        <f>IF(BaseForecast!AB101=0,"",BaseForecast!AB113/BaseForecast!AB101)</f>
        <v>0.86036453506333022</v>
      </c>
      <c r="AC113" s="6">
        <f>IF(BaseForecast!AC101=0,"",BaseForecast!AC113/BaseForecast!AC101)</f>
        <v>0</v>
      </c>
      <c r="AD113" s="6">
        <f>IF(BaseForecast!AD101=0,"",BaseForecast!AD113/BaseForecast!AD101)</f>
        <v>1.6</v>
      </c>
      <c r="AE113" s="6">
        <f>IF(BaseForecast!AE101=0,"",BaseForecast!AE113/BaseForecast!AE101)</f>
        <v>0.92299533305048787</v>
      </c>
      <c r="AF113" s="6">
        <f>IF(BaseForecast!AF101=0,"",BaseForecast!AF113/BaseForecast!AF101)</f>
        <v>0.51112197506722068</v>
      </c>
      <c r="AG113" s="6">
        <f>IF(BaseForecast!AG101=0,"",BaseForecast!AG113/BaseForecast!AG101)</f>
        <v>1.1838864341449657</v>
      </c>
      <c r="AH113" s="6">
        <f>IF(BaseForecast!AH101=0,"",BaseForecast!AH113/BaseForecast!AH101)</f>
        <v>1.1002565620682849</v>
      </c>
      <c r="AI113" s="6">
        <f>IF(BaseForecast!AI101=0,"",BaseForecast!AI113/BaseForecast!AI101)</f>
        <v>0.98618955512572537</v>
      </c>
      <c r="AJ113" s="6">
        <f>IF(BaseForecast!AJ101=0,"",BaseForecast!AJ113/BaseForecast!AJ101)</f>
        <v>1.6192468619246863</v>
      </c>
      <c r="AK113" s="6" t="str">
        <f>IF(BaseForecast!AK101=0,"",BaseForecast!AK113/BaseForecast!AK101)</f>
        <v/>
      </c>
      <c r="AL113" s="6">
        <f>IF(BaseForecast!AL101=0,"",BaseForecast!AL113/BaseForecast!AL101)</f>
        <v>0.55837104072398192</v>
      </c>
      <c r="AM113" s="6">
        <f>IF(BaseForecast!AM101=0,"",BaseForecast!AM113/BaseForecast!AM101)</f>
        <v>0.94064730615038628</v>
      </c>
      <c r="AN113" s="6">
        <f>IF(BaseForecast!AN101=0,"",BaseForecast!AN113/BaseForecast!AN101)</f>
        <v>0.97518633833380508</v>
      </c>
      <c r="AO113" s="6">
        <f>IF(BaseForecast!AO101=0,"",BaseForecast!AO113/BaseForecast!AO101)</f>
        <v>0.80239743876107517</v>
      </c>
      <c r="AP113" s="6">
        <f>IF(BaseForecast!AP101=0,"",BaseForecast!AP113/BaseForecast!AP101)</f>
        <v>0.90374459913586169</v>
      </c>
      <c r="AQ113" s="6">
        <f>IF(BaseForecast!AQ101=0,"",BaseForecast!AQ113/BaseForecast!AQ101)</f>
        <v>1.3635363169479091</v>
      </c>
      <c r="AR113" s="6">
        <f>IF(BaseForecast!AR101=0,"",BaseForecast!AR113/BaseForecast!AR101)</f>
        <v>0.14285714285714285</v>
      </c>
      <c r="AS113" s="6">
        <f>IF(BaseForecast!AS101=0,"",BaseForecast!AS113/BaseForecast!AS101)</f>
        <v>0.4375</v>
      </c>
      <c r="AT113" s="6">
        <f>IF(BaseForecast!AT101=0,"",BaseForecast!AT113/BaseForecast!AT101)</f>
        <v>1.3277399125778895</v>
      </c>
      <c r="AU113" s="6">
        <f>IF(BaseForecast!AU101=0,"",BaseForecast!AU113/BaseForecast!AU101)</f>
        <v>0.86961230236084042</v>
      </c>
      <c r="AV113" s="6">
        <f>IF(BaseForecast!AV101=0,"",BaseForecast!AV113/BaseForecast!AV101)</f>
        <v>1</v>
      </c>
      <c r="AW113" s="6">
        <f>IF(BaseForecast!AW101=0,"",BaseForecast!AW113/BaseForecast!AW101)</f>
        <v>1.5153846153846153</v>
      </c>
      <c r="AX113" s="6">
        <f>IF(BaseForecast!AX101=0,"",BaseForecast!AX113/BaseForecast!AX101)</f>
        <v>0.61678033715094582</v>
      </c>
      <c r="AY113" s="6">
        <f>IF(BaseForecast!AY101=0,"",BaseForecast!AY113/BaseForecast!AY101)</f>
        <v>0.36805555555555558</v>
      </c>
      <c r="AZ113" s="6">
        <f>IF(BaseForecast!AZ101=0,"",BaseForecast!AZ113/BaseForecast!AZ101)</f>
        <v>1.2295506912442395</v>
      </c>
      <c r="BA113" s="6">
        <f>IF(BaseForecast!BA101=0,"",BaseForecast!BA113/BaseForecast!BA101)</f>
        <v>0.625</v>
      </c>
      <c r="BB113" s="6">
        <f t="shared" si="1"/>
        <v>2</v>
      </c>
    </row>
    <row r="114" spans="1:54" ht="12.75" x14ac:dyDescent="0.2">
      <c r="A114" s="11">
        <v>40252</v>
      </c>
      <c r="B114" s="6">
        <f>IF(BaseForecast!B102=0,"",BaseForecast!B114/BaseForecast!B102)</f>
        <v>0.91431682003210069</v>
      </c>
      <c r="C114" s="6">
        <f>IF(BaseForecast!C102=0,"",BaseForecast!C114/BaseForecast!C102)</f>
        <v>0.92674013589904647</v>
      </c>
      <c r="D114" s="6">
        <f>IF(BaseForecast!D102=0,"",BaseForecast!D114/BaseForecast!D102)</f>
        <v>1.0695732838589982</v>
      </c>
      <c r="E114" s="6">
        <f>IF(BaseForecast!E102=0,"",BaseForecast!E114/BaseForecast!E102)</f>
        <v>1.0082021724673023</v>
      </c>
      <c r="F114" s="6">
        <f>IF(BaseForecast!F102=0,"",BaseForecast!F114/BaseForecast!F102)</f>
        <v>0.54548148148148146</v>
      </c>
      <c r="G114" s="6">
        <f>IF(BaseForecast!G102=0,"",BaseForecast!G114/BaseForecast!G102)</f>
        <v>1.1834341974528046</v>
      </c>
      <c r="H114" s="6">
        <f>IF(BaseForecast!H102=0,"",BaseForecast!H114/BaseForecast!H102)</f>
        <v>0.73901525532109258</v>
      </c>
      <c r="I114" s="6">
        <f>IF(BaseForecast!I102=0,"",BaseForecast!I114/BaseForecast!I102)</f>
        <v>0.72509102946044357</v>
      </c>
      <c r="J114" s="6">
        <f>IF(BaseForecast!J102=0,"",BaseForecast!J114/BaseForecast!J102)</f>
        <v>1.5469026548672566</v>
      </c>
      <c r="K114" s="6" t="str">
        <f>IF(BaseForecast!K102=0,"",BaseForecast!K114/BaseForecast!K102)</f>
        <v/>
      </c>
      <c r="L114" s="6">
        <f>IF(BaseForecast!L102=0,"",BaseForecast!L114/BaseForecast!L102)</f>
        <v>1.0837010101010101</v>
      </c>
      <c r="M114" s="6">
        <f>IF(BaseForecast!M102=0,"",BaseForecast!M114/BaseForecast!M102)</f>
        <v>0.77836999709274157</v>
      </c>
      <c r="N114" s="6" t="str">
        <f>IF(BaseForecast!N102=0,"",BaseForecast!N114/BaseForecast!N102)</f>
        <v/>
      </c>
      <c r="O114" s="6">
        <f>IF(BaseForecast!O102=0,"",BaseForecast!O114/BaseForecast!O102)</f>
        <v>2.3719412724306688</v>
      </c>
      <c r="P114" s="6">
        <f>IF(BaseForecast!P102=0,"",BaseForecast!P114/BaseForecast!P102)</f>
        <v>0.44444444444444442</v>
      </c>
      <c r="Q114" s="6">
        <f>IF(BaseForecast!Q102=0,"",BaseForecast!Q114/BaseForecast!Q102)</f>
        <v>0.92616507580011231</v>
      </c>
      <c r="R114" s="6">
        <f>IF(BaseForecast!R102=0,"",BaseForecast!R114/BaseForecast!R102)</f>
        <v>0.28480340063761955</v>
      </c>
      <c r="S114" s="6">
        <f>IF(BaseForecast!S102=0,"",BaseForecast!S114/BaseForecast!S102)</f>
        <v>0.516628701594533</v>
      </c>
      <c r="T114" s="6">
        <f>IF(BaseForecast!T102=0,"",BaseForecast!T114/BaseForecast!T102)</f>
        <v>0.61061946902654862</v>
      </c>
      <c r="U114" s="6">
        <f>IF(BaseForecast!U102=0,"",BaseForecast!U114/BaseForecast!U102)</f>
        <v>1.0282380916994873</v>
      </c>
      <c r="V114" s="6">
        <f>IF(BaseForecast!V102=0,"",BaseForecast!V114/BaseForecast!V102)</f>
        <v>0.64464853408689504</v>
      </c>
      <c r="W114" s="6">
        <f>IF(BaseForecast!W102=0,"",BaseForecast!W114/BaseForecast!W102)</f>
        <v>0.44588744588744589</v>
      </c>
      <c r="X114" s="6">
        <f>IF(BaseForecast!X102=0,"",BaseForecast!X114/BaseForecast!X102)</f>
        <v>1.0271714101501335</v>
      </c>
      <c r="Y114" s="6">
        <f>IF(BaseForecast!Y102=0,"",BaseForecast!Y114/BaseForecast!Y102)</f>
        <v>0.65896110960021759</v>
      </c>
      <c r="Z114" s="6">
        <f>IF(BaseForecast!Z102=0,"",BaseForecast!Z114/BaseForecast!Z102)</f>
        <v>0.78136200716845883</v>
      </c>
      <c r="AA114" s="6">
        <f>IF(BaseForecast!AA102=0,"",BaseForecast!AA114/BaseForecast!AA102)</f>
        <v>1.1499999999999999</v>
      </c>
      <c r="AB114" s="6">
        <f>IF(BaseForecast!AB102=0,"",BaseForecast!AB114/BaseForecast!AB102)</f>
        <v>0.61641713990707281</v>
      </c>
      <c r="AC114" s="6">
        <f>IF(BaseForecast!AC102=0,"",BaseForecast!AC114/BaseForecast!AC102)</f>
        <v>7.3170731707317069E-2</v>
      </c>
      <c r="AD114" s="6">
        <f>IF(BaseForecast!AD102=0,"",BaseForecast!AD114/BaseForecast!AD102)</f>
        <v>0.83116883116883122</v>
      </c>
      <c r="AE114" s="6">
        <f>IF(BaseForecast!AE102=0,"",BaseForecast!AE114/BaseForecast!AE102)</f>
        <v>0.94026548672566368</v>
      </c>
      <c r="AF114" s="6">
        <f>IF(BaseForecast!AF102=0,"",BaseForecast!AF114/BaseForecast!AF102)</f>
        <v>0.89760093622001169</v>
      </c>
      <c r="AG114" s="6">
        <f>IF(BaseForecast!AG102=0,"",BaseForecast!AG114/BaseForecast!AG102)</f>
        <v>1.1693931398416886</v>
      </c>
      <c r="AH114" s="6">
        <f>IF(BaseForecast!AH102=0,"",BaseForecast!AH114/BaseForecast!AH102)</f>
        <v>0.88710439300897492</v>
      </c>
      <c r="AI114" s="6">
        <f>IF(BaseForecast!AI102=0,"",BaseForecast!AI114/BaseForecast!AI102)</f>
        <v>0.86803829970513202</v>
      </c>
      <c r="AJ114" s="6">
        <f>IF(BaseForecast!AJ102=0,"",BaseForecast!AJ114/BaseForecast!AJ102)</f>
        <v>0.95549738219895286</v>
      </c>
      <c r="AK114" s="6">
        <f>IF(BaseForecast!AK102=0,"",BaseForecast!AK114/BaseForecast!AK102)</f>
        <v>0</v>
      </c>
      <c r="AL114" s="6">
        <f>IF(BaseForecast!AL102=0,"",BaseForecast!AL114/BaseForecast!AL102)</f>
        <v>0.37379507318814709</v>
      </c>
      <c r="AM114" s="6">
        <f>IF(BaseForecast!AM102=0,"",BaseForecast!AM114/BaseForecast!AM102)</f>
        <v>0.65728448275862073</v>
      </c>
      <c r="AN114" s="6">
        <f>IF(BaseForecast!AN102=0,"",BaseForecast!AN114/BaseForecast!AN102)</f>
        <v>1.0494142101284958</v>
      </c>
      <c r="AO114" s="6">
        <f>IF(BaseForecast!AO102=0,"",BaseForecast!AO114/BaseForecast!AO102)</f>
        <v>0.83662497256967305</v>
      </c>
      <c r="AP114" s="6">
        <f>IF(BaseForecast!AP102=0,"",BaseForecast!AP114/BaseForecast!AP102)</f>
        <v>0.81605494741360807</v>
      </c>
      <c r="AQ114" s="6">
        <f>IF(BaseForecast!AQ102=0,"",BaseForecast!AQ114/BaseForecast!AQ102)</f>
        <v>0.59663703131039814</v>
      </c>
      <c r="AR114" s="6">
        <f>IF(BaseForecast!AR102=0,"",BaseForecast!AR114/BaseForecast!AR102)</f>
        <v>3.4482758620689655E-2</v>
      </c>
      <c r="AS114" s="6">
        <f>IF(BaseForecast!AS102=0,"",BaseForecast!AS114/BaseForecast!AS102)</f>
        <v>0.18213058419243985</v>
      </c>
      <c r="AT114" s="6">
        <f>IF(BaseForecast!AT102=0,"",BaseForecast!AT114/BaseForecast!AT102)</f>
        <v>0.79255297597342089</v>
      </c>
      <c r="AU114" s="6">
        <f>IF(BaseForecast!AU102=0,"",BaseForecast!AU114/BaseForecast!AU102)</f>
        <v>0.96193533593212566</v>
      </c>
      <c r="AV114" s="6">
        <f>IF(BaseForecast!AV102=0,"",BaseForecast!AV114/BaseForecast!AV102)</f>
        <v>1</v>
      </c>
      <c r="AW114" s="6">
        <f>IF(BaseForecast!AW102=0,"",BaseForecast!AW114/BaseForecast!AW102)</f>
        <v>0.53501245502352612</v>
      </c>
      <c r="AX114" s="6">
        <f>IF(BaseForecast!AX102=0,"",BaseForecast!AX114/BaseForecast!AX102)</f>
        <v>1.3143332325370427</v>
      </c>
      <c r="AY114" s="6">
        <f>IF(BaseForecast!AY102=0,"",BaseForecast!AY114/BaseForecast!AY102)</f>
        <v>0.2839506172839506</v>
      </c>
      <c r="AZ114" s="6">
        <f>IF(BaseForecast!AZ102=0,"",BaseForecast!AZ114/BaseForecast!AZ102)</f>
        <v>0.89657228017883761</v>
      </c>
      <c r="BA114" s="6">
        <f>IF(BaseForecast!BA102=0,"",BaseForecast!BA114/BaseForecast!BA102)</f>
        <v>0.375</v>
      </c>
      <c r="BB114" s="6">
        <f t="shared" si="1"/>
        <v>3</v>
      </c>
    </row>
    <row r="115" spans="1:54" ht="12.75" x14ac:dyDescent="0.2">
      <c r="A115" s="11">
        <v>40283</v>
      </c>
      <c r="B115" s="6">
        <f>IF(BaseForecast!B103=0,"",BaseForecast!B115/BaseForecast!B103)</f>
        <v>1.0444976129553938</v>
      </c>
      <c r="C115" s="6">
        <f>IF(BaseForecast!C103=0,"",BaseForecast!C115/BaseForecast!C103)</f>
        <v>0.85129151291512917</v>
      </c>
      <c r="D115" s="6">
        <f>IF(BaseForecast!D103=0,"",BaseForecast!D115/BaseForecast!D103)</f>
        <v>1.242371705963939</v>
      </c>
      <c r="E115" s="6">
        <f>IF(BaseForecast!E103=0,"",BaseForecast!E115/BaseForecast!E103)</f>
        <v>0.99824138604832935</v>
      </c>
      <c r="F115" s="6">
        <f>IF(BaseForecast!F103=0,"",BaseForecast!F115/BaseForecast!F103)</f>
        <v>0.57799184883290111</v>
      </c>
      <c r="G115" s="6">
        <f>IF(BaseForecast!G103=0,"",BaseForecast!G115/BaseForecast!G103)</f>
        <v>1.1018908197579589</v>
      </c>
      <c r="H115" s="6">
        <f>IF(BaseForecast!H103=0,"",BaseForecast!H115/BaseForecast!H103)</f>
        <v>0.66705180050067403</v>
      </c>
      <c r="I115" s="6">
        <f>IF(BaseForecast!I103=0,"",BaseForecast!I115/BaseForecast!I103)</f>
        <v>0.8945175438596491</v>
      </c>
      <c r="J115" s="6">
        <f>IF(BaseForecast!J103=0,"",BaseForecast!J115/BaseForecast!J103)</f>
        <v>8.518796992481203</v>
      </c>
      <c r="K115" s="6" t="str">
        <f>IF(BaseForecast!K103=0,"",BaseForecast!K115/BaseForecast!K103)</f>
        <v/>
      </c>
      <c r="L115" s="6">
        <f>IF(BaseForecast!L103=0,"",BaseForecast!L115/BaseForecast!L103)</f>
        <v>1.0350311469402711</v>
      </c>
      <c r="M115" s="6">
        <f>IF(BaseForecast!M103=0,"",BaseForecast!M115/BaseForecast!M103)</f>
        <v>0.80740740740740746</v>
      </c>
      <c r="N115" s="6" t="str">
        <f>IF(BaseForecast!N103=0,"",BaseForecast!N115/BaseForecast!N103)</f>
        <v/>
      </c>
      <c r="O115" s="6">
        <f>IF(BaseForecast!O103=0,"",BaseForecast!O115/BaseForecast!O103)</f>
        <v>4.6199261992619922</v>
      </c>
      <c r="P115" s="6">
        <f>IF(BaseForecast!P103=0,"",BaseForecast!P115/BaseForecast!P103)</f>
        <v>0.44525267993874423</v>
      </c>
      <c r="Q115" s="6">
        <f>IF(BaseForecast!Q103=0,"",BaseForecast!Q115/BaseForecast!Q103)</f>
        <v>2.467058823529412</v>
      </c>
      <c r="R115" s="6">
        <f>IF(BaseForecast!R103=0,"",BaseForecast!R115/BaseForecast!R103)</f>
        <v>0.54892205638474301</v>
      </c>
      <c r="S115" s="6">
        <f>IF(BaseForecast!S103=0,"",BaseForecast!S115/BaseForecast!S103)</f>
        <v>0.69795221843003408</v>
      </c>
      <c r="T115" s="6">
        <f>IF(BaseForecast!T103=0,"",BaseForecast!T115/BaseForecast!T103)</f>
        <v>0.82751091703056767</v>
      </c>
      <c r="U115" s="6">
        <f>IF(BaseForecast!U103=0,"",BaseForecast!U115/BaseForecast!U103)</f>
        <v>1.16006478169917</v>
      </c>
      <c r="V115" s="6">
        <f>IF(BaseForecast!V103=0,"",BaseForecast!V115/BaseForecast!V103)</f>
        <v>0.79415730337078649</v>
      </c>
      <c r="W115" s="6">
        <f>IF(BaseForecast!W103=0,"",BaseForecast!W115/BaseForecast!W103)</f>
        <v>1.6287978863936592</v>
      </c>
      <c r="X115" s="6">
        <f>IF(BaseForecast!X103=0,"",BaseForecast!X115/BaseForecast!X103)</f>
        <v>1.1522940851299059</v>
      </c>
      <c r="Y115" s="6">
        <f>IF(BaseForecast!Y103=0,"",BaseForecast!Y115/BaseForecast!Y103)</f>
        <v>1.1798545765611634</v>
      </c>
      <c r="Z115" s="6">
        <f>IF(BaseForecast!Z103=0,"",BaseForecast!Z115/BaseForecast!Z103)</f>
        <v>0.99226985242445542</v>
      </c>
      <c r="AA115" s="6">
        <f>IF(BaseForecast!AA103=0,"",BaseForecast!AA115/BaseForecast!AA103)</f>
        <v>1.1109274260208299</v>
      </c>
      <c r="AB115" s="6">
        <f>IF(BaseForecast!AB103=0,"",BaseForecast!AB115/BaseForecast!AB103)</f>
        <v>0.3710972346119536</v>
      </c>
      <c r="AC115" s="6">
        <f>IF(BaseForecast!AC103=0,"",BaseForecast!AC115/BaseForecast!AC103)</f>
        <v>0.27586206896551724</v>
      </c>
      <c r="AD115" s="6">
        <f>IF(BaseForecast!AD103=0,"",BaseForecast!AD115/BaseForecast!AD103)</f>
        <v>0.47120418848167539</v>
      </c>
      <c r="AE115" s="6">
        <f>IF(BaseForecast!AE103=0,"",BaseForecast!AE115/BaseForecast!AE103)</f>
        <v>1.1014066077854106</v>
      </c>
      <c r="AF115" s="6">
        <f>IF(BaseForecast!AF103=0,"",BaseForecast!AF115/BaseForecast!AF103)</f>
        <v>0.23755578441469274</v>
      </c>
      <c r="AG115" s="6">
        <f>IF(BaseForecast!AG103=0,"",BaseForecast!AG115/BaseForecast!AG103)</f>
        <v>1.1799695422377496</v>
      </c>
      <c r="AH115" s="6">
        <f>IF(BaseForecast!AH103=0,"",BaseForecast!AH115/BaseForecast!AH103)</f>
        <v>1.0101114321089559</v>
      </c>
      <c r="AI115" s="6">
        <f>IF(BaseForecast!AI103=0,"",BaseForecast!AI115/BaseForecast!AI103)</f>
        <v>0.9618323226093809</v>
      </c>
      <c r="AJ115" s="6">
        <f>IF(BaseForecast!AJ103=0,"",BaseForecast!AJ115/BaseForecast!AJ103)</f>
        <v>2.3576864535768647</v>
      </c>
      <c r="AK115" s="6" t="str">
        <f>IF(BaseForecast!AK103=0,"",BaseForecast!AK115/BaseForecast!AK103)</f>
        <v/>
      </c>
      <c r="AL115" s="6">
        <f>IF(BaseForecast!AL103=0,"",BaseForecast!AL115/BaseForecast!AL103)</f>
        <v>0.89469668065623809</v>
      </c>
      <c r="AM115" s="6">
        <f>IF(BaseForecast!AM103=0,"",BaseForecast!AM115/BaseForecast!AM103)</f>
        <v>0.91034595656444395</v>
      </c>
      <c r="AN115" s="6">
        <f>IF(BaseForecast!AN103=0,"",BaseForecast!AN115/BaseForecast!AN103)</f>
        <v>2.0334184759472116</v>
      </c>
      <c r="AO115" s="6">
        <f>IF(BaseForecast!AO103=0,"",BaseForecast!AO115/BaseForecast!AO103)</f>
        <v>0.92528605415203358</v>
      </c>
      <c r="AP115" s="6">
        <f>IF(BaseForecast!AP103=0,"",BaseForecast!AP115/BaseForecast!AP103)</f>
        <v>1.2462663822005486</v>
      </c>
      <c r="AQ115" s="6">
        <f>IF(BaseForecast!AQ103=0,"",BaseForecast!AQ115/BaseForecast!AQ103)</f>
        <v>0.95418044402456303</v>
      </c>
      <c r="AR115" s="6">
        <f>IF(BaseForecast!AR103=0,"",BaseForecast!AR115/BaseForecast!AR103)</f>
        <v>0.58333333333333337</v>
      </c>
      <c r="AS115" s="6">
        <f>IF(BaseForecast!AS103=0,"",BaseForecast!AS115/BaseForecast!AS103)</f>
        <v>1.0917431192660549</v>
      </c>
      <c r="AT115" s="6">
        <f>IF(BaseForecast!AT103=0,"",BaseForecast!AT115/BaseForecast!AT103)</f>
        <v>1.1068677380633283</v>
      </c>
      <c r="AU115" s="6">
        <f>IF(BaseForecast!AU103=0,"",BaseForecast!AU115/BaseForecast!AU103)</f>
        <v>1.0430716916973648</v>
      </c>
      <c r="AV115" s="6">
        <f>IF(BaseForecast!AV103=0,"",BaseForecast!AV115/BaseForecast!AV103)</f>
        <v>1</v>
      </c>
      <c r="AW115" s="6">
        <f>IF(BaseForecast!AW103=0,"",BaseForecast!AW115/BaseForecast!AW103)</f>
        <v>0.76665404996214992</v>
      </c>
      <c r="AX115" s="6">
        <f>IF(BaseForecast!AX103=0,"",BaseForecast!AX115/BaseForecast!AX103)</f>
        <v>4.2797303803562832</v>
      </c>
      <c r="AY115" s="6">
        <f>IF(BaseForecast!AY103=0,"",BaseForecast!AY115/BaseForecast!AY103)</f>
        <v>0.54639175257731953</v>
      </c>
      <c r="AZ115" s="6">
        <f>IF(BaseForecast!AZ103=0,"",BaseForecast!AZ115/BaseForecast!AZ103)</f>
        <v>0.38844621513944222</v>
      </c>
      <c r="BA115" s="6">
        <f>IF(BaseForecast!BA103=0,"",BaseForecast!BA115/BaseForecast!BA103)</f>
        <v>0.24390243902439024</v>
      </c>
      <c r="BB115" s="6">
        <f t="shared" si="1"/>
        <v>4</v>
      </c>
    </row>
    <row r="116" spans="1:54" ht="12.75" x14ac:dyDescent="0.2">
      <c r="A116" s="11">
        <v>40313</v>
      </c>
      <c r="B116" s="6">
        <f>IF(BaseForecast!B104=0,"",BaseForecast!B116/BaseForecast!B104)</f>
        <v>1.0857246506141895</v>
      </c>
      <c r="C116" s="6">
        <f>IF(BaseForecast!C104=0,"",BaseForecast!C116/BaseForecast!C104)</f>
        <v>1.2520987805625345</v>
      </c>
      <c r="D116" s="6">
        <f>IF(BaseForecast!D104=0,"",BaseForecast!D116/BaseForecast!D104)</f>
        <v>1.1622527656721422</v>
      </c>
      <c r="E116" s="6">
        <f>IF(BaseForecast!E104=0,"",BaseForecast!E116/BaseForecast!E104)</f>
        <v>0.50004056466006819</v>
      </c>
      <c r="F116" s="6">
        <f>IF(BaseForecast!F104=0,"",BaseForecast!F116/BaseForecast!F104)</f>
        <v>1.5880398671096345</v>
      </c>
      <c r="G116" s="6">
        <f>IF(BaseForecast!G104=0,"",BaseForecast!G116/BaseForecast!G104)</f>
        <v>0.76041707042908635</v>
      </c>
      <c r="H116" s="6">
        <f>IF(BaseForecast!H104=0,"",BaseForecast!H116/BaseForecast!H104)</f>
        <v>0.69846412287017035</v>
      </c>
      <c r="I116" s="6">
        <f>IF(BaseForecast!I104=0,"",BaseForecast!I116/BaseForecast!I104)</f>
        <v>1.3335421888053467</v>
      </c>
      <c r="J116" s="6">
        <f>IF(BaseForecast!J104=0,"",BaseForecast!J116/BaseForecast!J104)</f>
        <v>5.8397790055248615</v>
      </c>
      <c r="K116" s="6" t="str">
        <f>IF(BaseForecast!K104=0,"",BaseForecast!K116/BaseForecast!K104)</f>
        <v/>
      </c>
      <c r="L116" s="6">
        <f>IF(BaseForecast!L104=0,"",BaseForecast!L116/BaseForecast!L104)</f>
        <v>1.1289629682962536</v>
      </c>
      <c r="M116" s="6">
        <f>IF(BaseForecast!M104=0,"",BaseForecast!M116/BaseForecast!M104)</f>
        <v>1.0949746859178699</v>
      </c>
      <c r="N116" s="6" t="str">
        <f>IF(BaseForecast!N104=0,"",BaseForecast!N116/BaseForecast!N104)</f>
        <v/>
      </c>
      <c r="O116" s="6">
        <f>IF(BaseForecast!O104=0,"",BaseForecast!O116/BaseForecast!O104)</f>
        <v>0.47572815533980584</v>
      </c>
      <c r="P116" s="6">
        <f>IF(BaseForecast!P104=0,"",BaseForecast!P116/BaseForecast!P104)</f>
        <v>1.3095135600516574</v>
      </c>
      <c r="Q116" s="6">
        <f>IF(BaseForecast!Q104=0,"",BaseForecast!Q116/BaseForecast!Q104)</f>
        <v>1.5865128660159715</v>
      </c>
      <c r="R116" s="6">
        <f>IF(BaseForecast!R104=0,"",BaseForecast!R116/BaseForecast!R104)</f>
        <v>1.2402464065708418</v>
      </c>
      <c r="S116" s="6">
        <f>IF(BaseForecast!S104=0,"",BaseForecast!S116/BaseForecast!S104)</f>
        <v>0.7719869706840391</v>
      </c>
      <c r="T116" s="6">
        <f>IF(BaseForecast!T104=0,"",BaseForecast!T116/BaseForecast!T104)</f>
        <v>8.1560693641618496</v>
      </c>
      <c r="U116" s="6">
        <f>IF(BaseForecast!U104=0,"",BaseForecast!U116/BaseForecast!U104)</f>
        <v>1.2271286820094551</v>
      </c>
      <c r="V116" s="6">
        <f>IF(BaseForecast!V104=0,"",BaseForecast!V116/BaseForecast!V104)</f>
        <v>1.5150375939849625</v>
      </c>
      <c r="W116" s="6">
        <f>IF(BaseForecast!W104=0,"",BaseForecast!W116/BaseForecast!W104)</f>
        <v>3.5437956204379564</v>
      </c>
      <c r="X116" s="6">
        <f>IF(BaseForecast!X104=0,"",BaseForecast!X116/BaseForecast!X104)</f>
        <v>1.983449580328644</v>
      </c>
      <c r="Y116" s="6">
        <f>IF(BaseForecast!Y104=0,"",BaseForecast!Y116/BaseForecast!Y104)</f>
        <v>2.2657668140563185</v>
      </c>
      <c r="Z116" s="6">
        <f>IF(BaseForecast!Z104=0,"",BaseForecast!Z116/BaseForecast!Z104)</f>
        <v>3.2646331409727947</v>
      </c>
      <c r="AA116" s="6">
        <f>IF(BaseForecast!AA104=0,"",BaseForecast!AA116/BaseForecast!AA104)</f>
        <v>1.4228217932473728</v>
      </c>
      <c r="AB116" s="6">
        <f>IF(BaseForecast!AB104=0,"",BaseForecast!AB116/BaseForecast!AB104)</f>
        <v>2.5853994490358128</v>
      </c>
      <c r="AC116" s="6">
        <f>IF(BaseForecast!AC104=0,"",BaseForecast!AC116/BaseForecast!AC104)</f>
        <v>2.1818181818181817</v>
      </c>
      <c r="AD116" s="6">
        <f>IF(BaseForecast!AD104=0,"",BaseForecast!AD116/BaseForecast!AD104)</f>
        <v>1.0248447204968945</v>
      </c>
      <c r="AE116" s="6">
        <f>IF(BaseForecast!AE104=0,"",BaseForecast!AE116/BaseForecast!AE104)</f>
        <v>0.80886269620898732</v>
      </c>
      <c r="AF116" s="6">
        <f>IF(BaseForecast!AF104=0,"",BaseForecast!AF116/BaseForecast!AF104)</f>
        <v>0.57324455205811142</v>
      </c>
      <c r="AG116" s="6">
        <f>IF(BaseForecast!AG104=0,"",BaseForecast!AG116/BaseForecast!AG104)</f>
        <v>1.1836780914993206</v>
      </c>
      <c r="AH116" s="6">
        <f>IF(BaseForecast!AH104=0,"",BaseForecast!AH116/BaseForecast!AH104)</f>
        <v>0.87130234344986557</v>
      </c>
      <c r="AI116" s="6">
        <f>IF(BaseForecast!AI104=0,"",BaseForecast!AI116/BaseForecast!AI104)</f>
        <v>1.1149767246508697</v>
      </c>
      <c r="AJ116" s="6">
        <f>IF(BaseForecast!AJ104=0,"",BaseForecast!AJ116/BaseForecast!AJ104)</f>
        <v>3.2862010221465074</v>
      </c>
      <c r="AK116" s="6" t="str">
        <f>IF(BaseForecast!AK104=0,"",BaseForecast!AK116/BaseForecast!AK104)</f>
        <v/>
      </c>
      <c r="AL116" s="6">
        <f>IF(BaseForecast!AL104=0,"",BaseForecast!AL116/BaseForecast!AL104)</f>
        <v>1.4222985872470408</v>
      </c>
      <c r="AM116" s="6">
        <f>IF(BaseForecast!AM104=0,"",BaseForecast!AM116/BaseForecast!AM104)</f>
        <v>1.0034747961452928</v>
      </c>
      <c r="AN116" s="6">
        <f>IF(BaseForecast!AN104=0,"",BaseForecast!AN116/BaseForecast!AN104)</f>
        <v>2.3444010416666665</v>
      </c>
      <c r="AO116" s="6">
        <f>IF(BaseForecast!AO104=0,"",BaseForecast!AO116/BaseForecast!AO104)</f>
        <v>0.96278842034396228</v>
      </c>
      <c r="AP116" s="6">
        <f>IF(BaseForecast!AP104=0,"",BaseForecast!AP116/BaseForecast!AP104)</f>
        <v>1.1343365253077975</v>
      </c>
      <c r="AQ116" s="6">
        <f>IF(BaseForecast!AQ104=0,"",BaseForecast!AQ116/BaseForecast!AQ104)</f>
        <v>1.4272743780642818</v>
      </c>
      <c r="AR116" s="6">
        <f>IF(BaseForecast!AR104=0,"",BaseForecast!AR116/BaseForecast!AR104)</f>
        <v>6.1224489795918366E-2</v>
      </c>
      <c r="AS116" s="6">
        <f>IF(BaseForecast!AS104=0,"",BaseForecast!AS116/BaseForecast!AS104)</f>
        <v>7.5839999999999996</v>
      </c>
      <c r="AT116" s="6">
        <f>IF(BaseForecast!AT104=0,"",BaseForecast!AT116/BaseForecast!AT104)</f>
        <v>1.0131032771030717</v>
      </c>
      <c r="AU116" s="6">
        <f>IF(BaseForecast!AU104=0,"",BaseForecast!AU116/BaseForecast!AU104)</f>
        <v>0.85953002610966056</v>
      </c>
      <c r="AV116" s="6">
        <f>IF(BaseForecast!AV104=0,"",BaseForecast!AV116/BaseForecast!AV104)</f>
        <v>0.66666666666666663</v>
      </c>
      <c r="AW116" s="6">
        <f>IF(BaseForecast!AW104=0,"",BaseForecast!AW116/BaseForecast!AW104)</f>
        <v>1.8296346110737502</v>
      </c>
      <c r="AX116" s="6">
        <f>IF(BaseForecast!AX104=0,"",BaseForecast!AX116/BaseForecast!AX104)</f>
        <v>1.2717031146454605</v>
      </c>
      <c r="AY116" s="6">
        <f>IF(BaseForecast!AY104=0,"",BaseForecast!AY116/BaseForecast!AY104)</f>
        <v>0.94736842105263153</v>
      </c>
      <c r="AZ116" s="6">
        <f>IF(BaseForecast!AZ104=0,"",BaseForecast!AZ116/BaseForecast!AZ104)</f>
        <v>1.2131731197151758</v>
      </c>
      <c r="BA116" s="6">
        <f>IF(BaseForecast!BA104=0,"",BaseForecast!BA116/BaseForecast!BA104)</f>
        <v>0.35294117647058826</v>
      </c>
      <c r="BB116" s="6">
        <f t="shared" si="1"/>
        <v>5</v>
      </c>
    </row>
    <row r="117" spans="1:54" ht="12.75" x14ac:dyDescent="0.2">
      <c r="A117" s="11">
        <v>40344</v>
      </c>
      <c r="B117" s="6">
        <f>IF(BaseForecast!B105=0,"",BaseForecast!B117/BaseForecast!B105)</f>
        <v>1.0978038167570787</v>
      </c>
      <c r="C117" s="6">
        <f>IF(BaseForecast!C105=0,"",BaseForecast!C117/BaseForecast!C105)</f>
        <v>1.0784261848968175</v>
      </c>
      <c r="D117" s="6">
        <f>IF(BaseForecast!D105=0,"",BaseForecast!D117/BaseForecast!D105)</f>
        <v>0.90851419031719538</v>
      </c>
      <c r="E117" s="6">
        <f>IF(BaseForecast!E105=0,"",BaseForecast!E117/BaseForecast!E105)</f>
        <v>0.99720432145564819</v>
      </c>
      <c r="F117" s="6">
        <f>IF(BaseForecast!F105=0,"",BaseForecast!F117/BaseForecast!F105)</f>
        <v>0.98280423280423279</v>
      </c>
      <c r="G117" s="6">
        <f>IF(BaseForecast!G105=0,"",BaseForecast!G117/BaseForecast!G105)</f>
        <v>0.80432472292710433</v>
      </c>
      <c r="H117" s="6">
        <f>IF(BaseForecast!H105=0,"",BaseForecast!H117/BaseForecast!H105)</f>
        <v>0.9800180627681192</v>
      </c>
      <c r="I117" s="6">
        <f>IF(BaseForecast!I105=0,"",BaseForecast!I117/BaseForecast!I105)</f>
        <v>1.65068349106204</v>
      </c>
      <c r="J117" s="6">
        <f>IF(BaseForecast!J105=0,"",BaseForecast!J117/BaseForecast!J105)</f>
        <v>4.7707390648567118</v>
      </c>
      <c r="K117" s="6" t="str">
        <f>IF(BaseForecast!K105=0,"",BaseForecast!K117/BaseForecast!K105)</f>
        <v/>
      </c>
      <c r="L117" s="6">
        <f>IF(BaseForecast!L105=0,"",BaseForecast!L117/BaseForecast!L105)</f>
        <v>1.0964031809056931</v>
      </c>
      <c r="M117" s="6">
        <f>IF(BaseForecast!M105=0,"",BaseForecast!M117/BaseForecast!M105)</f>
        <v>1.1355477268914611</v>
      </c>
      <c r="N117" s="6" t="str">
        <f>IF(BaseForecast!N105=0,"",BaseForecast!N117/BaseForecast!N105)</f>
        <v/>
      </c>
      <c r="O117" s="6">
        <f>IF(BaseForecast!O105=0,"",BaseForecast!O117/BaseForecast!O105)</f>
        <v>0.19811320754716982</v>
      </c>
      <c r="P117" s="6">
        <f>IF(BaseForecast!P105=0,"",BaseForecast!P117/BaseForecast!P105)</f>
        <v>1.0516248839368616</v>
      </c>
      <c r="Q117" s="6">
        <f>IF(BaseForecast!Q105=0,"",BaseForecast!Q117/BaseForecast!Q105)</f>
        <v>1.8870807040850215</v>
      </c>
      <c r="R117" s="6">
        <f>IF(BaseForecast!R105=0,"",BaseForecast!R117/BaseForecast!R105)</f>
        <v>1.359504132231405</v>
      </c>
      <c r="S117" s="6">
        <f>IF(BaseForecast!S105=0,"",BaseForecast!S117/BaseForecast!S105)</f>
        <v>0.7918367346938775</v>
      </c>
      <c r="T117" s="6">
        <f>IF(BaseForecast!T105=0,"",BaseForecast!T117/BaseForecast!T105)</f>
        <v>2.9219512195121951</v>
      </c>
      <c r="U117" s="6">
        <f>IF(BaseForecast!U105=0,"",BaseForecast!U117/BaseForecast!U105)</f>
        <v>1.2355905380643011</v>
      </c>
      <c r="V117" s="6">
        <f>IF(BaseForecast!V105=0,"",BaseForecast!V117/BaseForecast!V105)</f>
        <v>1.2653383934218849</v>
      </c>
      <c r="W117" s="6">
        <f>IF(BaseForecast!W105=0,"",BaseForecast!W117/BaseForecast!W105)</f>
        <v>3.306896551724138</v>
      </c>
      <c r="X117" s="6">
        <f>IF(BaseForecast!X105=0,"",BaseForecast!X117/BaseForecast!X105)</f>
        <v>1.7518413041343415</v>
      </c>
      <c r="Y117" s="6">
        <f>IF(BaseForecast!Y105=0,"",BaseForecast!Y117/BaseForecast!Y105)</f>
        <v>1.7884299781181618</v>
      </c>
      <c r="Z117" s="6">
        <f>IF(BaseForecast!Z105=0,"",BaseForecast!Z117/BaseForecast!Z105)</f>
        <v>1.0951127819548871</v>
      </c>
      <c r="AA117" s="6">
        <f>IF(BaseForecast!AA105=0,"",BaseForecast!AA117/BaseForecast!AA105)</f>
        <v>1.101588457512175</v>
      </c>
      <c r="AB117" s="6">
        <f>IF(BaseForecast!AB105=0,"",BaseForecast!AB117/BaseForecast!AB105)</f>
        <v>1.221313337877755</v>
      </c>
      <c r="AC117" s="6">
        <f>IF(BaseForecast!AC105=0,"",BaseForecast!AC117/BaseForecast!AC105)</f>
        <v>0.94805194805194803</v>
      </c>
      <c r="AD117" s="6">
        <f>IF(BaseForecast!AD105=0,"",BaseForecast!AD117/BaseForecast!AD105)</f>
        <v>1.1356993736951984</v>
      </c>
      <c r="AE117" s="6">
        <f>IF(BaseForecast!AE105=0,"",BaseForecast!AE117/BaseForecast!AE105)</f>
        <v>0.93469988952988825</v>
      </c>
      <c r="AF117" s="6">
        <f>IF(BaseForecast!AF105=0,"",BaseForecast!AF117/BaseForecast!AF105)</f>
        <v>1.6767573114417651</v>
      </c>
      <c r="AG117" s="6">
        <f>IF(BaseForecast!AG105=0,"",BaseForecast!AG117/BaseForecast!AG105)</f>
        <v>1.4563331405436668</v>
      </c>
      <c r="AH117" s="6">
        <f>IF(BaseForecast!AH105=0,"",BaseForecast!AH117/BaseForecast!AH105)</f>
        <v>1.0656772971266182</v>
      </c>
      <c r="AI117" s="6">
        <f>IF(BaseForecast!AI105=0,"",BaseForecast!AI117/BaseForecast!AI105)</f>
        <v>1.3414602389245143</v>
      </c>
      <c r="AJ117" s="6">
        <f>IF(BaseForecast!AJ105=0,"",BaseForecast!AJ117/BaseForecast!AJ105)</f>
        <v>2.444097299709886</v>
      </c>
      <c r="AK117" s="6" t="str">
        <f>IF(BaseForecast!AK105=0,"",BaseForecast!AK117/BaseForecast!AK105)</f>
        <v/>
      </c>
      <c r="AL117" s="6">
        <f>IF(BaseForecast!AL105=0,"",BaseForecast!AL117/BaseForecast!AL105)</f>
        <v>1.742948717948718</v>
      </c>
      <c r="AM117" s="6">
        <f>IF(BaseForecast!AM105=0,"",BaseForecast!AM117/BaseForecast!AM105)</f>
        <v>1.0267122857680959</v>
      </c>
      <c r="AN117" s="6">
        <f>IF(BaseForecast!AN105=0,"",BaseForecast!AN117/BaseForecast!AN105)</f>
        <v>0.27785234899328859</v>
      </c>
      <c r="AO117" s="6">
        <f>IF(BaseForecast!AO105=0,"",BaseForecast!AO117/BaseForecast!AO105)</f>
        <v>1.3344538741320402</v>
      </c>
      <c r="AP117" s="6">
        <f>IF(BaseForecast!AP105=0,"",BaseForecast!AP117/BaseForecast!AP105)</f>
        <v>1.2374751710439196</v>
      </c>
      <c r="AQ117" s="6">
        <f>IF(BaseForecast!AQ105=0,"",BaseForecast!AQ117/BaseForecast!AQ105)</f>
        <v>1.2905405405405406</v>
      </c>
      <c r="AR117" s="6">
        <f>IF(BaseForecast!AR105=0,"",BaseForecast!AR117/BaseForecast!AR105)</f>
        <v>0.52225519287833833</v>
      </c>
      <c r="AS117" s="6">
        <f>IF(BaseForecast!AS105=0,"",BaseForecast!AS117/BaseForecast!AS105)</f>
        <v>2.2796697626418987</v>
      </c>
      <c r="AT117" s="6">
        <f>IF(BaseForecast!AT105=0,"",BaseForecast!AT117/BaseForecast!AT105)</f>
        <v>0.87617626950090122</v>
      </c>
      <c r="AU117" s="6">
        <f>IF(BaseForecast!AU105=0,"",BaseForecast!AU117/BaseForecast!AU105)</f>
        <v>0.94025522041763343</v>
      </c>
      <c r="AV117" s="6">
        <f>IF(BaseForecast!AV105=0,"",BaseForecast!AV117/BaseForecast!AV105)</f>
        <v>0.83333333333333337</v>
      </c>
      <c r="AW117" s="6">
        <f>IF(BaseForecast!AW105=0,"",BaseForecast!AW117/BaseForecast!AW105)</f>
        <v>2.0296343001261032</v>
      </c>
      <c r="AX117" s="6">
        <f>IF(BaseForecast!AX105=0,"",BaseForecast!AX117/BaseForecast!AX105)</f>
        <v>0.47113328581610836</v>
      </c>
      <c r="AY117" s="6">
        <f>IF(BaseForecast!AY105=0,"",BaseForecast!AY117/BaseForecast!AY105)</f>
        <v>1.3661971830985915</v>
      </c>
      <c r="AZ117" s="6">
        <f>IF(BaseForecast!AZ105=0,"",BaseForecast!AZ117/BaseForecast!AZ105)</f>
        <v>0.99723548630309122</v>
      </c>
      <c r="BA117" s="6">
        <f>IF(BaseForecast!BA105=0,"",BaseForecast!BA117/BaseForecast!BA105)</f>
        <v>0.58441558441558439</v>
      </c>
      <c r="BB117" s="6">
        <f t="shared" si="1"/>
        <v>6</v>
      </c>
    </row>
    <row r="118" spans="1:54" ht="12.75" x14ac:dyDescent="0.2">
      <c r="A118" s="11">
        <v>40374</v>
      </c>
      <c r="B118" s="6">
        <f>IF(BaseForecast!B106=0,"",BaseForecast!B118/BaseForecast!B106)</f>
        <v>1.1531650336689301</v>
      </c>
      <c r="C118" s="6">
        <f>IF(BaseForecast!C106=0,"",BaseForecast!C118/BaseForecast!C106)</f>
        <v>1.2592679585045998</v>
      </c>
      <c r="D118" s="6">
        <f>IF(BaseForecast!D106=0,"",BaseForecast!D118/BaseForecast!D106)</f>
        <v>1.0006711409395974</v>
      </c>
      <c r="E118" s="6">
        <f>IF(BaseForecast!E106=0,"",BaseForecast!E118/BaseForecast!E106)</f>
        <v>0.820656217131423</v>
      </c>
      <c r="F118" s="6">
        <f>IF(BaseForecast!F106=0,"",BaseForecast!F118/BaseForecast!F106)</f>
        <v>1.138275782511728</v>
      </c>
      <c r="G118" s="6">
        <f>IF(BaseForecast!G106=0,"",BaseForecast!G118/BaseForecast!G106)</f>
        <v>0.73290766995068257</v>
      </c>
      <c r="H118" s="6">
        <f>IF(BaseForecast!H106=0,"",BaseForecast!H118/BaseForecast!H106)</f>
        <v>0.90548384302174478</v>
      </c>
      <c r="I118" s="6">
        <f>IF(BaseForecast!I106=0,"",BaseForecast!I118/BaseForecast!I106)</f>
        <v>1.3611615245009074</v>
      </c>
      <c r="J118" s="6">
        <f>IF(BaseForecast!J106=0,"",BaseForecast!J118/BaseForecast!J106)</f>
        <v>3.9335038363171355</v>
      </c>
      <c r="K118" s="6" t="str">
        <f>IF(BaseForecast!K106=0,"",BaseForecast!K118/BaseForecast!K106)</f>
        <v/>
      </c>
      <c r="L118" s="6">
        <f>IF(BaseForecast!L106=0,"",BaseForecast!L118/BaseForecast!L106)</f>
        <v>1.0453388365685792</v>
      </c>
      <c r="M118" s="6">
        <f>IF(BaseForecast!M106=0,"",BaseForecast!M118/BaseForecast!M106)</f>
        <v>1.4899242865463016</v>
      </c>
      <c r="N118" s="6" t="str">
        <f>IF(BaseForecast!N106=0,"",BaseForecast!N118/BaseForecast!N106)</f>
        <v/>
      </c>
      <c r="O118" s="6">
        <f>IF(BaseForecast!O106=0,"",BaseForecast!O118/BaseForecast!O106)</f>
        <v>0.58991723100075244</v>
      </c>
      <c r="P118" s="6">
        <f>IF(BaseForecast!P106=0,"",BaseForecast!P118/BaseForecast!P106)</f>
        <v>4.1149911816578486</v>
      </c>
      <c r="Q118" s="6">
        <f>IF(BaseForecast!Q106=0,"",BaseForecast!Q118/BaseForecast!Q106)</f>
        <v>2.6994356994356994</v>
      </c>
      <c r="R118" s="6">
        <f>IF(BaseForecast!R106=0,"",BaseForecast!R118/BaseForecast!R106)</f>
        <v>2.5702290076335879</v>
      </c>
      <c r="S118" s="6">
        <f>IF(BaseForecast!S106=0,"",BaseForecast!S118/BaseForecast!S106)</f>
        <v>1.0765800697944941</v>
      </c>
      <c r="T118" s="6">
        <f>IF(BaseForecast!T106=0,"",BaseForecast!T118/BaseForecast!T106)</f>
        <v>7.0916334661354581</v>
      </c>
      <c r="U118" s="6">
        <f>IF(BaseForecast!U106=0,"",BaseForecast!U118/BaseForecast!U106)</f>
        <v>1.2595658226419353</v>
      </c>
      <c r="V118" s="6">
        <f>IF(BaseForecast!V106=0,"",BaseForecast!V118/BaseForecast!V106)</f>
        <v>1.4564254062038404</v>
      </c>
      <c r="W118" s="6">
        <f>IF(BaseForecast!W106=0,"",BaseForecast!W118/BaseForecast!W106)</f>
        <v>3.8373655913978495</v>
      </c>
      <c r="X118" s="6">
        <f>IF(BaseForecast!X106=0,"",BaseForecast!X118/BaseForecast!X106)</f>
        <v>1.6845693613468764</v>
      </c>
      <c r="Y118" s="6">
        <f>IF(BaseForecast!Y106=0,"",BaseForecast!Y118/BaseForecast!Y106)</f>
        <v>3.5641898279447912</v>
      </c>
      <c r="Z118" s="6">
        <f>IF(BaseForecast!Z106=0,"",BaseForecast!Z118/BaseForecast!Z106)</f>
        <v>5.51706910907577</v>
      </c>
      <c r="AA118" s="6">
        <f>IF(BaseForecast!AA106=0,"",BaseForecast!AA118/BaseForecast!AA106)</f>
        <v>1.5854490549155575</v>
      </c>
      <c r="AB118" s="6">
        <f>IF(BaseForecast!AB106=0,"",BaseForecast!AB118/BaseForecast!AB106)</f>
        <v>1.8955404750363549</v>
      </c>
      <c r="AC118" s="6">
        <f>IF(BaseForecast!AC106=0,"",BaseForecast!AC118/BaseForecast!AC106)</f>
        <v>0.43103448275862066</v>
      </c>
      <c r="AD118" s="6">
        <f>IF(BaseForecast!AD106=0,"",BaseForecast!AD118/BaseForecast!AD106)</f>
        <v>1.3919753086419753</v>
      </c>
      <c r="AE118" s="6">
        <f>IF(BaseForecast!AE106=0,"",BaseForecast!AE118/BaseForecast!AE106)</f>
        <v>1.0139883040935673</v>
      </c>
      <c r="AF118" s="6">
        <f>IF(BaseForecast!AF106=0,"",BaseForecast!AF118/BaseForecast!AF106)</f>
        <v>1.5324498810737344</v>
      </c>
      <c r="AG118" s="6">
        <f>IF(BaseForecast!AG106=0,"",BaseForecast!AG118/BaseForecast!AG106)</f>
        <v>1.5947108022146308</v>
      </c>
      <c r="AH118" s="6">
        <f>IF(BaseForecast!AH106=0,"",BaseForecast!AH118/BaseForecast!AH106)</f>
        <v>0.98160745779793401</v>
      </c>
      <c r="AI118" s="6">
        <f>IF(BaseForecast!AI106=0,"",BaseForecast!AI118/BaseForecast!AI106)</f>
        <v>1.485411899313501</v>
      </c>
      <c r="AJ118" s="6">
        <f>IF(BaseForecast!AJ106=0,"",BaseForecast!AJ118/BaseForecast!AJ106)</f>
        <v>2.2634357910616631</v>
      </c>
      <c r="AK118" s="6" t="str">
        <f>IF(BaseForecast!AK106=0,"",BaseForecast!AK118/BaseForecast!AK106)</f>
        <v/>
      </c>
      <c r="AL118" s="6">
        <f>IF(BaseForecast!AL106=0,"",BaseForecast!AL118/BaseForecast!AL106)</f>
        <v>3.2569089048106448</v>
      </c>
      <c r="AM118" s="6">
        <f>IF(BaseForecast!AM106=0,"",BaseForecast!AM118/BaseForecast!AM106)</f>
        <v>1.0565868868550972</v>
      </c>
      <c r="AN118" s="6">
        <f>IF(BaseForecast!AN106=0,"",BaseForecast!AN118/BaseForecast!AN106)</f>
        <v>0.7451423407139629</v>
      </c>
      <c r="AO118" s="6">
        <f>IF(BaseForecast!AO106=0,"",BaseForecast!AO118/BaseForecast!AO106)</f>
        <v>1.5015656008820286</v>
      </c>
      <c r="AP118" s="6">
        <f>IF(BaseForecast!AP106=0,"",BaseForecast!AP118/BaseForecast!AP106)</f>
        <v>1.053383324406356</v>
      </c>
      <c r="AQ118" s="6">
        <f>IF(BaseForecast!AQ106=0,"",BaseForecast!AQ118/BaseForecast!AQ106)</f>
        <v>1.2965779467680609</v>
      </c>
      <c r="AR118" s="6">
        <f>IF(BaseForecast!AR106=0,"",BaseForecast!AR118/BaseForecast!AR106)</f>
        <v>449</v>
      </c>
      <c r="AS118" s="6">
        <f>IF(BaseForecast!AS106=0,"",BaseForecast!AS118/BaseForecast!AS106)</f>
        <v>16.496376811594203</v>
      </c>
      <c r="AT118" s="6">
        <f>IF(BaseForecast!AT106=0,"",BaseForecast!AT118/BaseForecast!AT106)</f>
        <v>0.85061817852452337</v>
      </c>
      <c r="AU118" s="6">
        <f>IF(BaseForecast!AU106=0,"",BaseForecast!AU118/BaseForecast!AU106)</f>
        <v>0.92664467300601594</v>
      </c>
      <c r="AV118" s="6">
        <f>IF(BaseForecast!AV106=0,"",BaseForecast!AV118/BaseForecast!AV106)</f>
        <v>0.7142857142857143</v>
      </c>
      <c r="AW118" s="6">
        <f>IF(BaseForecast!AW106=0,"",BaseForecast!AW118/BaseForecast!AW106)</f>
        <v>1.8773919819897826</v>
      </c>
      <c r="AX118" s="6">
        <f>IF(BaseForecast!AX106=0,"",BaseForecast!AX118/BaseForecast!AX106)</f>
        <v>0.6028715809737708</v>
      </c>
      <c r="AY118" s="6">
        <f>IF(BaseForecast!AY106=0,"",BaseForecast!AY118/BaseForecast!AY106)</f>
        <v>8.4411764705882355</v>
      </c>
      <c r="AZ118" s="6">
        <f>IF(BaseForecast!AZ106=0,"",BaseForecast!AZ118/BaseForecast!AZ106)</f>
        <v>3.5353435491843794</v>
      </c>
      <c r="BA118" s="6">
        <f>IF(BaseForecast!BA106=0,"",BaseForecast!BA118/BaseForecast!BA106)</f>
        <v>0.75609756097560976</v>
      </c>
      <c r="BB118" s="6">
        <f t="shared" si="1"/>
        <v>7</v>
      </c>
    </row>
    <row r="119" spans="1:54" ht="12.75" x14ac:dyDescent="0.2">
      <c r="A119" s="11">
        <v>40405</v>
      </c>
      <c r="B119" s="6">
        <f>IF(BaseForecast!B107=0,"",BaseForecast!B119/BaseForecast!B107)</f>
        <v>1.1221979324469218</v>
      </c>
      <c r="C119" s="6">
        <f>IF(BaseForecast!C107=0,"",BaseForecast!C119/BaseForecast!C107)</f>
        <v>1.3523053926641371</v>
      </c>
      <c r="D119" s="6">
        <f>IF(BaseForecast!D107=0,"",BaseForecast!D119/BaseForecast!D107)</f>
        <v>1.223042836041359</v>
      </c>
      <c r="E119" s="6">
        <f>IF(BaseForecast!E107=0,"",BaseForecast!E119/BaseForecast!E107)</f>
        <v>0.91904514789828751</v>
      </c>
      <c r="F119" s="6">
        <f>IF(BaseForecast!F107=0,"",BaseForecast!F119/BaseForecast!F107)</f>
        <v>1.4250499666888741</v>
      </c>
      <c r="G119" s="6">
        <f>IF(BaseForecast!G107=0,"",BaseForecast!G119/BaseForecast!G107)</f>
        <v>0.85591651237165456</v>
      </c>
      <c r="H119" s="6">
        <f>IF(BaseForecast!H107=0,"",BaseForecast!H119/BaseForecast!H107)</f>
        <v>0.82116046984014834</v>
      </c>
      <c r="I119" s="6">
        <f>IF(BaseForecast!I107=0,"",BaseForecast!I119/BaseForecast!I107)</f>
        <v>1.0343023255813955</v>
      </c>
      <c r="J119" s="6">
        <f>IF(BaseForecast!J107=0,"",BaseForecast!J119/BaseForecast!J107)</f>
        <v>1.9966480446927375</v>
      </c>
      <c r="K119" s="6" t="str">
        <f>IF(BaseForecast!K107=0,"",BaseForecast!K119/BaseForecast!K107)</f>
        <v/>
      </c>
      <c r="L119" s="6">
        <f>IF(BaseForecast!L107=0,"",BaseForecast!L119/BaseForecast!L107)</f>
        <v>1.0246252347092684</v>
      </c>
      <c r="M119" s="6">
        <f>IF(BaseForecast!M107=0,"",BaseForecast!M119/BaseForecast!M107)</f>
        <v>1.687558349411838</v>
      </c>
      <c r="N119" s="6" t="str">
        <f>IF(BaseForecast!N107=0,"",BaseForecast!N119/BaseForecast!N107)</f>
        <v/>
      </c>
      <c r="O119" s="6">
        <f>IF(BaseForecast!O107=0,"",BaseForecast!O119/BaseForecast!O107)</f>
        <v>0.74484052532833023</v>
      </c>
      <c r="P119" s="6">
        <f>IF(BaseForecast!P107=0,"",BaseForecast!P119/BaseForecast!P107)</f>
        <v>2.3506126295947221</v>
      </c>
      <c r="Q119" s="6">
        <f>IF(BaseForecast!Q107=0,"",BaseForecast!Q119/BaseForecast!Q107)</f>
        <v>1.84994708994709</v>
      </c>
      <c r="R119" s="6">
        <f>IF(BaseForecast!R107=0,"",BaseForecast!R119/BaseForecast!R107)</f>
        <v>2.1614255765199162</v>
      </c>
      <c r="S119" s="6">
        <f>IF(BaseForecast!S107=0,"",BaseForecast!S119/BaseForecast!S107)</f>
        <v>1.0751708428246014</v>
      </c>
      <c r="T119" s="6">
        <f>IF(BaseForecast!T107=0,"",BaseForecast!T119/BaseForecast!T107)</f>
        <v>2.8615942028985506</v>
      </c>
      <c r="U119" s="6">
        <f>IF(BaseForecast!U107=0,"",BaseForecast!U119/BaseForecast!U107)</f>
        <v>1.4475670526161513</v>
      </c>
      <c r="V119" s="6">
        <f>IF(BaseForecast!V107=0,"",BaseForecast!V119/BaseForecast!V107)</f>
        <v>1.3395439377085652</v>
      </c>
      <c r="W119" s="6">
        <f>IF(BaseForecast!W107=0,"",BaseForecast!W119/BaseForecast!W107)</f>
        <v>1.1898652982681206</v>
      </c>
      <c r="X119" s="6">
        <f>IF(BaseForecast!X107=0,"",BaseForecast!X119/BaseForecast!X107)</f>
        <v>1.0926219045187644</v>
      </c>
      <c r="Y119" s="6">
        <f>IF(BaseForecast!Y107=0,"",BaseForecast!Y119/BaseForecast!Y107)</f>
        <v>1.5732859495536102</v>
      </c>
      <c r="Z119" s="6">
        <f>IF(BaseForecast!Z107=0,"",BaseForecast!Z119/BaseForecast!Z107)</f>
        <v>2.9596375617792421</v>
      </c>
      <c r="AA119" s="6">
        <f>IF(BaseForecast!AA107=0,"",BaseForecast!AA119/BaseForecast!AA107)</f>
        <v>1.5567377666248432</v>
      </c>
      <c r="AB119" s="6">
        <f>IF(BaseForecast!AB107=0,"",BaseForecast!AB119/BaseForecast!AB107)</f>
        <v>1.8359869138495093</v>
      </c>
      <c r="AC119" s="6">
        <f>IF(BaseForecast!AC107=0,"",BaseForecast!AC119/BaseForecast!AC107)</f>
        <v>0.16279069767441862</v>
      </c>
      <c r="AD119" s="6">
        <f>IF(BaseForecast!AD107=0,"",BaseForecast!AD119/BaseForecast!AD107)</f>
        <v>2.1561561561561562</v>
      </c>
      <c r="AE119" s="6">
        <f>IF(BaseForecast!AE107=0,"",BaseForecast!AE119/BaseForecast!AE107)</f>
        <v>0.87852588871715609</v>
      </c>
      <c r="AF119" s="6">
        <f>IF(BaseForecast!AF107=0,"",BaseForecast!AF119/BaseForecast!AF107)</f>
        <v>1.4235767326732673</v>
      </c>
      <c r="AG119" s="6">
        <f>IF(BaseForecast!AG107=0,"",BaseForecast!AG119/BaseForecast!AG107)</f>
        <v>1.1024799960240546</v>
      </c>
      <c r="AH119" s="6">
        <f>IF(BaseForecast!AH107=0,"",BaseForecast!AH119/BaseForecast!AH107)</f>
        <v>1.0727296902007712</v>
      </c>
      <c r="AI119" s="6">
        <f>IF(BaseForecast!AI107=0,"",BaseForecast!AI119/BaseForecast!AI107)</f>
        <v>1.077841040401706</v>
      </c>
      <c r="AJ119" s="6">
        <f>IF(BaseForecast!AJ107=0,"",BaseForecast!AJ119/BaseForecast!AJ107)</f>
        <v>1.2975935491999495</v>
      </c>
      <c r="AK119" s="6" t="str">
        <f>IF(BaseForecast!AK107=0,"",BaseForecast!AK119/BaseForecast!AK107)</f>
        <v/>
      </c>
      <c r="AL119" s="6">
        <f>IF(BaseForecast!AL107=0,"",BaseForecast!AL119/BaseForecast!AL107)</f>
        <v>1.7649958915365653</v>
      </c>
      <c r="AM119" s="6">
        <f>IF(BaseForecast!AM107=0,"",BaseForecast!AM119/BaseForecast!AM107)</f>
        <v>1.1775566547797078</v>
      </c>
      <c r="AN119" s="6">
        <f>IF(BaseForecast!AN107=0,"",BaseForecast!AN119/BaseForecast!AN107)</f>
        <v>0.92193137330160435</v>
      </c>
      <c r="AO119" s="6">
        <f>IF(BaseForecast!AO107=0,"",BaseForecast!AO119/BaseForecast!AO107)</f>
        <v>1.065689106124565</v>
      </c>
      <c r="AP119" s="6">
        <f>IF(BaseForecast!AP107=0,"",BaseForecast!AP119/BaseForecast!AP107)</f>
        <v>1.0092265108411502</v>
      </c>
      <c r="AQ119" s="6">
        <f>IF(BaseForecast!AQ107=0,"",BaseForecast!AQ119/BaseForecast!AQ107)</f>
        <v>1.1486622409977871</v>
      </c>
      <c r="AR119" s="6">
        <f>IF(BaseForecast!AR107=0,"",BaseForecast!AR119/BaseForecast!AR107)</f>
        <v>4.371428571428571</v>
      </c>
      <c r="AS119" s="6">
        <f>IF(BaseForecast!AS107=0,"",BaseForecast!AS119/BaseForecast!AS107)</f>
        <v>7.9937369519832986</v>
      </c>
      <c r="AT119" s="6">
        <f>IF(BaseForecast!AT107=0,"",BaseForecast!AT119/BaseForecast!AT107)</f>
        <v>1.0193451710306909</v>
      </c>
      <c r="AU119" s="6">
        <f>IF(BaseForecast!AU107=0,"",BaseForecast!AU119/BaseForecast!AU107)</f>
        <v>1.0387414383561644</v>
      </c>
      <c r="AV119" s="6">
        <f>IF(BaseForecast!AV107=0,"",BaseForecast!AV119/BaseForecast!AV107)</f>
        <v>0.33333333333333331</v>
      </c>
      <c r="AW119" s="6">
        <f>IF(BaseForecast!AW107=0,"",BaseForecast!AW119/BaseForecast!AW107)</f>
        <v>1.0916941529235382</v>
      </c>
      <c r="AX119" s="6">
        <f>IF(BaseForecast!AX107=0,"",BaseForecast!AX119/BaseForecast!AX107)</f>
        <v>0.88416962992229686</v>
      </c>
      <c r="AY119" s="6">
        <f>IF(BaseForecast!AY107=0,"",BaseForecast!AY119/BaseForecast!AY107)</f>
        <v>3.6363636363636362</v>
      </c>
      <c r="AZ119" s="6">
        <f>IF(BaseForecast!AZ107=0,"",BaseForecast!AZ119/BaseForecast!AZ107)</f>
        <v>1.8066350710900474</v>
      </c>
      <c r="BA119" s="6">
        <f>IF(BaseForecast!BA107=0,"",BaseForecast!BA119/BaseForecast!BA107)</f>
        <v>0.6607142857142857</v>
      </c>
      <c r="BB119" s="6">
        <f t="shared" si="1"/>
        <v>8</v>
      </c>
    </row>
    <row r="120" spans="1:54" ht="12.75" x14ac:dyDescent="0.2">
      <c r="A120" s="11">
        <v>40436</v>
      </c>
      <c r="B120" s="6">
        <f>IF(BaseForecast!B108=0,"",BaseForecast!B120/BaseForecast!B108)</f>
        <v>1.0097273811576917</v>
      </c>
      <c r="C120" s="6">
        <f>IF(BaseForecast!C108=0,"",BaseForecast!C120/BaseForecast!C108)</f>
        <v>1.2768533280191312</v>
      </c>
      <c r="D120" s="6">
        <f>IF(BaseForecast!D108=0,"",BaseForecast!D120/BaseForecast!D108)</f>
        <v>1.0326379542395694</v>
      </c>
      <c r="E120" s="6">
        <f>IF(BaseForecast!E108=0,"",BaseForecast!E120/BaseForecast!E108)</f>
        <v>0.93355603808251209</v>
      </c>
      <c r="F120" s="6">
        <f>IF(BaseForecast!F108=0,"",BaseForecast!F120/BaseForecast!F108)</f>
        <v>1.4409900392393602</v>
      </c>
      <c r="G120" s="6">
        <f>IF(BaseForecast!G108=0,"",BaseForecast!G120/BaseForecast!G108)</f>
        <v>0.72382375526638021</v>
      </c>
      <c r="H120" s="6">
        <f>IF(BaseForecast!H108=0,"",BaseForecast!H120/BaseForecast!H108)</f>
        <v>0.73176267156597863</v>
      </c>
      <c r="I120" s="6">
        <f>IF(BaseForecast!I108=0,"",BaseForecast!I120/BaseForecast!I108)</f>
        <v>1.3980451634647793</v>
      </c>
      <c r="J120" s="6">
        <f>IF(BaseForecast!J108=0,"",BaseForecast!J120/BaseForecast!J108)</f>
        <v>1.5092896174863388</v>
      </c>
      <c r="K120" s="6" t="str">
        <f>IF(BaseForecast!K108=0,"",BaseForecast!K120/BaseForecast!K108)</f>
        <v/>
      </c>
      <c r="L120" s="6">
        <f>IF(BaseForecast!L108=0,"",BaseForecast!L120/BaseForecast!L108)</f>
        <v>1.0351393419902344</v>
      </c>
      <c r="M120" s="6">
        <f>IF(BaseForecast!M108=0,"",BaseForecast!M120/BaseForecast!M108)</f>
        <v>1.3279803812989479</v>
      </c>
      <c r="N120" s="6" t="str">
        <f>IF(BaseForecast!N108=0,"",BaseForecast!N120/BaseForecast!N108)</f>
        <v/>
      </c>
      <c r="O120" s="6">
        <f>IF(BaseForecast!O108=0,"",BaseForecast!O120/BaseForecast!O108)</f>
        <v>0.87908101571946795</v>
      </c>
      <c r="P120" s="6">
        <f>IF(BaseForecast!P108=0,"",BaseForecast!P120/BaseForecast!P108)</f>
        <v>0.83914728682170547</v>
      </c>
      <c r="Q120" s="6">
        <f>IF(BaseForecast!Q108=0,"",BaseForecast!Q120/BaseForecast!Q108)</f>
        <v>1.3090853284223449</v>
      </c>
      <c r="R120" s="6">
        <f>IF(BaseForecast!R108=0,"",BaseForecast!R120/BaseForecast!R108)</f>
        <v>0.70473537604456826</v>
      </c>
      <c r="S120" s="6">
        <f>IF(BaseForecast!S108=0,"",BaseForecast!S120/BaseForecast!S108)</f>
        <v>1.1026508742244783</v>
      </c>
      <c r="T120" s="6">
        <f>IF(BaseForecast!T108=0,"",BaseForecast!T120/BaseForecast!T108)</f>
        <v>1.4653767820773931</v>
      </c>
      <c r="U120" s="6">
        <f>IF(BaseForecast!U108=0,"",BaseForecast!U120/BaseForecast!U108)</f>
        <v>1.287709117287029</v>
      </c>
      <c r="V120" s="6">
        <f>IF(BaseForecast!V108=0,"",BaseForecast!V120/BaseForecast!V108)</f>
        <v>1.4072096128170895</v>
      </c>
      <c r="W120" s="6">
        <f>IF(BaseForecast!W108=0,"",BaseForecast!W120/BaseForecast!W108)</f>
        <v>2.1833890746934226</v>
      </c>
      <c r="X120" s="6">
        <f>IF(BaseForecast!X108=0,"",BaseForecast!X120/BaseForecast!X108)</f>
        <v>1.196078431372549</v>
      </c>
      <c r="Y120" s="6">
        <f>IF(BaseForecast!Y108=0,"",BaseForecast!Y120/BaseForecast!Y108)</f>
        <v>0.68757074937740548</v>
      </c>
      <c r="Z120" s="6">
        <f>IF(BaseForecast!Z108=0,"",BaseForecast!Z120/BaseForecast!Z108)</f>
        <v>0.4837476099426386</v>
      </c>
      <c r="AA120" s="6">
        <f>IF(BaseForecast!AA108=0,"",BaseForecast!AA120/BaseForecast!AA108)</f>
        <v>1.0076990976853668</v>
      </c>
      <c r="AB120" s="6">
        <f>IF(BaseForecast!AB108=0,"",BaseForecast!AB120/BaseForecast!AB108)</f>
        <v>1.4206642066420665</v>
      </c>
      <c r="AC120" s="6">
        <f>IF(BaseForecast!AC108=0,"",BaseForecast!AC120/BaseForecast!AC108)</f>
        <v>0.48039215686274511</v>
      </c>
      <c r="AD120" s="6">
        <f>IF(BaseForecast!AD108=0,"",BaseForecast!AD120/BaseForecast!AD108)</f>
        <v>0.74731182795698925</v>
      </c>
      <c r="AE120" s="6">
        <f>IF(BaseForecast!AE108=0,"",BaseForecast!AE120/BaseForecast!AE108)</f>
        <v>0.83501535761298817</v>
      </c>
      <c r="AF120" s="6">
        <f>IF(BaseForecast!AF108=0,"",BaseForecast!AF120/BaseForecast!AF108)</f>
        <v>1.8966959431200334</v>
      </c>
      <c r="AG120" s="6">
        <f>IF(BaseForecast!AG108=0,"",BaseForecast!AG120/BaseForecast!AG108)</f>
        <v>1.1148077279180297</v>
      </c>
      <c r="AH120" s="6">
        <f>IF(BaseForecast!AH108=0,"",BaseForecast!AH120/BaseForecast!AH108)</f>
        <v>1.0375215146299483</v>
      </c>
      <c r="AI120" s="6">
        <f>IF(BaseForecast!AI108=0,"",BaseForecast!AI120/BaseForecast!AI108)</f>
        <v>1.4134775646262949</v>
      </c>
      <c r="AJ120" s="6">
        <f>IF(BaseForecast!AJ108=0,"",BaseForecast!AJ120/BaseForecast!AJ108)</f>
        <v>0.81697874137688298</v>
      </c>
      <c r="AK120" s="6" t="str">
        <f>IF(BaseForecast!AK108=0,"",BaseForecast!AK120/BaseForecast!AK108)</f>
        <v/>
      </c>
      <c r="AL120" s="6">
        <f>IF(BaseForecast!AL108=0,"",BaseForecast!AL120/BaseForecast!AL108)</f>
        <v>0.57294994675186373</v>
      </c>
      <c r="AM120" s="6">
        <f>IF(BaseForecast!AM108=0,"",BaseForecast!AM120/BaseForecast!AM108)</f>
        <v>1.0895285674636215</v>
      </c>
      <c r="AN120" s="6">
        <f>IF(BaseForecast!AN108=0,"",BaseForecast!AN120/BaseForecast!AN108)</f>
        <v>0.84821494841534917</v>
      </c>
      <c r="AO120" s="6">
        <f>IF(BaseForecast!AO108=0,"",BaseForecast!AO120/BaseForecast!AO108)</f>
        <v>1.140659756732453</v>
      </c>
      <c r="AP120" s="6">
        <f>IF(BaseForecast!AP108=0,"",BaseForecast!AP120/BaseForecast!AP108)</f>
        <v>1.0419412822049132</v>
      </c>
      <c r="AQ120" s="6">
        <f>IF(BaseForecast!AQ108=0,"",BaseForecast!AQ120/BaseForecast!AQ108)</f>
        <v>0.98877321902429072</v>
      </c>
      <c r="AR120" s="6">
        <f>IF(BaseForecast!AR108=0,"",BaseForecast!AR120/BaseForecast!AR108)</f>
        <v>0.72463768115942029</v>
      </c>
      <c r="AS120" s="6">
        <f>IF(BaseForecast!AS108=0,"",BaseForecast!AS120/BaseForecast!AS108)</f>
        <v>7.813186813186813</v>
      </c>
      <c r="AT120" s="6">
        <f>IF(BaseForecast!AT108=0,"",BaseForecast!AT120/BaseForecast!AT108)</f>
        <v>0.97774871172605071</v>
      </c>
      <c r="AU120" s="6">
        <f>IF(BaseForecast!AU108=0,"",BaseForecast!AU120/BaseForecast!AU108)</f>
        <v>0.86642231724699659</v>
      </c>
      <c r="AV120" s="6">
        <f>IF(BaseForecast!AV108=0,"",BaseForecast!AV120/BaseForecast!AV108)</f>
        <v>2</v>
      </c>
      <c r="AW120" s="6">
        <f>IF(BaseForecast!AW108=0,"",BaseForecast!AW120/BaseForecast!AW108)</f>
        <v>1.1076503635161929</v>
      </c>
      <c r="AX120" s="6">
        <f>IF(BaseForecast!AX108=0,"",BaseForecast!AX120/BaseForecast!AX108)</f>
        <v>0.87590019640648864</v>
      </c>
      <c r="AY120" s="6">
        <f>IF(BaseForecast!AY108=0,"",BaseForecast!AY120/BaseForecast!AY108)</f>
        <v>1.9081632653061225</v>
      </c>
      <c r="AZ120" s="6">
        <f>IF(BaseForecast!AZ108=0,"",BaseForecast!AZ120/BaseForecast!AZ108)</f>
        <v>0.57258697358095734</v>
      </c>
      <c r="BA120" s="6">
        <f>IF(BaseForecast!BA108=0,"",BaseForecast!BA120/BaseForecast!BA108)</f>
        <v>1.1454545454545455</v>
      </c>
      <c r="BB120" s="6">
        <f t="shared" si="1"/>
        <v>9</v>
      </c>
    </row>
    <row r="121" spans="1:54" ht="12.75" x14ac:dyDescent="0.2">
      <c r="A121" s="11">
        <v>40466</v>
      </c>
      <c r="B121" s="6">
        <f>IF(BaseForecast!B109=0,"",BaseForecast!B121/BaseForecast!B109)</f>
        <v>1.0621027796347575</v>
      </c>
      <c r="C121" s="6">
        <f>IF(BaseForecast!C109=0,"",BaseForecast!C121/BaseForecast!C109)</f>
        <v>1.6810210876803551</v>
      </c>
      <c r="D121" s="6">
        <f>IF(BaseForecast!D109=0,"",BaseForecast!D121/BaseForecast!D109)</f>
        <v>1.0912193608439342</v>
      </c>
      <c r="E121" s="6">
        <f>IF(BaseForecast!E109=0,"",BaseForecast!E121/BaseForecast!E109)</f>
        <v>0.92904749852358048</v>
      </c>
      <c r="F121" s="6">
        <f>IF(BaseForecast!F109=0,"",BaseForecast!F121/BaseForecast!F109)</f>
        <v>1.5211466165413534</v>
      </c>
      <c r="G121" s="6">
        <f>IF(BaseForecast!G109=0,"",BaseForecast!G121/BaseForecast!G109)</f>
        <v>1.0792505789067435</v>
      </c>
      <c r="H121" s="6">
        <f>IF(BaseForecast!H109=0,"",BaseForecast!H121/BaseForecast!H109)</f>
        <v>0.99088541666666663</v>
      </c>
      <c r="I121" s="6">
        <f>IF(BaseForecast!I109=0,"",BaseForecast!I121/BaseForecast!I109)</f>
        <v>1.0503405389398874</v>
      </c>
      <c r="J121" s="6">
        <f>IF(BaseForecast!J109=0,"",BaseForecast!J121/BaseForecast!J109)</f>
        <v>1.3924505692031157</v>
      </c>
      <c r="K121" s="6" t="str">
        <f>IF(BaseForecast!K109=0,"",BaseForecast!K121/BaseForecast!K109)</f>
        <v/>
      </c>
      <c r="L121" s="6">
        <f>IF(BaseForecast!L109=0,"",BaseForecast!L121/BaseForecast!L109)</f>
        <v>0.94791382291382287</v>
      </c>
      <c r="M121" s="6">
        <f>IF(BaseForecast!M109=0,"",BaseForecast!M121/BaseForecast!M109)</f>
        <v>1.2145146813694063</v>
      </c>
      <c r="N121" s="6" t="str">
        <f>IF(BaseForecast!N109=0,"",BaseForecast!N121/BaseForecast!N109)</f>
        <v/>
      </c>
      <c r="O121" s="6">
        <f>IF(BaseForecast!O109=0,"",BaseForecast!O121/BaseForecast!O109)</f>
        <v>1.023454157782516</v>
      </c>
      <c r="P121" s="6">
        <f>IF(BaseForecast!P109=0,"",BaseForecast!P121/BaseForecast!P109)</f>
        <v>0.7673545966228893</v>
      </c>
      <c r="Q121" s="6">
        <f>IF(BaseForecast!Q109=0,"",BaseForecast!Q121/BaseForecast!Q109)</f>
        <v>2.0674157303370788</v>
      </c>
      <c r="R121" s="6">
        <f>IF(BaseForecast!R109=0,"",BaseForecast!R121/BaseForecast!R109)</f>
        <v>0.58452722063037255</v>
      </c>
      <c r="S121" s="6">
        <f>IF(BaseForecast!S109=0,"",BaseForecast!S121/BaseForecast!S109)</f>
        <v>0.72581507215392838</v>
      </c>
      <c r="T121" s="6">
        <f>IF(BaseForecast!T109=0,"",BaseForecast!T121/BaseForecast!T109)</f>
        <v>0.6227544910179641</v>
      </c>
      <c r="U121" s="6">
        <f>IF(BaseForecast!U109=0,"",BaseForecast!U121/BaseForecast!U109)</f>
        <v>1.1174516422868779</v>
      </c>
      <c r="V121" s="6">
        <f>IF(BaseForecast!V109=0,"",BaseForecast!V121/BaseForecast!V109)</f>
        <v>0.91272537235432449</v>
      </c>
      <c r="W121" s="6">
        <f>IF(BaseForecast!W109=0,"",BaseForecast!W121/BaseForecast!W109)</f>
        <v>0.71694214876033058</v>
      </c>
      <c r="X121" s="6">
        <f>IF(BaseForecast!X109=0,"",BaseForecast!X121/BaseForecast!X109)</f>
        <v>0.90052183103243277</v>
      </c>
      <c r="Y121" s="6">
        <f>IF(BaseForecast!Y109=0,"",BaseForecast!Y121/BaseForecast!Y109)</f>
        <v>0.85426761088333958</v>
      </c>
      <c r="Z121" s="6">
        <f>IF(BaseForecast!Z109=0,"",BaseForecast!Z121/BaseForecast!Z109)</f>
        <v>1.2648941408173313</v>
      </c>
      <c r="AA121" s="6">
        <f>IF(BaseForecast!AA109=0,"",BaseForecast!AA121/BaseForecast!AA109)</f>
        <v>1.1548941339812564</v>
      </c>
      <c r="AB121" s="6">
        <f>IF(BaseForecast!AB109=0,"",BaseForecast!AB121/BaseForecast!AB109)</f>
        <v>1.713216957605985</v>
      </c>
      <c r="AC121" s="6">
        <f>IF(BaseForecast!AC109=0,"",BaseForecast!AC121/BaseForecast!AC109)</f>
        <v>1.318840579710145</v>
      </c>
      <c r="AD121" s="6">
        <f>IF(BaseForecast!AD109=0,"",BaseForecast!AD121/BaseForecast!AD109)</f>
        <v>0.82051282051282048</v>
      </c>
      <c r="AE121" s="6">
        <f>IF(BaseForecast!AE109=0,"",BaseForecast!AE121/BaseForecast!AE109)</f>
        <v>0.97617574257425743</v>
      </c>
      <c r="AF121" s="6">
        <f>IF(BaseForecast!AF109=0,"",BaseForecast!AF121/BaseForecast!AF109)</f>
        <v>1.0854511970534071</v>
      </c>
      <c r="AG121" s="6">
        <f>IF(BaseForecast!AG109=0,"",BaseForecast!AG121/BaseForecast!AG109)</f>
        <v>0.98965775328298289</v>
      </c>
      <c r="AH121" s="6">
        <f>IF(BaseForecast!AH109=0,"",BaseForecast!AH121/BaseForecast!AH109)</f>
        <v>0.97856692582475313</v>
      </c>
      <c r="AI121" s="6">
        <f>IF(BaseForecast!AI109=0,"",BaseForecast!AI121/BaseForecast!AI109)</f>
        <v>1.1756044695242722</v>
      </c>
      <c r="AJ121" s="6">
        <f>IF(BaseForecast!AJ109=0,"",BaseForecast!AJ121/BaseForecast!AJ109)</f>
        <v>3.6703733121525022</v>
      </c>
      <c r="AK121" s="6" t="str">
        <f>IF(BaseForecast!AK109=0,"",BaseForecast!AK121/BaseForecast!AK109)</f>
        <v/>
      </c>
      <c r="AL121" s="6">
        <f>IF(BaseForecast!AL109=0,"",BaseForecast!AL121/BaseForecast!AL109)</f>
        <v>2.3939906898011003</v>
      </c>
      <c r="AM121" s="6">
        <f>IF(BaseForecast!AM109=0,"",BaseForecast!AM121/BaseForecast!AM109)</f>
        <v>1.2833970105234935</v>
      </c>
      <c r="AN121" s="6">
        <f>IF(BaseForecast!AN109=0,"",BaseForecast!AN121/BaseForecast!AN109)</f>
        <v>0.86330259562841527</v>
      </c>
      <c r="AO121" s="6">
        <f>IF(BaseForecast!AO109=0,"",BaseForecast!AO121/BaseForecast!AO109)</f>
        <v>1.2623199393479909</v>
      </c>
      <c r="AP121" s="6">
        <f>IF(BaseForecast!AP109=0,"",BaseForecast!AP121/BaseForecast!AP109)</f>
        <v>1.3611713665943601</v>
      </c>
      <c r="AQ121" s="6">
        <f>IF(BaseForecast!AQ109=0,"",BaseForecast!AQ121/BaseForecast!AQ109)</f>
        <v>0.97651738739894778</v>
      </c>
      <c r="AR121" s="6">
        <f>IF(BaseForecast!AR109=0,"",BaseForecast!AR121/BaseForecast!AR109)</f>
        <v>1.9104477611940298</v>
      </c>
      <c r="AS121" s="6">
        <f>IF(BaseForecast!AS109=0,"",BaseForecast!AS121/BaseForecast!AS109)</f>
        <v>24.369230769230768</v>
      </c>
      <c r="AT121" s="6">
        <f>IF(BaseForecast!AT109=0,"",BaseForecast!AT121/BaseForecast!AT109)</f>
        <v>0.90173756143271555</v>
      </c>
      <c r="AU121" s="6">
        <f>IF(BaseForecast!AU109=0,"",BaseForecast!AU121/BaseForecast!AU109)</f>
        <v>1.5446313065976713</v>
      </c>
      <c r="AV121" s="6">
        <f>IF(BaseForecast!AV109=0,"",BaseForecast!AV121/BaseForecast!AV109)</f>
        <v>1</v>
      </c>
      <c r="AW121" s="6">
        <f>IF(BaseForecast!AW109=0,"",BaseForecast!AW121/BaseForecast!AW109)</f>
        <v>2.8922321809645752</v>
      </c>
      <c r="AX121" s="6">
        <f>IF(BaseForecast!AX109=0,"",BaseForecast!AX121/BaseForecast!AX109)</f>
        <v>0.72542997542997545</v>
      </c>
      <c r="AY121" s="6">
        <f>IF(BaseForecast!AY109=0,"",BaseForecast!AY121/BaseForecast!AY109)</f>
        <v>0.17</v>
      </c>
      <c r="AZ121" s="6">
        <f>IF(BaseForecast!AZ109=0,"",BaseForecast!AZ121/BaseForecast!AZ109)</f>
        <v>0.5922836287799792</v>
      </c>
      <c r="BA121" s="6">
        <f>IF(BaseForecast!BA109=0,"",BaseForecast!BA121/BaseForecast!BA109)</f>
        <v>0.47115384615384615</v>
      </c>
      <c r="BB121" s="6">
        <f t="shared" si="1"/>
        <v>10</v>
      </c>
    </row>
    <row r="122" spans="1:54" ht="12.75" x14ac:dyDescent="0.2">
      <c r="A122" s="11">
        <v>40497</v>
      </c>
      <c r="B122" s="6">
        <f>IF(BaseForecast!B110=0,"",BaseForecast!B122/BaseForecast!B110)</f>
        <v>1.0863165494382883</v>
      </c>
      <c r="C122" s="6">
        <f>IF(BaseForecast!C110=0,"",BaseForecast!C122/BaseForecast!C110)</f>
        <v>1.3674347584675179</v>
      </c>
      <c r="D122" s="6">
        <f>IF(BaseForecast!D110=0,"",BaseForecast!D122/BaseForecast!D110)</f>
        <v>0.86073777523591655</v>
      </c>
      <c r="E122" s="6">
        <f>IF(BaseForecast!E110=0,"",BaseForecast!E122/BaseForecast!E110)</f>
        <v>0.94319467135855217</v>
      </c>
      <c r="F122" s="6">
        <f>IF(BaseForecast!F110=0,"",BaseForecast!F122/BaseForecast!F110)</f>
        <v>1.3811659192825112</v>
      </c>
      <c r="G122" s="6">
        <f>IF(BaseForecast!G110=0,"",BaseForecast!G122/BaseForecast!G110)</f>
        <v>1.022498622372668</v>
      </c>
      <c r="H122" s="6">
        <f>IF(BaseForecast!H110=0,"",BaseForecast!H122/BaseForecast!H110)</f>
        <v>0.87582848640605981</v>
      </c>
      <c r="I122" s="6">
        <f>IF(BaseForecast!I110=0,"",BaseForecast!I122/BaseForecast!I110)</f>
        <v>1.6482412060301508</v>
      </c>
      <c r="J122" s="6">
        <f>IF(BaseForecast!J110=0,"",BaseForecast!J122/BaseForecast!J110)</f>
        <v>2.3506493506493507</v>
      </c>
      <c r="K122" s="6" t="str">
        <f>IF(BaseForecast!K110=0,"",BaseForecast!K122/BaseForecast!K110)</f>
        <v/>
      </c>
      <c r="L122" s="6">
        <f>IF(BaseForecast!L110=0,"",BaseForecast!L122/BaseForecast!L110)</f>
        <v>0.96083453708805533</v>
      </c>
      <c r="M122" s="6">
        <f>IF(BaseForecast!M110=0,"",BaseForecast!M122/BaseForecast!M110)</f>
        <v>1.0260411175540327</v>
      </c>
      <c r="N122" s="6" t="str">
        <f>IF(BaseForecast!N110=0,"",BaseForecast!N122/BaseForecast!N110)</f>
        <v/>
      </c>
      <c r="O122" s="6">
        <f>IF(BaseForecast!O110=0,"",BaseForecast!O122/BaseForecast!O110)</f>
        <v>1.0201271186440677</v>
      </c>
      <c r="P122" s="6">
        <f>IF(BaseForecast!P110=0,"",BaseForecast!P122/BaseForecast!P110)</f>
        <v>0.95767835550181379</v>
      </c>
      <c r="Q122" s="6">
        <f>IF(BaseForecast!Q110=0,"",BaseForecast!Q122/BaseForecast!Q110)</f>
        <v>2.4075067024128685</v>
      </c>
      <c r="R122" s="6">
        <f>IF(BaseForecast!R110=0,"",BaseForecast!R122/BaseForecast!R110)</f>
        <v>1.2529761904761905</v>
      </c>
      <c r="S122" s="6">
        <f>IF(BaseForecast!S110=0,"",BaseForecast!S122/BaseForecast!S110)</f>
        <v>0.52383863080684601</v>
      </c>
      <c r="T122" s="6">
        <f>IF(BaseForecast!T110=0,"",BaseForecast!T122/BaseForecast!T110)</f>
        <v>0.9915433403805497</v>
      </c>
      <c r="U122" s="6">
        <f>IF(BaseForecast!U110=0,"",BaseForecast!U122/BaseForecast!U110)</f>
        <v>1.0427491203114472</v>
      </c>
      <c r="V122" s="6">
        <f>IF(BaseForecast!V110=0,"",BaseForecast!V122/BaseForecast!V110)</f>
        <v>0.84434654919236418</v>
      </c>
      <c r="W122" s="6">
        <f>IF(BaseForecast!W110=0,"",BaseForecast!W122/BaseForecast!W110)</f>
        <v>1.0440677966101695</v>
      </c>
      <c r="X122" s="6">
        <f>IF(BaseForecast!X110=0,"",BaseForecast!X122/BaseForecast!X110)</f>
        <v>1.0541108688881968</v>
      </c>
      <c r="Y122" s="6">
        <f>IF(BaseForecast!Y110=0,"",BaseForecast!Y122/BaseForecast!Y110)</f>
        <v>1.1502639517345399</v>
      </c>
      <c r="Z122" s="6">
        <f>IF(BaseForecast!Z110=0,"",BaseForecast!Z122/BaseForecast!Z110)</f>
        <v>1.593866866118175</v>
      </c>
      <c r="AA122" s="6">
        <f>IF(BaseForecast!AA110=0,"",BaseForecast!AA122/BaseForecast!AA110)</f>
        <v>1.2219137676758913</v>
      </c>
      <c r="AB122" s="6">
        <f>IF(BaseForecast!AB110=0,"",BaseForecast!AB122/BaseForecast!AB110)</f>
        <v>1.6879606879606879</v>
      </c>
      <c r="AC122" s="6">
        <f>IF(BaseForecast!AC110=0,"",BaseForecast!AC122/BaseForecast!AC110)</f>
        <v>0.5490196078431373</v>
      </c>
      <c r="AD122" s="6">
        <f>IF(BaseForecast!AD110=0,"",BaseForecast!AD122/BaseForecast!AD110)</f>
        <v>1.6716417910447761</v>
      </c>
      <c r="AE122" s="6">
        <f>IF(BaseForecast!AE110=0,"",BaseForecast!AE122/BaseForecast!AE110)</f>
        <v>0.88626271307835558</v>
      </c>
      <c r="AF122" s="6">
        <f>IF(BaseForecast!AF110=0,"",BaseForecast!AF122/BaseForecast!AF110)</f>
        <v>1.7260104905893243</v>
      </c>
      <c r="AG122" s="6">
        <f>IF(BaseForecast!AG110=0,"",BaseForecast!AG122/BaseForecast!AG110)</f>
        <v>1.1164513079104947</v>
      </c>
      <c r="AH122" s="6">
        <f>IF(BaseForecast!AH110=0,"",BaseForecast!AH122/BaseForecast!AH110)</f>
        <v>0.98497324001646769</v>
      </c>
      <c r="AI122" s="6">
        <f>IF(BaseForecast!AI110=0,"",BaseForecast!AI122/BaseForecast!AI110)</f>
        <v>1.1952004682470003</v>
      </c>
      <c r="AJ122" s="6">
        <f>IF(BaseForecast!AJ110=0,"",BaseForecast!AJ122/BaseForecast!AJ110)</f>
        <v>1.8964747880410531</v>
      </c>
      <c r="AK122" s="6" t="str">
        <f>IF(BaseForecast!AK110=0,"",BaseForecast!AK122/BaseForecast!AK110)</f>
        <v/>
      </c>
      <c r="AL122" s="6">
        <f>IF(BaseForecast!AL110=0,"",BaseForecast!AL122/BaseForecast!AL110)</f>
        <v>2.1135157207023276</v>
      </c>
      <c r="AM122" s="6">
        <f>IF(BaseForecast!AM110=0,"",BaseForecast!AM122/BaseForecast!AM110)</f>
        <v>0.95972742759795571</v>
      </c>
      <c r="AN122" s="6">
        <f>IF(BaseForecast!AN110=0,"",BaseForecast!AN122/BaseForecast!AN110)</f>
        <v>0.95668361787141298</v>
      </c>
      <c r="AO122" s="6">
        <f>IF(BaseForecast!AO110=0,"",BaseForecast!AO122/BaseForecast!AO110)</f>
        <v>1.3284247579935464</v>
      </c>
      <c r="AP122" s="6">
        <f>IF(BaseForecast!AP110=0,"",BaseForecast!AP122/BaseForecast!AP110)</f>
        <v>0.74842630779248964</v>
      </c>
      <c r="AQ122" s="6">
        <f>IF(BaseForecast!AQ110=0,"",BaseForecast!AQ122/BaseForecast!AQ110)</f>
        <v>0.94787775891341253</v>
      </c>
      <c r="AR122" s="6">
        <f>IF(BaseForecast!AR110=0,"",BaseForecast!AR122/BaseForecast!AR110)</f>
        <v>8.5470085470085472E-2</v>
      </c>
      <c r="AS122" s="6">
        <f>IF(BaseForecast!AS110=0,"",BaseForecast!AS122/BaseForecast!AS110)</f>
        <v>20.30263157894737</v>
      </c>
      <c r="AT122" s="6">
        <f>IF(BaseForecast!AT110=0,"",BaseForecast!AT122/BaseForecast!AT110)</f>
        <v>1.0602732065825211</v>
      </c>
      <c r="AU122" s="6">
        <f>IF(BaseForecast!AU110=0,"",BaseForecast!AU122/BaseForecast!AU110)</f>
        <v>1.4029255319148937</v>
      </c>
      <c r="AV122" s="6">
        <f>IF(BaseForecast!AV110=0,"",BaseForecast!AV122/BaseForecast!AV110)</f>
        <v>0.5714285714285714</v>
      </c>
      <c r="AW122" s="6">
        <f>IF(BaseForecast!AW110=0,"",BaseForecast!AW122/BaseForecast!AW110)</f>
        <v>2.2649513212795549</v>
      </c>
      <c r="AX122" s="6">
        <f>IF(BaseForecast!AX110=0,"",BaseForecast!AX122/BaseForecast!AX110)</f>
        <v>0.79644032306311696</v>
      </c>
      <c r="AY122" s="6">
        <f>IF(BaseForecast!AY110=0,"",BaseForecast!AY122/BaseForecast!AY110)</f>
        <v>0.4247787610619469</v>
      </c>
      <c r="AZ122" s="6">
        <f>IF(BaseForecast!AZ110=0,"",BaseForecast!AZ122/BaseForecast!AZ110)</f>
        <v>0.48371104815864024</v>
      </c>
      <c r="BA122" s="6">
        <f>IF(BaseForecast!BA110=0,"",BaseForecast!BA122/BaseForecast!BA110)</f>
        <v>0.5955056179775281</v>
      </c>
      <c r="BB122" s="6">
        <f t="shared" si="1"/>
        <v>11</v>
      </c>
    </row>
    <row r="123" spans="1:54" ht="12.75" x14ac:dyDescent="0.2">
      <c r="A123" s="11">
        <v>40527</v>
      </c>
      <c r="B123" s="6">
        <f>IF(BaseForecast!B111=0,"",BaseForecast!B123/BaseForecast!B111)</f>
        <v>1.0854637719632352</v>
      </c>
      <c r="C123" s="6">
        <f>IF(BaseForecast!C111=0,"",BaseForecast!C123/BaseForecast!C111)</f>
        <v>1.7024490041518743</v>
      </c>
      <c r="D123" s="6">
        <f>IF(BaseForecast!D111=0,"",BaseForecast!D123/BaseForecast!D111)</f>
        <v>0.90203878667329684</v>
      </c>
      <c r="E123" s="6">
        <f>IF(BaseForecast!E111=0,"",BaseForecast!E123/BaseForecast!E111)</f>
        <v>0.86003058714010239</v>
      </c>
      <c r="F123" s="6">
        <f>IF(BaseForecast!F111=0,"",BaseForecast!F123/BaseForecast!F111)</f>
        <v>1.7109796862946773</v>
      </c>
      <c r="G123" s="6">
        <f>IF(BaseForecast!G111=0,"",BaseForecast!G123/BaseForecast!G111)</f>
        <v>0.8304685563176597</v>
      </c>
      <c r="H123" s="6">
        <f>IF(BaseForecast!H111=0,"",BaseForecast!H123/BaseForecast!H111)</f>
        <v>0.59148676880222839</v>
      </c>
      <c r="I123" s="6">
        <f>IF(BaseForecast!I111=0,"",BaseForecast!I123/BaseForecast!I111)</f>
        <v>1.0527742346938775</v>
      </c>
      <c r="J123" s="6">
        <f>IF(BaseForecast!J111=0,"",BaseForecast!J123/BaseForecast!J111)</f>
        <v>0.58168316831683164</v>
      </c>
      <c r="K123" s="6" t="str">
        <f>IF(BaseForecast!K111=0,"",BaseForecast!K123/BaseForecast!K111)</f>
        <v/>
      </c>
      <c r="L123" s="6">
        <f>IF(BaseForecast!L111=0,"",BaseForecast!L123/BaseForecast!L111)</f>
        <v>1.2729578979200968</v>
      </c>
      <c r="M123" s="6">
        <f>IF(BaseForecast!M111=0,"",BaseForecast!M123/BaseForecast!M111)</f>
        <v>1.4433734939759035</v>
      </c>
      <c r="N123" s="6" t="str">
        <f>IF(BaseForecast!N111=0,"",BaseForecast!N123/BaseForecast!N111)</f>
        <v/>
      </c>
      <c r="O123" s="6">
        <f>IF(BaseForecast!O111=0,"",BaseForecast!O123/BaseForecast!O111)</f>
        <v>0.52930728241563052</v>
      </c>
      <c r="P123" s="6">
        <f>IF(BaseForecast!P111=0,"",BaseForecast!P123/BaseForecast!P111)</f>
        <v>2.7814854682454251</v>
      </c>
      <c r="Q123" s="6">
        <f>IF(BaseForecast!Q111=0,"",BaseForecast!Q123/BaseForecast!Q111)</f>
        <v>2.58931394245969</v>
      </c>
      <c r="R123" s="6">
        <f>IF(BaseForecast!R111=0,"",BaseForecast!R123/BaseForecast!R111)</f>
        <v>1.3076923076923077</v>
      </c>
      <c r="S123" s="6">
        <f>IF(BaseForecast!S111=0,"",BaseForecast!S123/BaseForecast!S111)</f>
        <v>0.60551790900290414</v>
      </c>
      <c r="T123" s="6">
        <f>IF(BaseForecast!T111=0,"",BaseForecast!T123/BaseForecast!T111)</f>
        <v>2.7227926078028748</v>
      </c>
      <c r="U123" s="6">
        <f>IF(BaseForecast!U111=0,"",BaseForecast!U123/BaseForecast!U111)</f>
        <v>1.2131158029430582</v>
      </c>
      <c r="V123" s="6">
        <f>IF(BaseForecast!V111=0,"",BaseForecast!V123/BaseForecast!V111)</f>
        <v>0.9437381660806059</v>
      </c>
      <c r="W123" s="6">
        <f>IF(BaseForecast!W111=0,"",BaseForecast!W123/BaseForecast!W111)</f>
        <v>1.3091743119266055</v>
      </c>
      <c r="X123" s="6">
        <f>IF(BaseForecast!X111=0,"",BaseForecast!X123/BaseForecast!X111)</f>
        <v>1.0479379891631546</v>
      </c>
      <c r="Y123" s="6">
        <f>IF(BaseForecast!Y111=0,"",BaseForecast!Y123/BaseForecast!Y111)</f>
        <v>2.1021743313450068</v>
      </c>
      <c r="Z123" s="6">
        <f>IF(BaseForecast!Z111=0,"",BaseForecast!Z123/BaseForecast!Z111)</f>
        <v>0.7011790714812085</v>
      </c>
      <c r="AA123" s="6">
        <f>IF(BaseForecast!AA111=0,"",BaseForecast!AA123/BaseForecast!AA111)</f>
        <v>1.3154691794267765</v>
      </c>
      <c r="AB123" s="6">
        <f>IF(BaseForecast!AB111=0,"",BaseForecast!AB123/BaseForecast!AB111)</f>
        <v>1.3007688828584352</v>
      </c>
      <c r="AC123" s="6">
        <f>IF(BaseForecast!AC111=0,"",BaseForecast!AC123/BaseForecast!AC111)</f>
        <v>7.2</v>
      </c>
      <c r="AD123" s="6">
        <f>IF(BaseForecast!AD111=0,"",BaseForecast!AD123/BaseForecast!AD111)</f>
        <v>0.17317073170731706</v>
      </c>
      <c r="AE123" s="6">
        <f>IF(BaseForecast!AE111=0,"",BaseForecast!AE123/BaseForecast!AE111)</f>
        <v>0.78159434090599922</v>
      </c>
      <c r="AF123" s="6">
        <f>IF(BaseForecast!AF111=0,"",BaseForecast!AF123/BaseForecast!AF111)</f>
        <v>0.86802860061287024</v>
      </c>
      <c r="AG123" s="6">
        <f>IF(BaseForecast!AG111=0,"",BaseForecast!AG123/BaseForecast!AG111)</f>
        <v>1.2479104242233086</v>
      </c>
      <c r="AH123" s="6">
        <f>IF(BaseForecast!AH111=0,"",BaseForecast!AH123/BaseForecast!AH111)</f>
        <v>1.0682716492993174</v>
      </c>
      <c r="AI123" s="6">
        <f>IF(BaseForecast!AI111=0,"",BaseForecast!AI123/BaseForecast!AI111)</f>
        <v>1.0774393580156849</v>
      </c>
      <c r="AJ123" s="6">
        <f>IF(BaseForecast!AJ111=0,"",BaseForecast!AJ123/BaseForecast!AJ111)</f>
        <v>2.819034224097515</v>
      </c>
      <c r="AK123" s="6" t="str">
        <f>IF(BaseForecast!AK111=0,"",BaseForecast!AK123/BaseForecast!AK111)</f>
        <v/>
      </c>
      <c r="AL123" s="6">
        <f>IF(BaseForecast!AL111=0,"",BaseForecast!AL123/BaseForecast!AL111)</f>
        <v>7.0979087452471479</v>
      </c>
      <c r="AM123" s="6">
        <f>IF(BaseForecast!AM111=0,"",BaseForecast!AM123/BaseForecast!AM111)</f>
        <v>0.92633436259373625</v>
      </c>
      <c r="AN123" s="6">
        <f>IF(BaseForecast!AN111=0,"",BaseForecast!AN123/BaseForecast!AN111)</f>
        <v>1.0753446280122068</v>
      </c>
      <c r="AO123" s="6">
        <f>IF(BaseForecast!AO111=0,"",BaseForecast!AO123/BaseForecast!AO111)</f>
        <v>1.7789290516491338</v>
      </c>
      <c r="AP123" s="6">
        <f>IF(BaseForecast!AP111=0,"",BaseForecast!AP123/BaseForecast!AP111)</f>
        <v>0.92357414448669206</v>
      </c>
      <c r="AQ123" s="6">
        <f>IF(BaseForecast!AQ111=0,"",BaseForecast!AQ123/BaseForecast!AQ111)</f>
        <v>2.2070734341252698</v>
      </c>
      <c r="AR123" s="6">
        <f>IF(BaseForecast!AR111=0,"",BaseForecast!AR123/BaseForecast!AR111)</f>
        <v>0.17647058823529413</v>
      </c>
      <c r="AS123" s="6">
        <f>IF(BaseForecast!AS111=0,"",BaseForecast!AS123/BaseForecast!AS111)</f>
        <v>8.8918367346938769</v>
      </c>
      <c r="AT123" s="6">
        <f>IF(BaseForecast!AT111=0,"",BaseForecast!AT123/BaseForecast!AT111)</f>
        <v>0.80764885601170999</v>
      </c>
      <c r="AU123" s="6">
        <f>IF(BaseForecast!AU111=0,"",BaseForecast!AU123/BaseForecast!AU111)</f>
        <v>0.69185382565664255</v>
      </c>
      <c r="AV123" s="6">
        <f>IF(BaseForecast!AV111=0,"",BaseForecast!AV123/BaseForecast!AV111)</f>
        <v>1.25</v>
      </c>
      <c r="AW123" s="6">
        <f>IF(BaseForecast!AW111=0,"",BaseForecast!AW123/BaseForecast!AW111)</f>
        <v>1.9570471753057659</v>
      </c>
      <c r="AX123" s="6">
        <f>IF(BaseForecast!AX111=0,"",BaseForecast!AX123/BaseForecast!AX111)</f>
        <v>0.46966834592779177</v>
      </c>
      <c r="AY123" s="6">
        <f>IF(BaseForecast!AY111=0,"",BaseForecast!AY123/BaseForecast!AY111)</f>
        <v>2.3488372093023258</v>
      </c>
      <c r="AZ123" s="6">
        <f>IF(BaseForecast!AZ111=0,"",BaseForecast!AZ123/BaseForecast!AZ111)</f>
        <v>0.5268672756582482</v>
      </c>
      <c r="BA123" s="6">
        <f>IF(BaseForecast!BA111=0,"",BaseForecast!BA123/BaseForecast!BA111)</f>
        <v>0.51401869158878499</v>
      </c>
      <c r="BB123" s="6">
        <f t="shared" si="1"/>
        <v>12</v>
      </c>
    </row>
    <row r="124" spans="1:54" ht="12.75" x14ac:dyDescent="0.2">
      <c r="A124" s="11">
        <v>40558</v>
      </c>
      <c r="B124" s="6">
        <f>IF(BaseForecast!B112=0,"",BaseForecast!B124/BaseForecast!B112)</f>
        <v>0.98897237322076692</v>
      </c>
      <c r="C124" s="6">
        <f>IF(BaseForecast!C112=0,"",BaseForecast!C124/BaseForecast!C112)</f>
        <v>1.2859136628326675</v>
      </c>
      <c r="D124" s="6">
        <f>IF(BaseForecast!D112=0,"",BaseForecast!D124/BaseForecast!D112)</f>
        <v>1.0418653948065713</v>
      </c>
      <c r="E124" s="6">
        <f>IF(BaseForecast!E112=0,"",BaseForecast!E124/BaseForecast!E112)</f>
        <v>1.288633602120844</v>
      </c>
      <c r="F124" s="6">
        <f>IF(BaseForecast!F112=0,"",BaseForecast!F124/BaseForecast!F112)</f>
        <v>1.0939768755041679</v>
      </c>
      <c r="G124" s="6">
        <f>IF(BaseForecast!G112=0,"",BaseForecast!G124/BaseForecast!G112)</f>
        <v>0.77512277908775518</v>
      </c>
      <c r="H124" s="6">
        <f>IF(BaseForecast!H112=0,"",BaseForecast!H124/BaseForecast!H112)</f>
        <v>0.81781516478451255</v>
      </c>
      <c r="I124" s="6">
        <f>IF(BaseForecast!I112=0,"",BaseForecast!I124/BaseForecast!I112)</f>
        <v>1.1317251461988305</v>
      </c>
      <c r="J124" s="6">
        <f>IF(BaseForecast!J112=0,"",BaseForecast!J124/BaseForecast!J112)</f>
        <v>0.7046688382193268</v>
      </c>
      <c r="K124" s="6" t="str">
        <f>IF(BaseForecast!K112=0,"",BaseForecast!K124/BaseForecast!K112)</f>
        <v/>
      </c>
      <c r="L124" s="6">
        <f>IF(BaseForecast!L112=0,"",BaseForecast!L124/BaseForecast!L112)</f>
        <v>1.0264710198092444</v>
      </c>
      <c r="M124" s="6">
        <f>IF(BaseForecast!M112=0,"",BaseForecast!M124/BaseForecast!M112)</f>
        <v>1.0066241616295437</v>
      </c>
      <c r="N124" s="6" t="str">
        <f>IF(BaseForecast!N112=0,"",BaseForecast!N124/BaseForecast!N112)</f>
        <v/>
      </c>
      <c r="O124" s="6">
        <f>IF(BaseForecast!O112=0,"",BaseForecast!O124/BaseForecast!O112)</f>
        <v>0.58094262295081966</v>
      </c>
      <c r="P124" s="6">
        <f>IF(BaseForecast!P112=0,"",BaseForecast!P124/BaseForecast!P112)</f>
        <v>1.1273804485823107</v>
      </c>
      <c r="Q124" s="6">
        <f>IF(BaseForecast!Q112=0,"",BaseForecast!Q124/BaseForecast!Q112)</f>
        <v>1.9508357915437562</v>
      </c>
      <c r="R124" s="6">
        <f>IF(BaseForecast!R112=0,"",BaseForecast!R124/BaseForecast!R112)</f>
        <v>0.73997709049255445</v>
      </c>
      <c r="S124" s="6">
        <f>IF(BaseForecast!S112=0,"",BaseForecast!S124/BaseForecast!S112)</f>
        <v>0.47511697150148874</v>
      </c>
      <c r="T124" s="6">
        <f>IF(BaseForecast!T112=0,"",BaseForecast!T124/BaseForecast!T112)</f>
        <v>0.45851114272166904</v>
      </c>
      <c r="U124" s="6">
        <f>IF(BaseForecast!U112=0,"",BaseForecast!U124/BaseForecast!U112)</f>
        <v>1.1952569995821145</v>
      </c>
      <c r="V124" s="6">
        <f>IF(BaseForecast!V112=0,"",BaseForecast!V124/BaseForecast!V112)</f>
        <v>0.84833538840937117</v>
      </c>
      <c r="W124" s="6">
        <f>IF(BaseForecast!W112=0,"",BaseForecast!W124/BaseForecast!W112)</f>
        <v>0.50838709677419358</v>
      </c>
      <c r="X124" s="6">
        <f>IF(BaseForecast!X112=0,"",BaseForecast!X124/BaseForecast!X112)</f>
        <v>1.0317111459968602</v>
      </c>
      <c r="Y124" s="6">
        <f>IF(BaseForecast!Y112=0,"",BaseForecast!Y124/BaseForecast!Y112)</f>
        <v>1.2286668315607223</v>
      </c>
      <c r="Z124" s="6">
        <f>IF(BaseForecast!Z112=0,"",BaseForecast!Z124/BaseForecast!Z112)</f>
        <v>0.85098743267504484</v>
      </c>
      <c r="AA124" s="6">
        <f>IF(BaseForecast!AA112=0,"",BaseForecast!AA124/BaseForecast!AA112)</f>
        <v>1.0822483328040648</v>
      </c>
      <c r="AB124" s="6">
        <f>IF(BaseForecast!AB112=0,"",BaseForecast!AB124/BaseForecast!AB112)</f>
        <v>0.83634402803990293</v>
      </c>
      <c r="AC124" s="6">
        <f>IF(BaseForecast!AC112=0,"",BaseForecast!AC124/BaseForecast!AC112)</f>
        <v>20</v>
      </c>
      <c r="AD124" s="6">
        <f>IF(BaseForecast!AD112=0,"",BaseForecast!AD124/BaseForecast!AD112)</f>
        <v>0.56441717791411039</v>
      </c>
      <c r="AE124" s="6">
        <f>IF(BaseForecast!AE112=0,"",BaseForecast!AE124/BaseForecast!AE112)</f>
        <v>0.79712999437253795</v>
      </c>
      <c r="AF124" s="6">
        <f>IF(BaseForecast!AF112=0,"",BaseForecast!AF124/BaseForecast!AF112)</f>
        <v>1.1049668874172185</v>
      </c>
      <c r="AG124" s="6">
        <f>IF(BaseForecast!AG112=0,"",BaseForecast!AG124/BaseForecast!AG112)</f>
        <v>0.98355127322780456</v>
      </c>
      <c r="AH124" s="6">
        <f>IF(BaseForecast!AH112=0,"",BaseForecast!AH124/BaseForecast!AH112)</f>
        <v>0.88769077637690774</v>
      </c>
      <c r="AI124" s="6">
        <f>IF(BaseForecast!AI112=0,"",BaseForecast!AI124/BaseForecast!AI112)</f>
        <v>1.076379480795284</v>
      </c>
      <c r="AJ124" s="6">
        <f>IF(BaseForecast!AJ112=0,"",BaseForecast!AJ124/BaseForecast!AJ112)</f>
        <v>1.018715995647443</v>
      </c>
      <c r="AK124" s="6" t="str">
        <f>IF(BaseForecast!AK112=0,"",BaseForecast!AK124/BaseForecast!AK112)</f>
        <v/>
      </c>
      <c r="AL124" s="6">
        <f>IF(BaseForecast!AL112=0,"",BaseForecast!AL124/BaseForecast!AL112)</f>
        <v>3.4712871287128713</v>
      </c>
      <c r="AM124" s="6">
        <f>IF(BaseForecast!AM112=0,"",BaseForecast!AM124/BaseForecast!AM112)</f>
        <v>0.76976811474393425</v>
      </c>
      <c r="AN124" s="6">
        <f>IF(BaseForecast!AN112=0,"",BaseForecast!AN124/BaseForecast!AN112)</f>
        <v>0.56631407648494714</v>
      </c>
      <c r="AO124" s="6">
        <f>IF(BaseForecast!AO112=0,"",BaseForecast!AO124/BaseForecast!AO112)</f>
        <v>1.6064418272662384</v>
      </c>
      <c r="AP124" s="6">
        <f>IF(BaseForecast!AP112=0,"",BaseForecast!AP124/BaseForecast!AP112)</f>
        <v>1.1313217169570762</v>
      </c>
      <c r="AQ124" s="6">
        <f>IF(BaseForecast!AQ112=0,"",BaseForecast!AQ124/BaseForecast!AQ112)</f>
        <v>1.6414333706606943</v>
      </c>
      <c r="AR124" s="6">
        <f>IF(BaseForecast!AR112=0,"",BaseForecast!AR124/BaseForecast!AR112)</f>
        <v>22</v>
      </c>
      <c r="AS124" s="6">
        <f>IF(BaseForecast!AS112=0,"",BaseForecast!AS124/BaseForecast!AS112)</f>
        <v>1.6649819494584837</v>
      </c>
      <c r="AT124" s="6">
        <f>IF(BaseForecast!AT112=0,"",BaseForecast!AT124/BaseForecast!AT112)</f>
        <v>0.88862482843746837</v>
      </c>
      <c r="AU124" s="6">
        <f>IF(BaseForecast!AU112=0,"",BaseForecast!AU124/BaseForecast!AU112)</f>
        <v>0.72910848549946294</v>
      </c>
      <c r="AV124" s="6">
        <f>IF(BaseForecast!AV112=0,"",BaseForecast!AV124/BaseForecast!AV112)</f>
        <v>1.25</v>
      </c>
      <c r="AW124" s="6">
        <f>IF(BaseForecast!AW112=0,"",BaseForecast!AW124/BaseForecast!AW112)</f>
        <v>1.3306546915622783</v>
      </c>
      <c r="AX124" s="6">
        <f>IF(BaseForecast!AX112=0,"",BaseForecast!AX124/BaseForecast!AX112)</f>
        <v>1.0340039671294985</v>
      </c>
      <c r="AY124" s="6">
        <f>IF(BaseForecast!AY112=0,"",BaseForecast!AY124/BaseForecast!AY112)</f>
        <v>1.1566265060240963</v>
      </c>
      <c r="AZ124" s="6">
        <f>IF(BaseForecast!AZ112=0,"",BaseForecast!AZ124/BaseForecast!AZ112)</f>
        <v>0.55653364632237867</v>
      </c>
      <c r="BA124" s="6">
        <f>IF(BaseForecast!BA112=0,"",BaseForecast!BA124/BaseForecast!BA112)</f>
        <v>0.35869565217391303</v>
      </c>
      <c r="BB124" s="6">
        <f t="shared" si="1"/>
        <v>1</v>
      </c>
    </row>
    <row r="125" spans="1:54" ht="12.75" x14ac:dyDescent="0.2">
      <c r="A125" s="11">
        <v>40589</v>
      </c>
      <c r="B125" s="6">
        <f>IF(BaseForecast!B113=0,"",BaseForecast!B125/BaseForecast!B113)</f>
        <v>1.0084880581299585</v>
      </c>
      <c r="C125" s="6">
        <f>IF(BaseForecast!C113=0,"",BaseForecast!C125/BaseForecast!C113)</f>
        <v>1.3113957597173145</v>
      </c>
      <c r="D125" s="6">
        <f>IF(BaseForecast!D113=0,"",BaseForecast!D125/BaseForecast!D113)</f>
        <v>1.0476635514018691</v>
      </c>
      <c r="E125" s="6">
        <f>IF(BaseForecast!E113=0,"",BaseForecast!E125/BaseForecast!E113)</f>
        <v>1.0126555578991774</v>
      </c>
      <c r="F125" s="6">
        <f>IF(BaseForecast!F113=0,"",BaseForecast!F125/BaseForecast!F113)</f>
        <v>1.3381211180124224</v>
      </c>
      <c r="G125" s="6">
        <f>IF(BaseForecast!G113=0,"",BaseForecast!G125/BaseForecast!G113)</f>
        <v>0.84617284357146383</v>
      </c>
      <c r="H125" s="6">
        <f>IF(BaseForecast!H113=0,"",BaseForecast!H125/BaseForecast!H113)</f>
        <v>0.81071748305409896</v>
      </c>
      <c r="I125" s="6">
        <f>IF(BaseForecast!I113=0,"",BaseForecast!I125/BaseForecast!I113)</f>
        <v>1.4571375326127469</v>
      </c>
      <c r="J125" s="6">
        <f>IF(BaseForecast!J113=0,"",BaseForecast!J125/BaseForecast!J113)</f>
        <v>2.1386666666666665</v>
      </c>
      <c r="K125" s="6" t="str">
        <f>IF(BaseForecast!K113=0,"",BaseForecast!K125/BaseForecast!K113)</f>
        <v/>
      </c>
      <c r="L125" s="6">
        <f>IF(BaseForecast!L113=0,"",BaseForecast!L125/BaseForecast!L113)</f>
        <v>0.99484280947134807</v>
      </c>
      <c r="M125" s="6">
        <f>IF(BaseForecast!M113=0,"",BaseForecast!M125/BaseForecast!M113)</f>
        <v>0.78424127857020109</v>
      </c>
      <c r="N125" s="6" t="str">
        <f>IF(BaseForecast!N113=0,"",BaseForecast!N125/BaseForecast!N113)</f>
        <v/>
      </c>
      <c r="O125" s="6">
        <f>IF(BaseForecast!O113=0,"",BaseForecast!O125/BaseForecast!O113)</f>
        <v>0.34911242603550297</v>
      </c>
      <c r="P125" s="6">
        <f>IF(BaseForecast!P113=0,"",BaseForecast!P125/BaseForecast!P113)</f>
        <v>1.1275641025641026</v>
      </c>
      <c r="Q125" s="6">
        <f>IF(BaseForecast!Q113=0,"",BaseForecast!Q125/BaseForecast!Q113)</f>
        <v>1.5933409220261809</v>
      </c>
      <c r="R125" s="6">
        <f>IF(BaseForecast!R113=0,"",BaseForecast!R125/BaseForecast!R113)</f>
        <v>0.6019261637239165</v>
      </c>
      <c r="S125" s="6">
        <f>IF(BaseForecast!S113=0,"",BaseForecast!S125/BaseForecast!S113)</f>
        <v>1.4309109518935517</v>
      </c>
      <c r="T125" s="6">
        <f>IF(BaseForecast!T113=0,"",BaseForecast!T125/BaseForecast!T113)</f>
        <v>1.1032110091743119</v>
      </c>
      <c r="U125" s="6">
        <f>IF(BaseForecast!U113=0,"",BaseForecast!U125/BaseForecast!U113)</f>
        <v>1.8398558618955836</v>
      </c>
      <c r="V125" s="6">
        <f>IF(BaseForecast!V113=0,"",BaseForecast!V125/BaseForecast!V113)</f>
        <v>0.64317005177220232</v>
      </c>
      <c r="W125" s="6">
        <f>IF(BaseForecast!W113=0,"",BaseForecast!W125/BaseForecast!W113)</f>
        <v>0.49225473321858865</v>
      </c>
      <c r="X125" s="6">
        <f>IF(BaseForecast!X113=0,"",BaseForecast!X125/BaseForecast!X113)</f>
        <v>1.0863771897130079</v>
      </c>
      <c r="Y125" s="6">
        <f>IF(BaseForecast!Y113=0,"",BaseForecast!Y125/BaseForecast!Y113)</f>
        <v>1.4959040959040959</v>
      </c>
      <c r="Z125" s="6">
        <f>IF(BaseForecast!Z113=0,"",BaseForecast!Z125/BaseForecast!Z113)</f>
        <v>0.79838709677419351</v>
      </c>
      <c r="AA125" s="6">
        <f>IF(BaseForecast!AA113=0,"",BaseForecast!AA125/BaseForecast!AA113)</f>
        <v>0.94139744552967697</v>
      </c>
      <c r="AB125" s="6">
        <f>IF(BaseForecast!AB113=0,"",BaseForecast!AB125/BaseForecast!AB113)</f>
        <v>0.62441651705565526</v>
      </c>
      <c r="AC125" s="6" t="str">
        <f>IF(BaseForecast!AC113=0,"",BaseForecast!AC125/BaseForecast!AC113)</f>
        <v/>
      </c>
      <c r="AD125" s="6">
        <f>IF(BaseForecast!AD113=0,"",BaseForecast!AD125/BaseForecast!AD113)</f>
        <v>0.80769230769230771</v>
      </c>
      <c r="AE125" s="6">
        <f>IF(BaseForecast!AE113=0,"",BaseForecast!AE125/BaseForecast!AE113)</f>
        <v>0.78656247605914353</v>
      </c>
      <c r="AF125" s="6">
        <f>IF(BaseForecast!AF113=0,"",BaseForecast!AF125/BaseForecast!AF113)</f>
        <v>2.172644667623147</v>
      </c>
      <c r="AG125" s="6">
        <f>IF(BaseForecast!AG113=0,"",BaseForecast!AG125/BaseForecast!AG113)</f>
        <v>1.0602715794489002</v>
      </c>
      <c r="AH125" s="6">
        <f>IF(BaseForecast!AH113=0,"",BaseForecast!AH125/BaseForecast!AH113)</f>
        <v>0.97076233183856497</v>
      </c>
      <c r="AI125" s="6">
        <f>IF(BaseForecast!AI113=0,"",BaseForecast!AI125/BaseForecast!AI113)</f>
        <v>1.0638998940885733</v>
      </c>
      <c r="AJ125" s="6">
        <f>IF(BaseForecast!AJ113=0,"",BaseForecast!AJ125/BaseForecast!AJ113)</f>
        <v>1.1217700258397933</v>
      </c>
      <c r="AK125" s="6" t="str">
        <f>IF(BaseForecast!AK113=0,"",BaseForecast!AK125/BaseForecast!AK113)</f>
        <v/>
      </c>
      <c r="AL125" s="6">
        <f>IF(BaseForecast!AL113=0,"",BaseForecast!AL125/BaseForecast!AL113)</f>
        <v>3.8444084278768234</v>
      </c>
      <c r="AM125" s="6">
        <f>IF(BaseForecast!AM113=0,"",BaseForecast!AM125/BaseForecast!AM113)</f>
        <v>0.84625779625779629</v>
      </c>
      <c r="AN125" s="6">
        <f>IF(BaseForecast!AN113=0,"",BaseForecast!AN125/BaseForecast!AN113)</f>
        <v>0.3510061919504644</v>
      </c>
      <c r="AO125" s="6">
        <f>IF(BaseForecast!AO113=0,"",BaseForecast!AO125/BaseForecast!AO113)</f>
        <v>1.8288948687018651</v>
      </c>
      <c r="AP125" s="6">
        <f>IF(BaseForecast!AP113=0,"",BaseForecast!AP125/BaseForecast!AP113)</f>
        <v>1.0209827357237715</v>
      </c>
      <c r="AQ125" s="6">
        <f>IF(BaseForecast!AQ113=0,"",BaseForecast!AQ125/BaseForecast!AQ113)</f>
        <v>1.4449825127791229</v>
      </c>
      <c r="AR125" s="6">
        <f>IF(BaseForecast!AR113=0,"",BaseForecast!AR125/BaseForecast!AR113)</f>
        <v>7</v>
      </c>
      <c r="AS125" s="6">
        <f>IF(BaseForecast!AS113=0,"",BaseForecast!AS125/BaseForecast!AS113)</f>
        <v>2.2142857142857144</v>
      </c>
      <c r="AT125" s="6">
        <f>IF(BaseForecast!AT113=0,"",BaseForecast!AT125/BaseForecast!AT113)</f>
        <v>0.92202931905738728</v>
      </c>
      <c r="AU125" s="6">
        <f>IF(BaseForecast!AU113=0,"",BaseForecast!AU125/BaseForecast!AU113)</f>
        <v>0.82042341220423409</v>
      </c>
      <c r="AV125" s="6">
        <f>IF(BaseForecast!AV113=0,"",BaseForecast!AV125/BaseForecast!AV113)</f>
        <v>0.8</v>
      </c>
      <c r="AW125" s="6">
        <f>IF(BaseForecast!AW113=0,"",BaseForecast!AW125/BaseForecast!AW113)</f>
        <v>1.1446700507614214</v>
      </c>
      <c r="AX125" s="6">
        <f>IF(BaseForecast!AX113=0,"",BaseForecast!AX125/BaseForecast!AX113)</f>
        <v>0.33194241602336744</v>
      </c>
      <c r="AY125" s="6">
        <f>IF(BaseForecast!AY113=0,"",BaseForecast!AY125/BaseForecast!AY113)</f>
        <v>0.73584905660377353</v>
      </c>
      <c r="AZ125" s="6">
        <f>IF(BaseForecast!AZ113=0,"",BaseForecast!AZ125/BaseForecast!AZ113)</f>
        <v>0.67158585148746774</v>
      </c>
      <c r="BA125" s="6">
        <f>IF(BaseForecast!BA113=0,"",BaseForecast!BA125/BaseForecast!BA113)</f>
        <v>0.71666666666666667</v>
      </c>
      <c r="BB125" s="6">
        <f t="shared" si="1"/>
        <v>2</v>
      </c>
    </row>
    <row r="126" spans="1:54" ht="12.75" x14ac:dyDescent="0.2">
      <c r="A126" s="11">
        <v>40617</v>
      </c>
      <c r="B126" s="6">
        <f>IF(BaseForecast!B114=0,"",BaseForecast!B126/BaseForecast!B114)</f>
        <v>1.0548565875183862</v>
      </c>
      <c r="C126" s="6">
        <f>IF(BaseForecast!C114=0,"",BaseForecast!C126/BaseForecast!C114)</f>
        <v>1.2448552064078866</v>
      </c>
      <c r="D126" s="6">
        <f>IF(BaseForecast!D114=0,"",BaseForecast!D126/BaseForecast!D114)</f>
        <v>1.0303555941023417</v>
      </c>
      <c r="E126" s="6">
        <f>IF(BaseForecast!E114=0,"",BaseForecast!E126/BaseForecast!E114)</f>
        <v>0.45727059513339197</v>
      </c>
      <c r="F126" s="6">
        <f>IF(BaseForecast!F114=0,"",BaseForecast!F126/BaseForecast!F114)</f>
        <v>1.627104834329169</v>
      </c>
      <c r="G126" s="6">
        <f>IF(BaseForecast!G114=0,"",BaseForecast!G126/BaseForecast!G114)</f>
        <v>0.63131783419072185</v>
      </c>
      <c r="H126" s="6">
        <f>IF(BaseForecast!H114=0,"",BaseForecast!H126/BaseForecast!H114)</f>
        <v>0.65092707045735476</v>
      </c>
      <c r="I126" s="6">
        <f>IF(BaseForecast!I114=0,"",BaseForecast!I126/BaseForecast!I114)</f>
        <v>1.5357224377995891</v>
      </c>
      <c r="J126" s="6">
        <f>IF(BaseForecast!J114=0,"",BaseForecast!J126/BaseForecast!J114)</f>
        <v>3.2848970251716247</v>
      </c>
      <c r="K126" s="6" t="str">
        <f>IF(BaseForecast!K114=0,"",BaseForecast!K126/BaseForecast!K114)</f>
        <v/>
      </c>
      <c r="L126" s="6">
        <f>IF(BaseForecast!L114=0,"",BaseForecast!L126/BaseForecast!L114)</f>
        <v>1.131684910669013</v>
      </c>
      <c r="M126" s="6">
        <f>IF(BaseForecast!M114=0,"",BaseForecast!M126/BaseForecast!M114)</f>
        <v>1.214890438247012</v>
      </c>
      <c r="N126" s="6" t="str">
        <f>IF(BaseForecast!N114=0,"",BaseForecast!N126/BaseForecast!N114)</f>
        <v/>
      </c>
      <c r="O126" s="6">
        <f>IF(BaseForecast!O114=0,"",BaseForecast!O126/BaseForecast!O114)</f>
        <v>4.264099037138927E-2</v>
      </c>
      <c r="P126" s="6">
        <f>IF(BaseForecast!P114=0,"",BaseForecast!P126/BaseForecast!P114)</f>
        <v>1.8584745762711865</v>
      </c>
      <c r="Q126" s="6">
        <f>IF(BaseForecast!Q114=0,"",BaseForecast!Q126/BaseForecast!Q114)</f>
        <v>2.5938163079721126</v>
      </c>
      <c r="R126" s="6">
        <f>IF(BaseForecast!R114=0,"",BaseForecast!R126/BaseForecast!R114)</f>
        <v>1.8619402985074627</v>
      </c>
      <c r="S126" s="6">
        <f>IF(BaseForecast!S114=0,"",BaseForecast!S126/BaseForecast!S114)</f>
        <v>1.1472663139329806</v>
      </c>
      <c r="T126" s="6">
        <f>IF(BaseForecast!T114=0,"",BaseForecast!T126/BaseForecast!T114)</f>
        <v>1.8405797101449275</v>
      </c>
      <c r="U126" s="6">
        <f>IF(BaseForecast!U114=0,"",BaseForecast!U126/BaseForecast!U114)</f>
        <v>1.381585603815856</v>
      </c>
      <c r="V126" s="6">
        <f>IF(BaseForecast!V114=0,"",BaseForecast!V126/BaseForecast!V114)</f>
        <v>0.72931506849315064</v>
      </c>
      <c r="W126" s="6">
        <f>IF(BaseForecast!W114=0,"",BaseForecast!W126/BaseForecast!W114)</f>
        <v>0.6181229773462783</v>
      </c>
      <c r="X126" s="6">
        <f>IF(BaseForecast!X114=0,"",BaseForecast!X126/BaseForecast!X114)</f>
        <v>1.1200681492109039</v>
      </c>
      <c r="Y126" s="6">
        <f>IF(BaseForecast!Y114=0,"",BaseForecast!Y126/BaseForecast!Y114)</f>
        <v>1.7505158893933142</v>
      </c>
      <c r="Z126" s="6">
        <f>IF(BaseForecast!Z114=0,"",BaseForecast!Z126/BaseForecast!Z114)</f>
        <v>1.8091743119266055</v>
      </c>
      <c r="AA126" s="6">
        <f>IF(BaseForecast!AA114=0,"",BaseForecast!AA126/BaseForecast!AA114)</f>
        <v>0.8927804616210413</v>
      </c>
      <c r="AB126" s="6">
        <f>IF(BaseForecast!AB114=0,"",BaseForecast!AB126/BaseForecast!AB114)</f>
        <v>2.1691792294807368</v>
      </c>
      <c r="AC126" s="6">
        <f>IF(BaseForecast!AC114=0,"",BaseForecast!AC126/BaseForecast!AC114)</f>
        <v>60</v>
      </c>
      <c r="AD126" s="6">
        <f>IF(BaseForecast!AD114=0,"",BaseForecast!AD126/BaseForecast!AD114)</f>
        <v>1.875</v>
      </c>
      <c r="AE126" s="6">
        <f>IF(BaseForecast!AE114=0,"",BaseForecast!AE126/BaseForecast!AE114)</f>
        <v>0.83008912655971479</v>
      </c>
      <c r="AF126" s="6">
        <f>IF(BaseForecast!AF114=0,"",BaseForecast!AF126/BaseForecast!AF114)</f>
        <v>2.5449804432855281</v>
      </c>
      <c r="AG126" s="6">
        <f>IF(BaseForecast!AG114=0,"",BaseForecast!AG126/BaseForecast!AG114)</f>
        <v>1.1643501805054151</v>
      </c>
      <c r="AH126" s="6">
        <f>IF(BaseForecast!AH114=0,"",BaseForecast!AH126/BaseForecast!AH114)</f>
        <v>0.89936102236421722</v>
      </c>
      <c r="AI126" s="6">
        <f>IF(BaseForecast!AI114=0,"",BaseForecast!AI126/BaseForecast!AI114)</f>
        <v>1.2487022900763358</v>
      </c>
      <c r="AJ126" s="6">
        <f>IF(BaseForecast!AJ114=0,"",BaseForecast!AJ126/BaseForecast!AJ114)</f>
        <v>1.7397260273972603</v>
      </c>
      <c r="AK126" s="6" t="str">
        <f>IF(BaseForecast!AK114=0,"",BaseForecast!AK126/BaseForecast!AK114)</f>
        <v/>
      </c>
      <c r="AL126" s="6">
        <f>IF(BaseForecast!AL114=0,"",BaseForecast!AL126/BaseForecast!AL114)</f>
        <v>8.7449856733524349</v>
      </c>
      <c r="AM126" s="6">
        <f>IF(BaseForecast!AM114=0,"",BaseForecast!AM126/BaseForecast!AM114)</f>
        <v>0.90582989048462192</v>
      </c>
      <c r="AN126" s="6">
        <f>IF(BaseForecast!AN114=0,"",BaseForecast!AN126/BaseForecast!AN114)</f>
        <v>0.24408030971459441</v>
      </c>
      <c r="AO126" s="6">
        <f>IF(BaseForecast!AO114=0,"",BaseForecast!AO126/BaseForecast!AO114)</f>
        <v>1.6864918032786884</v>
      </c>
      <c r="AP126" s="6">
        <f>IF(BaseForecast!AP114=0,"",BaseForecast!AP126/BaseForecast!AP114)</f>
        <v>1.4560757496054708</v>
      </c>
      <c r="AQ126" s="6">
        <f>IF(BaseForecast!AQ114=0,"",BaseForecast!AQ126/BaseForecast!AQ114)</f>
        <v>2.2299967606090054</v>
      </c>
      <c r="AR126" s="6">
        <f>IF(BaseForecast!AR114=0,"",BaseForecast!AR126/BaseForecast!AR114)</f>
        <v>6</v>
      </c>
      <c r="AS126" s="6">
        <f>IF(BaseForecast!AS114=0,"",BaseForecast!AS126/BaseForecast!AS114)</f>
        <v>12.811320754716981</v>
      </c>
      <c r="AT126" s="6">
        <f>IF(BaseForecast!AT114=0,"",BaseForecast!AT126/BaseForecast!AT114)</f>
        <v>1.0136751699810849</v>
      </c>
      <c r="AU126" s="6">
        <f>IF(BaseForecast!AU114=0,"",BaseForecast!AU126/BaseForecast!AU114)</f>
        <v>0.69225268176400478</v>
      </c>
      <c r="AV126" s="6">
        <f>IF(BaseForecast!AV114=0,"",BaseForecast!AV126/BaseForecast!AV114)</f>
        <v>0.83333333333333337</v>
      </c>
      <c r="AW126" s="6">
        <f>IF(BaseForecast!AW114=0,"",BaseForecast!AW126/BaseForecast!AW114)</f>
        <v>2.1272633212622867</v>
      </c>
      <c r="AX126" s="6">
        <f>IF(BaseForecast!AX114=0,"",BaseForecast!AX126/BaseForecast!AX114)</f>
        <v>0.12262740135741401</v>
      </c>
      <c r="AY126" s="6">
        <f>IF(BaseForecast!AY114=0,"",BaseForecast!AY126/BaseForecast!AY114)</f>
        <v>2</v>
      </c>
      <c r="AZ126" s="6">
        <f>IF(BaseForecast!AZ114=0,"",BaseForecast!AZ126/BaseForecast!AZ114)</f>
        <v>1.3314494680851063</v>
      </c>
      <c r="BA126" s="6">
        <f>IF(BaseForecast!BA114=0,"",BaseForecast!BA126/BaseForecast!BA114)</f>
        <v>0.90476190476190477</v>
      </c>
      <c r="BB126" s="6">
        <f t="shared" si="1"/>
        <v>3</v>
      </c>
    </row>
    <row r="127" spans="1:54" ht="12.75" x14ac:dyDescent="0.2">
      <c r="A127" s="11">
        <v>40648</v>
      </c>
      <c r="B127" s="6">
        <f>IF(BaseForecast!B115=0,"",BaseForecast!B127/BaseForecast!B115)</f>
        <v>1.1059894248124527</v>
      </c>
      <c r="C127" s="6">
        <f>IF(BaseForecast!C115=0,"",BaseForecast!C127/BaseForecast!C115)</f>
        <v>1.2631122670134374</v>
      </c>
      <c r="D127" s="6">
        <f>IF(BaseForecast!D115=0,"",BaseForecast!D127/BaseForecast!D115)</f>
        <v>1.0334914875802401</v>
      </c>
      <c r="E127" s="6">
        <f>IF(BaseForecast!E115=0,"",BaseForecast!E127/BaseForecast!E115)</f>
        <v>0.73991909173952763</v>
      </c>
      <c r="F127" s="6">
        <f>IF(BaseForecast!F115=0,"",BaseForecast!F127/BaseForecast!F115)</f>
        <v>2.0567307692307693</v>
      </c>
      <c r="G127" s="6">
        <f>IF(BaseForecast!G115=0,"",BaseForecast!G127/BaseForecast!G115)</f>
        <v>0.64646113923356663</v>
      </c>
      <c r="H127" s="6">
        <f>IF(BaseForecast!H115=0,"",BaseForecast!H127/BaseForecast!H115)</f>
        <v>1.0027424942263279</v>
      </c>
      <c r="I127" s="6">
        <f>IF(BaseForecast!I115=0,"",BaseForecast!I127/BaseForecast!I115)</f>
        <v>1.7183133120862957</v>
      </c>
      <c r="J127" s="6">
        <f>IF(BaseForecast!J115=0,"",BaseForecast!J127/BaseForecast!J115)</f>
        <v>2.9532215357458074</v>
      </c>
      <c r="K127" s="6" t="str">
        <f>IF(BaseForecast!K115=0,"",BaseForecast!K127/BaseForecast!K115)</f>
        <v/>
      </c>
      <c r="L127" s="6">
        <f>IF(BaseForecast!L115=0,"",BaseForecast!L127/BaseForecast!L115)</f>
        <v>1.307724987608865</v>
      </c>
      <c r="M127" s="6">
        <f>IF(BaseForecast!M115=0,"",BaseForecast!M127/BaseForecast!M115)</f>
        <v>1.7483099951714147</v>
      </c>
      <c r="N127" s="6" t="str">
        <f>IF(BaseForecast!N115=0,"",BaseForecast!N127/BaseForecast!N115)</f>
        <v/>
      </c>
      <c r="O127" s="6">
        <f>IF(BaseForecast!O115=0,"",BaseForecast!O127/BaseForecast!O115)</f>
        <v>0.38897763578274758</v>
      </c>
      <c r="P127" s="6">
        <f>IF(BaseForecast!P115=0,"",BaseForecast!P127/BaseForecast!P115)</f>
        <v>2.0584694754944111</v>
      </c>
      <c r="Q127" s="6">
        <f>IF(BaseForecast!Q115=0,"",BaseForecast!Q127/BaseForecast!Q115)</f>
        <v>3.2255603242727706</v>
      </c>
      <c r="R127" s="6">
        <f>IF(BaseForecast!R115=0,"",BaseForecast!R127/BaseForecast!R115)</f>
        <v>0.74622356495468278</v>
      </c>
      <c r="S127" s="6">
        <f>IF(BaseForecast!S115=0,"",BaseForecast!S127/BaseForecast!S115)</f>
        <v>1.1621841890790545</v>
      </c>
      <c r="T127" s="6">
        <f>IF(BaseForecast!T115=0,"",BaseForecast!T127/BaseForecast!T115)</f>
        <v>2.5303430079155671</v>
      </c>
      <c r="U127" s="6">
        <f>IF(BaseForecast!U115=0,"",BaseForecast!U127/BaseForecast!U115)</f>
        <v>1.5245768134488977</v>
      </c>
      <c r="V127" s="6">
        <f>IF(BaseForecast!V115=0,"",BaseForecast!V127/BaseForecast!V115)</f>
        <v>1.8562535370684776</v>
      </c>
      <c r="W127" s="6">
        <f>IF(BaseForecast!W115=0,"",BaseForecast!W127/BaseForecast!W115)</f>
        <v>0.81184103811841035</v>
      </c>
      <c r="X127" s="6">
        <f>IF(BaseForecast!X115=0,"",BaseForecast!X127/BaseForecast!X115)</f>
        <v>1.3342128408091469</v>
      </c>
      <c r="Y127" s="6">
        <f>IF(BaseForecast!Y115=0,"",BaseForecast!Y127/BaseForecast!Y115)</f>
        <v>1.1060358890701467</v>
      </c>
      <c r="Z127" s="6">
        <f>IF(BaseForecast!Z115=0,"",BaseForecast!Z127/BaseForecast!Z115)</f>
        <v>1.113314447592068</v>
      </c>
      <c r="AA127" s="6">
        <f>IF(BaseForecast!AA115=0,"",BaseForecast!AA127/BaseForecast!AA115)</f>
        <v>0.99836309523809519</v>
      </c>
      <c r="AB127" s="6">
        <f>IF(BaseForecast!AB115=0,"",BaseForecast!AB127/BaseForecast!AB115)</f>
        <v>3.3052884615384617</v>
      </c>
      <c r="AC127" s="6">
        <f>IF(BaseForecast!AC115=0,"",BaseForecast!AC127/BaseForecast!AC115)</f>
        <v>76.375</v>
      </c>
      <c r="AD127" s="6">
        <f>IF(BaseForecast!AD115=0,"",BaseForecast!AD127/BaseForecast!AD115)</f>
        <v>1</v>
      </c>
      <c r="AE127" s="6">
        <f>IF(BaseForecast!AE115=0,"",BaseForecast!AE127/BaseForecast!AE115)</f>
        <v>0.82365607365607363</v>
      </c>
      <c r="AF127" s="6">
        <f>IF(BaseForecast!AF115=0,"",BaseForecast!AF127/BaseForecast!AF115)</f>
        <v>5.7803468208092488</v>
      </c>
      <c r="AG127" s="6">
        <f>IF(BaseForecast!AG115=0,"",BaseForecast!AG127/BaseForecast!AG115)</f>
        <v>1.2056635286972366</v>
      </c>
      <c r="AH127" s="6">
        <f>IF(BaseForecast!AH115=0,"",BaseForecast!AH127/BaseForecast!AH115)</f>
        <v>0.91848825331971395</v>
      </c>
      <c r="AI127" s="6">
        <f>IF(BaseForecast!AI115=0,"",BaseForecast!AI127/BaseForecast!AI115)</f>
        <v>1.0575998290172051</v>
      </c>
      <c r="AJ127" s="6">
        <f>IF(BaseForecast!AJ115=0,"",BaseForecast!AJ127/BaseForecast!AJ115)</f>
        <v>1.1914138153647515</v>
      </c>
      <c r="AK127" s="6" t="str">
        <f>IF(BaseForecast!AK115=0,"",BaseForecast!AK127/BaseForecast!AK115)</f>
        <v/>
      </c>
      <c r="AL127" s="6">
        <f>IF(BaseForecast!AL115=0,"",BaseForecast!AL127/BaseForecast!AL115)</f>
        <v>1.7714285714285714</v>
      </c>
      <c r="AM127" s="6">
        <f>IF(BaseForecast!AM115=0,"",BaseForecast!AM127/BaseForecast!AM115)</f>
        <v>0.89684109572618831</v>
      </c>
      <c r="AN127" s="6">
        <f>IF(BaseForecast!AN115=0,"",BaseForecast!AN127/BaseForecast!AN115)</f>
        <v>0.28388987752538469</v>
      </c>
      <c r="AO127" s="6">
        <f>IF(BaseForecast!AO115=0,"",BaseForecast!AO127/BaseForecast!AO115)</f>
        <v>1.3032139577594124</v>
      </c>
      <c r="AP127" s="6">
        <f>IF(BaseForecast!AP115=0,"",BaseForecast!AP127/BaseForecast!AP115)</f>
        <v>0.91587185130838833</v>
      </c>
      <c r="AQ127" s="6">
        <f>IF(BaseForecast!AQ115=0,"",BaseForecast!AQ127/BaseForecast!AQ115)</f>
        <v>1.8398514851485148</v>
      </c>
      <c r="AR127" s="6">
        <f>IF(BaseForecast!AR115=0,"",BaseForecast!AR127/BaseForecast!AR115)</f>
        <v>0.2857142857142857</v>
      </c>
      <c r="AS127" s="6">
        <f>IF(BaseForecast!AS115=0,"",BaseForecast!AS127/BaseForecast!AS115)</f>
        <v>14.033613445378151</v>
      </c>
      <c r="AT127" s="6">
        <f>IF(BaseForecast!AT115=0,"",BaseForecast!AT127/BaseForecast!AT115)</f>
        <v>1.0920854522673911</v>
      </c>
      <c r="AU127" s="6">
        <f>IF(BaseForecast!AU115=0,"",BaseForecast!AU127/BaseForecast!AU115)</f>
        <v>0.76011953273566968</v>
      </c>
      <c r="AV127" s="6">
        <f>IF(BaseForecast!AV115=0,"",BaseForecast!AV127/BaseForecast!AV115)</f>
        <v>0</v>
      </c>
      <c r="AW127" s="6">
        <f>IF(BaseForecast!AW115=0,"",BaseForecast!AW127/BaseForecast!AW115)</f>
        <v>1.2288323870649223</v>
      </c>
      <c r="AX127" s="6">
        <f>IF(BaseForecast!AX115=0,"",BaseForecast!AX127/BaseForecast!AX115)</f>
        <v>0.14591067611654854</v>
      </c>
      <c r="AY127" s="6">
        <f>IF(BaseForecast!AY115=0,"",BaseForecast!AY127/BaseForecast!AY115)</f>
        <v>0.86792452830188682</v>
      </c>
      <c r="AZ127" s="6">
        <f>IF(BaseForecast!AZ115=0,"",BaseForecast!AZ127/BaseForecast!AZ115)</f>
        <v>1.6685897435897437</v>
      </c>
      <c r="BA127" s="6">
        <f>IF(BaseForecast!BA115=0,"",BaseForecast!BA127/BaseForecast!BA115)</f>
        <v>1.3</v>
      </c>
      <c r="BB127" s="6">
        <f t="shared" si="1"/>
        <v>4</v>
      </c>
    </row>
    <row r="128" spans="1:54" ht="12.75" x14ac:dyDescent="0.2">
      <c r="A128" s="11">
        <v>40678</v>
      </c>
      <c r="B128" s="6">
        <f>IF(BaseForecast!B116=0,"",BaseForecast!B128/BaseForecast!B116)</f>
        <v>1.0220363967730697</v>
      </c>
      <c r="C128" s="6">
        <f>IF(BaseForecast!C116=0,"",BaseForecast!C128/BaseForecast!C116)</f>
        <v>1.1735427984143298</v>
      </c>
      <c r="D128" s="6">
        <f>IF(BaseForecast!D116=0,"",BaseForecast!D128/BaseForecast!D116)</f>
        <v>0.94577444476492645</v>
      </c>
      <c r="E128" s="6">
        <f>IF(BaseForecast!E116=0,"",BaseForecast!E128/BaseForecast!E116)</f>
        <v>0.67972742759795568</v>
      </c>
      <c r="F128" s="6">
        <f>IF(BaseForecast!F116=0,"",BaseForecast!F128/BaseForecast!F116)</f>
        <v>1.098465829846583</v>
      </c>
      <c r="G128" s="6">
        <f>IF(BaseForecast!G116=0,"",BaseForecast!G128/BaseForecast!G116)</f>
        <v>0.77851972678152714</v>
      </c>
      <c r="H128" s="6">
        <f>IF(BaseForecast!H116=0,"",BaseForecast!H128/BaseForecast!H116)</f>
        <v>1.2434289640955163</v>
      </c>
      <c r="I128" s="6">
        <f>IF(BaseForecast!I116=0,"",BaseForecast!I128/BaseForecast!I116)</f>
        <v>1.3187157400156617</v>
      </c>
      <c r="J128" s="6">
        <f>IF(BaseForecast!J116=0,"",BaseForecast!J128/BaseForecast!J116)</f>
        <v>1.4616840113528855</v>
      </c>
      <c r="K128" s="6" t="str">
        <f>IF(BaseForecast!K116=0,"",BaseForecast!K128/BaseForecast!K116)</f>
        <v/>
      </c>
      <c r="L128" s="6">
        <f>IF(BaseForecast!L116=0,"",BaseForecast!L128/BaseForecast!L116)</f>
        <v>1.0050700991698642</v>
      </c>
      <c r="M128" s="6">
        <f>IF(BaseForecast!M116=0,"",BaseForecast!M128/BaseForecast!M116)</f>
        <v>1.4098809829608698</v>
      </c>
      <c r="N128" s="6" t="str">
        <f>IF(BaseForecast!N116=0,"",BaseForecast!N128/BaseForecast!N116)</f>
        <v/>
      </c>
      <c r="O128" s="6">
        <f>IF(BaseForecast!O116=0,"",BaseForecast!O128/BaseForecast!O116)</f>
        <v>0.72448979591836737</v>
      </c>
      <c r="P128" s="6">
        <f>IF(BaseForecast!P116=0,"",BaseForecast!P128/BaseForecast!P116)</f>
        <v>1.4217619986850756</v>
      </c>
      <c r="Q128" s="6">
        <f>IF(BaseForecast!Q116=0,"",BaseForecast!Q128/BaseForecast!Q116)</f>
        <v>1.6946308724832215</v>
      </c>
      <c r="R128" s="6">
        <f>IF(BaseForecast!R116=0,"",BaseForecast!R128/BaseForecast!R116)</f>
        <v>0.44867549668874174</v>
      </c>
      <c r="S128" s="6">
        <f>IF(BaseForecast!S116=0,"",BaseForecast!S128/BaseForecast!S116)</f>
        <v>0.93741209563994377</v>
      </c>
      <c r="T128" s="6">
        <f>IF(BaseForecast!T116=0,"",BaseForecast!T128/BaseForecast!T116)</f>
        <v>1.3146704464918497</v>
      </c>
      <c r="U128" s="6">
        <f>IF(BaseForecast!U116=0,"",BaseForecast!U128/BaseForecast!U116)</f>
        <v>1.1779772236569155</v>
      </c>
      <c r="V128" s="6">
        <f>IF(BaseForecast!V116=0,"",BaseForecast!V128/BaseForecast!V116)</f>
        <v>0.87779156327543428</v>
      </c>
      <c r="W128" s="6">
        <f>IF(BaseForecast!W116=0,"",BaseForecast!W128/BaseForecast!W116)</f>
        <v>1.1874356333676621</v>
      </c>
      <c r="X128" s="6">
        <f>IF(BaseForecast!X116=0,"",BaseForecast!X128/BaseForecast!X116)</f>
        <v>0.80981046608654195</v>
      </c>
      <c r="Y128" s="6">
        <f>IF(BaseForecast!Y116=0,"",BaseForecast!Y128/BaseForecast!Y116)</f>
        <v>0.83473705834018075</v>
      </c>
      <c r="Z128" s="6">
        <f>IF(BaseForecast!Z116=0,"",BaseForecast!Z128/BaseForecast!Z116)</f>
        <v>0.22272727272727272</v>
      </c>
      <c r="AA128" s="6">
        <f>IF(BaseForecast!AA116=0,"",BaseForecast!AA128/BaseForecast!AA116)</f>
        <v>1.0024620220010476</v>
      </c>
      <c r="AB128" s="6">
        <f>IF(BaseForecast!AB116=0,"",BaseForecast!AB128/BaseForecast!AB116)</f>
        <v>0.98614810868407032</v>
      </c>
      <c r="AC128" s="6">
        <f>IF(BaseForecast!AC116=0,"",BaseForecast!AC128/BaseForecast!AC116)</f>
        <v>16.041666666666668</v>
      </c>
      <c r="AD128" s="6">
        <f>IF(BaseForecast!AD116=0,"",BaseForecast!AD128/BaseForecast!AD116)</f>
        <v>0.70909090909090911</v>
      </c>
      <c r="AE128" s="6">
        <f>IF(BaseForecast!AE116=0,"",BaseForecast!AE128/BaseForecast!AE116)</f>
        <v>0.88244360375507913</v>
      </c>
      <c r="AF128" s="6">
        <f>IF(BaseForecast!AF116=0,"",BaseForecast!AF128/BaseForecast!AF116)</f>
        <v>2.0401267159450898</v>
      </c>
      <c r="AG128" s="6">
        <f>IF(BaseForecast!AG116=0,"",BaseForecast!AG128/BaseForecast!AG116)</f>
        <v>1.0006377957777919</v>
      </c>
      <c r="AH128" s="6">
        <f>IF(BaseForecast!AH116=0,"",BaseForecast!AH128/BaseForecast!AH116)</f>
        <v>1.1549823633156966</v>
      </c>
      <c r="AI128" s="6">
        <f>IF(BaseForecast!AI116=0,"",BaseForecast!AI128/BaseForecast!AI116)</f>
        <v>1.0190544952285283</v>
      </c>
      <c r="AJ128" s="6">
        <f>IF(BaseForecast!AJ116=0,"",BaseForecast!AJ128/BaseForecast!AJ116)</f>
        <v>1.407983411093831</v>
      </c>
      <c r="AK128" s="6" t="str">
        <f>IF(BaseForecast!AK116=0,"",BaseForecast!AK128/BaseForecast!AK116)</f>
        <v/>
      </c>
      <c r="AL128" s="6">
        <f>IF(BaseForecast!AL116=0,"",BaseForecast!AL128/BaseForecast!AL116)</f>
        <v>2.0319463087248324</v>
      </c>
      <c r="AM128" s="6">
        <f>IF(BaseForecast!AM116=0,"",BaseForecast!AM128/BaseForecast!AM116)</f>
        <v>0.81716607414931441</v>
      </c>
      <c r="AN128" s="6">
        <f>IF(BaseForecast!AN116=0,"",BaseForecast!AN128/BaseForecast!AN116)</f>
        <v>0.37989447375728963</v>
      </c>
      <c r="AO128" s="6">
        <f>IF(BaseForecast!AO116=0,"",BaseForecast!AO128/BaseForecast!AO116)</f>
        <v>1.6391202085054988</v>
      </c>
      <c r="AP128" s="6">
        <f>IF(BaseForecast!AP116=0,"",BaseForecast!AP128/BaseForecast!AP116)</f>
        <v>1.2378195851423059</v>
      </c>
      <c r="AQ128" s="6">
        <f>IF(BaseForecast!AQ116=0,"",BaseForecast!AQ128/BaseForecast!AQ116)</f>
        <v>1.10941475826972</v>
      </c>
      <c r="AR128" s="6">
        <f>IF(BaseForecast!AR116=0,"",BaseForecast!AR128/BaseForecast!AR116)</f>
        <v>3.6666666666666665</v>
      </c>
      <c r="AS128" s="6">
        <f>IF(BaseForecast!AS116=0,"",BaseForecast!AS128/BaseForecast!AS116)</f>
        <v>4.75</v>
      </c>
      <c r="AT128" s="6">
        <f>IF(BaseForecast!AT116=0,"",BaseForecast!AT128/BaseForecast!AT116)</f>
        <v>0.95643395397560238</v>
      </c>
      <c r="AU128" s="6">
        <f>IF(BaseForecast!AU116=0,"",BaseForecast!AU128/BaseForecast!AU116)</f>
        <v>0.87454434993924668</v>
      </c>
      <c r="AV128" s="6">
        <f>IF(BaseForecast!AV116=0,"",BaseForecast!AV128/BaseForecast!AV116)</f>
        <v>1.75</v>
      </c>
      <c r="AW128" s="6">
        <f>IF(BaseForecast!AW116=0,"",BaseForecast!AW128/BaseForecast!AW116)</f>
        <v>0.81193334966919872</v>
      </c>
      <c r="AX128" s="6">
        <f>IF(BaseForecast!AX116=0,"",BaseForecast!AX128/BaseForecast!AX116)</f>
        <v>0.44606565919749869</v>
      </c>
      <c r="AY128" s="6">
        <f>IF(BaseForecast!AY116=0,"",BaseForecast!AY128/BaseForecast!AY116)</f>
        <v>5.8611111111111107</v>
      </c>
      <c r="AZ128" s="6">
        <f>IF(BaseForecast!AZ116=0,"",BaseForecast!AZ128/BaseForecast!AZ116)</f>
        <v>1.5476889214966985</v>
      </c>
      <c r="BA128" s="6">
        <f>IF(BaseForecast!BA116=0,"",BaseForecast!BA128/BaseForecast!BA116)</f>
        <v>1.1111111111111112</v>
      </c>
      <c r="BB128" s="6">
        <f t="shared" si="1"/>
        <v>5</v>
      </c>
    </row>
    <row r="129" spans="1:54" ht="12.75" x14ac:dyDescent="0.2">
      <c r="A129" s="11">
        <v>40709</v>
      </c>
      <c r="B129" s="6">
        <f>IF(BaseForecast!B117=0,"",BaseForecast!B129/BaseForecast!B117)</f>
        <v>0.99114168904508515</v>
      </c>
      <c r="C129" s="6">
        <f>IF(BaseForecast!C117=0,"",BaseForecast!C129/BaseForecast!C117)</f>
        <v>1.1009357585953108</v>
      </c>
      <c r="D129" s="6">
        <f>IF(BaseForecast!D117=0,"",BaseForecast!D129/BaseForecast!D117)</f>
        <v>1.1521499448732084</v>
      </c>
      <c r="E129" s="6">
        <f>IF(BaseForecast!E117=0,"",BaseForecast!E129/BaseForecast!E117)</f>
        <v>0.79425041577571864</v>
      </c>
      <c r="F129" s="6">
        <f>IF(BaseForecast!F117=0,"",BaseForecast!F129/BaseForecast!F117)</f>
        <v>1.0818620853455783</v>
      </c>
      <c r="G129" s="6">
        <f>IF(BaseForecast!G117=0,"",BaseForecast!G129/BaseForecast!G117)</f>
        <v>0.92856950249426995</v>
      </c>
      <c r="H129" s="6">
        <f>IF(BaseForecast!H117=0,"",BaseForecast!H129/BaseForecast!H117)</f>
        <v>0.83342932841838502</v>
      </c>
      <c r="I129" s="6">
        <f>IF(BaseForecast!I117=0,"",BaseForecast!I129/BaseForecast!I117)</f>
        <v>1.0795005733214422</v>
      </c>
      <c r="J129" s="6">
        <f>IF(BaseForecast!J117=0,"",BaseForecast!J129/BaseForecast!J117)</f>
        <v>1.1476446411634524</v>
      </c>
      <c r="K129" s="6" t="str">
        <f>IF(BaseForecast!K117=0,"",BaseForecast!K129/BaseForecast!K117)</f>
        <v/>
      </c>
      <c r="L129" s="6">
        <f>IF(BaseForecast!L117=0,"",BaseForecast!L129/BaseForecast!L117)</f>
        <v>1.0371655454959283</v>
      </c>
      <c r="M129" s="6">
        <f>IF(BaseForecast!M117=0,"",BaseForecast!M129/BaseForecast!M117)</f>
        <v>1.0403801644753041</v>
      </c>
      <c r="N129" s="6" t="str">
        <f>IF(BaseForecast!N117=0,"",BaseForecast!N129/BaseForecast!N117)</f>
        <v/>
      </c>
      <c r="O129" s="6">
        <f>IF(BaseForecast!O117=0,"",BaseForecast!O129/BaseForecast!O117)</f>
        <v>8.2380952380952372</v>
      </c>
      <c r="P129" s="6">
        <f>IF(BaseForecast!P117=0,"",BaseForecast!P129/BaseForecast!P117)</f>
        <v>0.82253222673494619</v>
      </c>
      <c r="Q129" s="6">
        <f>IF(BaseForecast!Q117=0,"",BaseForecast!Q129/BaseForecast!Q117)</f>
        <v>1.0608940513903555</v>
      </c>
      <c r="R129" s="6">
        <f>IF(BaseForecast!R117=0,"",BaseForecast!R129/BaseForecast!R117)</f>
        <v>0.50379939209726443</v>
      </c>
      <c r="S129" s="6">
        <f>IF(BaseForecast!S117=0,"",BaseForecast!S129/BaseForecast!S117)</f>
        <v>1.437330439500814</v>
      </c>
      <c r="T129" s="6">
        <f>IF(BaseForecast!T117=0,"",BaseForecast!T129/BaseForecast!T117)</f>
        <v>0.82262103505843076</v>
      </c>
      <c r="U129" s="6">
        <f>IF(BaseForecast!U117=0,"",BaseForecast!U129/BaseForecast!U117)</f>
        <v>0.99157369645084092</v>
      </c>
      <c r="V129" s="6">
        <f>IF(BaseForecast!V117=0,"",BaseForecast!V129/BaseForecast!V117)</f>
        <v>0.68557860534866288</v>
      </c>
      <c r="W129" s="6">
        <f>IF(BaseForecast!W117=0,"",BaseForecast!W129/BaseForecast!W117)</f>
        <v>0.66089676746611048</v>
      </c>
      <c r="X129" s="6">
        <f>IF(BaseForecast!X117=0,"",BaseForecast!X129/BaseForecast!X117)</f>
        <v>0.88317730814507545</v>
      </c>
      <c r="Y129" s="6">
        <f>IF(BaseForecast!Y117=0,"",BaseForecast!Y129/BaseForecast!Y117)</f>
        <v>0.64494914735795672</v>
      </c>
      <c r="Z129" s="6">
        <f>IF(BaseForecast!Z117=0,"",BaseForecast!Z129/BaseForecast!Z117)</f>
        <v>0.65430827325780982</v>
      </c>
      <c r="AA129" s="6">
        <f>IF(BaseForecast!AA117=0,"",BaseForecast!AA129/BaseForecast!AA117)</f>
        <v>1.0622650084700245</v>
      </c>
      <c r="AB129" s="6">
        <f>IF(BaseForecast!AB117=0,"",BaseForecast!AB129/BaseForecast!AB117)</f>
        <v>0.87590697674418605</v>
      </c>
      <c r="AC129" s="6">
        <f>IF(BaseForecast!AC117=0,"",BaseForecast!AC129/BaseForecast!AC117)</f>
        <v>0.15068493150684931</v>
      </c>
      <c r="AD129" s="6">
        <f>IF(BaseForecast!AD117=0,"",BaseForecast!AD129/BaseForecast!AD117)</f>
        <v>0.70588235294117652</v>
      </c>
      <c r="AE129" s="6">
        <f>IF(BaseForecast!AE117=0,"",BaseForecast!AE129/BaseForecast!AE117)</f>
        <v>0.91562705187130666</v>
      </c>
      <c r="AF129" s="6">
        <f>IF(BaseForecast!AF117=0,"",BaseForecast!AF129/BaseForecast!AF117)</f>
        <v>0.84761321909424725</v>
      </c>
      <c r="AG129" s="6">
        <f>IF(BaseForecast!AG117=0,"",BaseForecast!AG129/BaseForecast!AG117)</f>
        <v>0.90592732327243841</v>
      </c>
      <c r="AH129" s="6">
        <f>IF(BaseForecast!AH117=0,"",BaseForecast!AH129/BaseForecast!AH117)</f>
        <v>1.0269629629629629</v>
      </c>
      <c r="AI129" s="6">
        <f>IF(BaseForecast!AI117=0,"",BaseForecast!AI129/BaseForecast!AI117)</f>
        <v>0.96229162116910538</v>
      </c>
      <c r="AJ129" s="6">
        <f>IF(BaseForecast!AJ117=0,"",BaseForecast!AJ129/BaseForecast!AJ117)</f>
        <v>0.96621621621621623</v>
      </c>
      <c r="AK129" s="6" t="str">
        <f>IF(BaseForecast!AK117=0,"",BaseForecast!AK129/BaseForecast!AK117)</f>
        <v/>
      </c>
      <c r="AL129" s="6">
        <f>IF(BaseForecast!AL117=0,"",BaseForecast!AL129/BaseForecast!AL117)</f>
        <v>1.2559764619345348</v>
      </c>
      <c r="AM129" s="6">
        <f>IF(BaseForecast!AM117=0,"",BaseForecast!AM129/BaseForecast!AM117)</f>
        <v>0.94949402305175945</v>
      </c>
      <c r="AN129" s="6">
        <f>IF(BaseForecast!AN117=0,"",BaseForecast!AN129/BaseForecast!AN117)</f>
        <v>1.5072463768115942</v>
      </c>
      <c r="AO129" s="6">
        <f>IF(BaseForecast!AO117=0,"",BaseForecast!AO129/BaseForecast!AO117)</f>
        <v>1.1117489159611811</v>
      </c>
      <c r="AP129" s="6">
        <f>IF(BaseForecast!AP117=0,"",BaseForecast!AP129/BaseForecast!AP117)</f>
        <v>0.94988407347957915</v>
      </c>
      <c r="AQ129" s="6">
        <f>IF(BaseForecast!AQ117=0,"",BaseForecast!AQ129/BaseForecast!AQ117)</f>
        <v>0.93515908175594042</v>
      </c>
      <c r="AR129" s="6">
        <f>IF(BaseForecast!AR117=0,"",BaseForecast!AR129/BaseForecast!AR117)</f>
        <v>0.17613636363636365</v>
      </c>
      <c r="AS129" s="6">
        <f>IF(BaseForecast!AS117=0,"",BaseForecast!AS129/BaseForecast!AS117)</f>
        <v>1.6373924852874604</v>
      </c>
      <c r="AT129" s="6">
        <f>IF(BaseForecast!AT117=0,"",BaseForecast!AT129/BaseForecast!AT117)</f>
        <v>1.059836274899268</v>
      </c>
      <c r="AU129" s="6">
        <f>IF(BaseForecast!AU117=0,"",BaseForecast!AU129/BaseForecast!AU117)</f>
        <v>0.67581739666872298</v>
      </c>
      <c r="AV129" s="6">
        <f>IF(BaseForecast!AV117=0,"",BaseForecast!AV129/BaseForecast!AV117)</f>
        <v>1.2</v>
      </c>
      <c r="AW129" s="6">
        <f>IF(BaseForecast!AW117=0,"",BaseForecast!AW129/BaseForecast!AW117)</f>
        <v>0.82503883193538363</v>
      </c>
      <c r="AX129" s="6">
        <f>IF(BaseForecast!AX117=0,"",BaseForecast!AX129/BaseForecast!AX117)</f>
        <v>1.1739788199697427</v>
      </c>
      <c r="AY129" s="6">
        <f>IF(BaseForecast!AY117=0,"",BaseForecast!AY129/BaseForecast!AY117)</f>
        <v>4.4948453608247423</v>
      </c>
      <c r="AZ129" s="6">
        <f>IF(BaseForecast!AZ117=0,"",BaseForecast!AZ129/BaseForecast!AZ117)</f>
        <v>0.92389112903225812</v>
      </c>
      <c r="BA129" s="6">
        <f>IF(BaseForecast!BA117=0,"",BaseForecast!BA129/BaseForecast!BA117)</f>
        <v>0.62222222222222223</v>
      </c>
      <c r="BB129" s="6">
        <f t="shared" si="1"/>
        <v>6</v>
      </c>
    </row>
    <row r="130" spans="1:54" ht="12.75" x14ac:dyDescent="0.2">
      <c r="A130" s="11">
        <v>40739</v>
      </c>
      <c r="B130" s="6">
        <f>IF(BaseForecast!B118=0,"",BaseForecast!B130/BaseForecast!B118)</f>
        <v>1.0461366812976631</v>
      </c>
      <c r="C130" s="6">
        <f>IF(BaseForecast!C118=0,"",BaseForecast!C130/BaseForecast!C118)</f>
        <v>1.1398284008952997</v>
      </c>
      <c r="D130" s="6">
        <f>IF(BaseForecast!D118=0,"",BaseForecast!D130/BaseForecast!D118)</f>
        <v>1.0751173708920188</v>
      </c>
      <c r="E130" s="6">
        <f>IF(BaseForecast!E118=0,"",BaseForecast!E130/BaseForecast!E118)</f>
        <v>0.80175054704595183</v>
      </c>
      <c r="F130" s="6">
        <f>IF(BaseForecast!F118=0,"",BaseForecast!F130/BaseForecast!F118)</f>
        <v>1.1620160799945949</v>
      </c>
      <c r="G130" s="6">
        <f>IF(BaseForecast!G118=0,"",BaseForecast!G130/BaseForecast!G118)</f>
        <v>0.88473247880595152</v>
      </c>
      <c r="H130" s="6">
        <f>IF(BaseForecast!H118=0,"",BaseForecast!H130/BaseForecast!H118)</f>
        <v>0.99454649827784158</v>
      </c>
      <c r="I130" s="6">
        <f>IF(BaseForecast!I118=0,"",BaseForecast!I130/BaseForecast!I118)</f>
        <v>1.0438095238095237</v>
      </c>
      <c r="J130" s="6">
        <f>IF(BaseForecast!J118=0,"",BaseForecast!J130/BaseForecast!J118)</f>
        <v>1.1664499349804942</v>
      </c>
      <c r="K130" s="6" t="str">
        <f>IF(BaseForecast!K118=0,"",BaseForecast!K130/BaseForecast!K118)</f>
        <v/>
      </c>
      <c r="L130" s="6">
        <f>IF(BaseForecast!L118=0,"",BaseForecast!L130/BaseForecast!L118)</f>
        <v>1.0613907623237495</v>
      </c>
      <c r="M130" s="6">
        <f>IF(BaseForecast!M118=0,"",BaseForecast!M130/BaseForecast!M118)</f>
        <v>0.90020326792275818</v>
      </c>
      <c r="N130" s="6" t="str">
        <f>IF(BaseForecast!N118=0,"",BaseForecast!N130/BaseForecast!N118)</f>
        <v/>
      </c>
      <c r="O130" s="6">
        <f>IF(BaseForecast!O118=0,"",BaseForecast!O130/BaseForecast!O118)</f>
        <v>0.60586734693877553</v>
      </c>
      <c r="P130" s="6">
        <f>IF(BaseForecast!P118=0,"",BaseForecast!P130/BaseForecast!P118)</f>
        <v>1.2342705297445569</v>
      </c>
      <c r="Q130" s="6">
        <f>IF(BaseForecast!Q118=0,"",BaseForecast!Q130/BaseForecast!Q118)</f>
        <v>1.2920013202772582</v>
      </c>
      <c r="R130" s="6">
        <f>IF(BaseForecast!R118=0,"",BaseForecast!R130/BaseForecast!R118)</f>
        <v>1.0083160083160083</v>
      </c>
      <c r="S130" s="6">
        <f>IF(BaseForecast!S118=0,"",BaseForecast!S130/BaseForecast!S118)</f>
        <v>1.4682153790743742</v>
      </c>
      <c r="T130" s="6">
        <f>IF(BaseForecast!T118=0,"",BaseForecast!T130/BaseForecast!T118)</f>
        <v>0.99044943820224718</v>
      </c>
      <c r="U130" s="6">
        <f>IF(BaseForecast!U118=0,"",BaseForecast!U130/BaseForecast!U118)</f>
        <v>0.97066730390106937</v>
      </c>
      <c r="V130" s="6">
        <f>IF(BaseForecast!V118=0,"",BaseForecast!V130/BaseForecast!V118)</f>
        <v>0.80263691683569982</v>
      </c>
      <c r="W130" s="6">
        <f>IF(BaseForecast!W118=0,"",BaseForecast!W130/BaseForecast!W118)</f>
        <v>0.86806771745475775</v>
      </c>
      <c r="X130" s="6">
        <f>IF(BaseForecast!X118=0,"",BaseForecast!X130/BaseForecast!X118)</f>
        <v>0.91294292558024281</v>
      </c>
      <c r="Y130" s="6">
        <f>IF(BaseForecast!Y118=0,"",BaseForecast!Y130/BaseForecast!Y118)</f>
        <v>1.0894912736724842</v>
      </c>
      <c r="Z130" s="6">
        <f>IF(BaseForecast!Z118=0,"",BaseForecast!Z130/BaseForecast!Z118)</f>
        <v>1.1684274071838212</v>
      </c>
      <c r="AA130" s="6">
        <f>IF(BaseForecast!AA118=0,"",BaseForecast!AA130/BaseForecast!AA118)</f>
        <v>1.0527670981623223</v>
      </c>
      <c r="AB130" s="6">
        <f>IF(BaseForecast!AB118=0,"",BaseForecast!AB130/BaseForecast!AB118)</f>
        <v>1.1061245365042833</v>
      </c>
      <c r="AC130" s="6">
        <f>IF(BaseForecast!AC118=0,"",BaseForecast!AC130/BaseForecast!AC118)</f>
        <v>37.04</v>
      </c>
      <c r="AD130" s="6">
        <f>IF(BaseForecast!AD118=0,"",BaseForecast!AD130/BaseForecast!AD118)</f>
        <v>1.8702882483370289</v>
      </c>
      <c r="AE130" s="6">
        <f>IF(BaseForecast!AE118=0,"",BaseForecast!AE130/BaseForecast!AE118)</f>
        <v>0.85937067454092464</v>
      </c>
      <c r="AF130" s="6">
        <f>IF(BaseForecast!AF118=0,"",BaseForecast!AF130/BaseForecast!AF118)</f>
        <v>1.0849223946784923</v>
      </c>
      <c r="AG130" s="6">
        <f>IF(BaseForecast!AG118=0,"",BaseForecast!AG130/BaseForecast!AG118)</f>
        <v>0.90559556786703599</v>
      </c>
      <c r="AH130" s="6">
        <f>IF(BaseForecast!AH118=0,"",BaseForecast!AH130/BaseForecast!AH118)</f>
        <v>1.1298767967145791</v>
      </c>
      <c r="AI130" s="6">
        <f>IF(BaseForecast!AI118=0,"",BaseForecast!AI130/BaseForecast!AI118)</f>
        <v>1.005024245925459</v>
      </c>
      <c r="AJ130" s="6">
        <f>IF(BaseForecast!AJ118=0,"",BaseForecast!AJ130/BaseForecast!AJ118)</f>
        <v>1.1704573856535867</v>
      </c>
      <c r="AK130" s="6" t="str">
        <f>IF(BaseForecast!AK118=0,"",BaseForecast!AK130/BaseForecast!AK118)</f>
        <v/>
      </c>
      <c r="AL130" s="6">
        <f>IF(BaseForecast!AL118=0,"",BaseForecast!AL130/BaseForecast!AL118)</f>
        <v>1.2669180808715692</v>
      </c>
      <c r="AM130" s="6">
        <f>IF(BaseForecast!AM118=0,"",BaseForecast!AM130/BaseForecast!AM118)</f>
        <v>1.1897423286061699</v>
      </c>
      <c r="AN130" s="6">
        <f>IF(BaseForecast!AN118=0,"",BaseForecast!AN130/BaseForecast!AN118)</f>
        <v>0.26052152819890845</v>
      </c>
      <c r="AO130" s="6">
        <f>IF(BaseForecast!AO118=0,"",BaseForecast!AO130/BaseForecast!AO118)</f>
        <v>1.0515742481203008</v>
      </c>
      <c r="AP130" s="6">
        <f>IF(BaseForecast!AP118=0,"",BaseForecast!AP130/BaseForecast!AP118)</f>
        <v>1.0745762711864406</v>
      </c>
      <c r="AQ130" s="6">
        <f>IF(BaseForecast!AQ118=0,"",BaseForecast!AQ130/BaseForecast!AQ118)</f>
        <v>0.97902781480494094</v>
      </c>
      <c r="AR130" s="6">
        <f>IF(BaseForecast!AR118=0,"",BaseForecast!AR130/BaseForecast!AR118)</f>
        <v>2.153674832962138</v>
      </c>
      <c r="AS130" s="6">
        <f>IF(BaseForecast!AS118=0,"",BaseForecast!AS130/BaseForecast!AS118)</f>
        <v>0.97078849110476606</v>
      </c>
      <c r="AT130" s="6">
        <f>IF(BaseForecast!AT118=0,"",BaseForecast!AT130/BaseForecast!AT118)</f>
        <v>1.2324304538799415</v>
      </c>
      <c r="AU130" s="6">
        <f>IF(BaseForecast!AU118=0,"",BaseForecast!AU130/BaseForecast!AU118)</f>
        <v>0.91036649214659682</v>
      </c>
      <c r="AV130" s="6">
        <f>IF(BaseForecast!AV118=0,"",BaseForecast!AV130/BaseForecast!AV118)</f>
        <v>0.8</v>
      </c>
      <c r="AW130" s="6">
        <f>IF(BaseForecast!AW118=0,"",BaseForecast!AW130/BaseForecast!AW118)</f>
        <v>0.99631030347753902</v>
      </c>
      <c r="AX130" s="6">
        <f>IF(BaseForecast!AX118=0,"",BaseForecast!AX130/BaseForecast!AX118)</f>
        <v>0.21660457690260776</v>
      </c>
      <c r="AY130" s="6">
        <f>IF(BaseForecast!AY118=0,"",BaseForecast!AY130/BaseForecast!AY118)</f>
        <v>2.1637630662020908</v>
      </c>
      <c r="AZ130" s="6">
        <f>IF(BaseForecast!AZ118=0,"",BaseForecast!AZ130/BaseForecast!AZ118)</f>
        <v>1.1539429530201342</v>
      </c>
      <c r="BA130" s="6">
        <f>IF(BaseForecast!BA118=0,"",BaseForecast!BA130/BaseForecast!BA118)</f>
        <v>1.6129032258064515</v>
      </c>
      <c r="BB130" s="6">
        <f t="shared" si="1"/>
        <v>7</v>
      </c>
    </row>
    <row r="131" spans="1:54" ht="12.75" x14ac:dyDescent="0.2">
      <c r="A131" s="11">
        <v>40770</v>
      </c>
      <c r="B131" s="6">
        <f>IF(BaseForecast!B119=0,"",BaseForecast!B131/BaseForecast!B119)</f>
        <v>0.97714426904714946</v>
      </c>
      <c r="C131" s="6">
        <f>IF(BaseForecast!C119=0,"",BaseForecast!C131/BaseForecast!C119)</f>
        <v>1.1531899214919366</v>
      </c>
      <c r="D131" s="6">
        <f>IF(BaseForecast!D119=0,"",BaseForecast!D131/BaseForecast!D119)</f>
        <v>1.0286835748792271</v>
      </c>
      <c r="E131" s="6">
        <f>IF(BaseForecast!E119=0,"",BaseForecast!E131/BaseForecast!E119)</f>
        <v>0.93753157597551195</v>
      </c>
      <c r="F131" s="6">
        <f>IF(BaseForecast!F119=0,"",BaseForecast!F131/BaseForecast!F119)</f>
        <v>0.91245909303412809</v>
      </c>
      <c r="G131" s="6">
        <f>IF(BaseForecast!G119=0,"",BaseForecast!G131/BaseForecast!G119)</f>
        <v>0.90804326450344153</v>
      </c>
      <c r="H131" s="6">
        <f>IF(BaseForecast!H119=0,"",BaseForecast!H131/BaseForecast!H119)</f>
        <v>0.90460314046031409</v>
      </c>
      <c r="I131" s="6">
        <f>IF(BaseForecast!I119=0,"",BaseForecast!I131/BaseForecast!I119)</f>
        <v>1.2643057897695333</v>
      </c>
      <c r="J131" s="6">
        <f>IF(BaseForecast!J119=0,"",BaseForecast!J131/BaseForecast!J119)</f>
        <v>1.1052042529378847</v>
      </c>
      <c r="K131" s="6" t="str">
        <f>IF(BaseForecast!K119=0,"",BaseForecast!K131/BaseForecast!K119)</f>
        <v/>
      </c>
      <c r="L131" s="6">
        <f>IF(BaseForecast!L119=0,"",BaseForecast!L131/BaseForecast!L119)</f>
        <v>1.1064279348294128</v>
      </c>
      <c r="M131" s="6">
        <f>IF(BaseForecast!M119=0,"",BaseForecast!M131/BaseForecast!M119)</f>
        <v>1.0263332595707015</v>
      </c>
      <c r="N131" s="6" t="str">
        <f>IF(BaseForecast!N119=0,"",BaseForecast!N131/BaseForecast!N119)</f>
        <v/>
      </c>
      <c r="O131" s="6">
        <f>IF(BaseForecast!O119=0,"",BaseForecast!O131/BaseForecast!O119)</f>
        <v>0.61083123425692698</v>
      </c>
      <c r="P131" s="6">
        <f>IF(BaseForecast!P119=0,"",BaseForecast!P131/BaseForecast!P119)</f>
        <v>0.61218925421010428</v>
      </c>
      <c r="Q131" s="6">
        <f>IF(BaseForecast!Q119=0,"",BaseForecast!Q131/BaseForecast!Q119)</f>
        <v>0.88044846127445375</v>
      </c>
      <c r="R131" s="6">
        <f>IF(BaseForecast!R119=0,"",BaseForecast!R131/BaseForecast!R119)</f>
        <v>0.83381829938570962</v>
      </c>
      <c r="S131" s="6">
        <f>IF(BaseForecast!S119=0,"",BaseForecast!S131/BaseForecast!S119)</f>
        <v>0.93187744458930899</v>
      </c>
      <c r="T131" s="6">
        <f>IF(BaseForecast!T119=0,"",BaseForecast!T131/BaseForecast!T119)</f>
        <v>0.6307926057229678</v>
      </c>
      <c r="U131" s="6">
        <f>IF(BaseForecast!U119=0,"",BaseForecast!U131/BaseForecast!U119)</f>
        <v>0.8969296580352849</v>
      </c>
      <c r="V131" s="6">
        <f>IF(BaseForecast!V119=0,"",BaseForecast!V131/BaseForecast!V119)</f>
        <v>0.73323645422462114</v>
      </c>
      <c r="W131" s="6">
        <f>IF(BaseForecast!W119=0,"",BaseForecast!W131/BaseForecast!W119)</f>
        <v>0.49865229110512127</v>
      </c>
      <c r="X131" s="6">
        <f>IF(BaseForecast!X119=0,"",BaseForecast!X131/BaseForecast!X119)</f>
        <v>0.99345763820739286</v>
      </c>
      <c r="Y131" s="6">
        <f>IF(BaseForecast!Y119=0,"",BaseForecast!Y131/BaseForecast!Y119)</f>
        <v>0.71538758195140761</v>
      </c>
      <c r="Z131" s="6">
        <f>IF(BaseForecast!Z119=0,"",BaseForecast!Z131/BaseForecast!Z119)</f>
        <v>0.62691344280545502</v>
      </c>
      <c r="AA131" s="6">
        <f>IF(BaseForecast!AA119=0,"",BaseForecast!AA131/BaseForecast!AA119)</f>
        <v>1.0200851118705268</v>
      </c>
      <c r="AB131" s="6">
        <f>IF(BaseForecast!AB119=0,"",BaseForecast!AB131/BaseForecast!AB119)</f>
        <v>0.848063673081492</v>
      </c>
      <c r="AC131" s="6">
        <f>IF(BaseForecast!AC119=0,"",BaseForecast!AC131/BaseForecast!AC119)</f>
        <v>106.42857142857143</v>
      </c>
      <c r="AD131" s="6">
        <f>IF(BaseForecast!AD119=0,"",BaseForecast!AD131/BaseForecast!AD119)</f>
        <v>0.75835654596100277</v>
      </c>
      <c r="AE131" s="6">
        <f>IF(BaseForecast!AE119=0,"",BaseForecast!AE131/BaseForecast!AE119)</f>
        <v>1.0807081202924844</v>
      </c>
      <c r="AF131" s="6">
        <f>IF(BaseForecast!AF119=0,"",BaseForecast!AF131/BaseForecast!AF119)</f>
        <v>0.90871549663116713</v>
      </c>
      <c r="AG131" s="6">
        <f>IF(BaseForecast!AG119=0,"",BaseForecast!AG131/BaseForecast!AG119)</f>
        <v>0.88319884596312492</v>
      </c>
      <c r="AH131" s="6">
        <f>IF(BaseForecast!AH119=0,"",BaseForecast!AH131/BaseForecast!AH119)</f>
        <v>1.0726326227069907</v>
      </c>
      <c r="AI131" s="6">
        <f>IF(BaseForecast!AI119=0,"",BaseForecast!AI131/BaseForecast!AI119)</f>
        <v>0.94614245058672175</v>
      </c>
      <c r="AJ131" s="6">
        <f>IF(BaseForecast!AJ119=0,"",BaseForecast!AJ131/BaseForecast!AJ119)</f>
        <v>1.051170016506457</v>
      </c>
      <c r="AK131" s="6" t="str">
        <f>IF(BaseForecast!AK119=0,"",BaseForecast!AK131/BaseForecast!AK119)</f>
        <v/>
      </c>
      <c r="AL131" s="6">
        <f>IF(BaseForecast!AL119=0,"",BaseForecast!AL131/BaseForecast!AL119)</f>
        <v>0.93789571694599627</v>
      </c>
      <c r="AM131" s="6">
        <f>IF(BaseForecast!AM119=0,"",BaseForecast!AM131/BaseForecast!AM119)</f>
        <v>1.0025399306403555</v>
      </c>
      <c r="AN131" s="6">
        <f>IF(BaseForecast!AN119=0,"",BaseForecast!AN131/BaseForecast!AN119)</f>
        <v>0.42631140716069943</v>
      </c>
      <c r="AO131" s="6">
        <f>IF(BaseForecast!AO119=0,"",BaseForecast!AO131/BaseForecast!AO119)</f>
        <v>1.0645239749826267</v>
      </c>
      <c r="AP131" s="6">
        <f>IF(BaseForecast!AP119=0,"",BaseForecast!AP131/BaseForecast!AP119)</f>
        <v>0.90949261008685056</v>
      </c>
      <c r="AQ131" s="6">
        <f>IF(BaseForecast!AQ119=0,"",BaseForecast!AQ131/BaseForecast!AQ119)</f>
        <v>0.90464098073555166</v>
      </c>
      <c r="AR131" s="6">
        <f>IF(BaseForecast!AR119=0,"",BaseForecast!AR131/BaseForecast!AR119)</f>
        <v>0.46013071895424834</v>
      </c>
      <c r="AS131" s="6">
        <f>IF(BaseForecast!AS119=0,"",BaseForecast!AS131/BaseForecast!AS119)</f>
        <v>0.52389657874118567</v>
      </c>
      <c r="AT131" s="6">
        <f>IF(BaseForecast!AT119=0,"",BaseForecast!AT131/BaseForecast!AT119)</f>
        <v>1.112005791783184</v>
      </c>
      <c r="AU131" s="6">
        <f>IF(BaseForecast!AU119=0,"",BaseForecast!AU131/BaseForecast!AU119)</f>
        <v>0.90995260663507105</v>
      </c>
      <c r="AV131" s="6">
        <f>IF(BaseForecast!AV119=0,"",BaseForecast!AV131/BaseForecast!AV119)</f>
        <v>1.5</v>
      </c>
      <c r="AW131" s="6">
        <f>IF(BaseForecast!AW119=0,"",BaseForecast!AW131/BaseForecast!AW119)</f>
        <v>0.92111623818940891</v>
      </c>
      <c r="AX131" s="6">
        <f>IF(BaseForecast!AX119=0,"",BaseForecast!AX131/BaseForecast!AX119)</f>
        <v>0.39562076413197289</v>
      </c>
      <c r="AY131" s="6">
        <f>IF(BaseForecast!AY119=0,"",BaseForecast!AY131/BaseForecast!AY119)</f>
        <v>0.98888888888888893</v>
      </c>
      <c r="AZ131" s="6">
        <f>IF(BaseForecast!AZ119=0,"",BaseForecast!AZ131/BaseForecast!AZ119)</f>
        <v>0.73871983210912906</v>
      </c>
      <c r="BA131" s="6">
        <f>IF(BaseForecast!BA119=0,"",BaseForecast!BA131/BaseForecast!BA119)</f>
        <v>0.45945945945945948</v>
      </c>
      <c r="BB131" s="6">
        <f t="shared" si="1"/>
        <v>8</v>
      </c>
    </row>
    <row r="132" spans="1:54" ht="12.75" x14ac:dyDescent="0.2">
      <c r="A132" s="11">
        <v>40801</v>
      </c>
      <c r="B132" s="6">
        <f>IF(BaseForecast!B120=0,"",BaseForecast!B132/BaseForecast!B120)</f>
        <v>0.98202298474429583</v>
      </c>
      <c r="C132" s="6">
        <f>IF(BaseForecast!C120=0,"",BaseForecast!C132/BaseForecast!C120)</f>
        <v>1.2121034765304928</v>
      </c>
      <c r="D132" s="6">
        <f>IF(BaseForecast!D120=0,"",BaseForecast!D132/BaseForecast!D120)</f>
        <v>1.1290322580645162</v>
      </c>
      <c r="E132" s="6">
        <f>IF(BaseForecast!E120=0,"",BaseForecast!E132/BaseForecast!E120)</f>
        <v>0.78701782008158594</v>
      </c>
      <c r="F132" s="6">
        <f>IF(BaseForecast!F120=0,"",BaseForecast!F132/BaseForecast!F120)</f>
        <v>0.68579807289484707</v>
      </c>
      <c r="G132" s="6">
        <f>IF(BaseForecast!G120=0,"",BaseForecast!G132/BaseForecast!G120)</f>
        <v>0.99855201284550976</v>
      </c>
      <c r="H132" s="6">
        <f>IF(BaseForecast!H120=0,"",BaseForecast!H132/BaseForecast!H120)</f>
        <v>0.72086840939299957</v>
      </c>
      <c r="I132" s="6">
        <f>IF(BaseForecast!I120=0,"",BaseForecast!I132/BaseForecast!I120)</f>
        <v>1.3273866923818707</v>
      </c>
      <c r="J132" s="6">
        <f>IF(BaseForecast!J120=0,"",BaseForecast!J132/BaseForecast!J120)</f>
        <v>1.2074583635047067</v>
      </c>
      <c r="K132" s="6" t="str">
        <f>IF(BaseForecast!K120=0,"",BaseForecast!K132/BaseForecast!K120)</f>
        <v/>
      </c>
      <c r="L132" s="6">
        <f>IF(BaseForecast!L120=0,"",BaseForecast!L132/BaseForecast!L120)</f>
        <v>1.0371907635899231</v>
      </c>
      <c r="M132" s="6">
        <f>IF(BaseForecast!M120=0,"",BaseForecast!M132/BaseForecast!M120)</f>
        <v>0.99624709596711736</v>
      </c>
      <c r="N132" s="6" t="str">
        <f>IF(BaseForecast!N120=0,"",BaseForecast!N132/BaseForecast!N120)</f>
        <v/>
      </c>
      <c r="O132" s="6">
        <f>IF(BaseForecast!O120=0,"",BaseForecast!O132/BaseForecast!O120)</f>
        <v>0.83287482806052271</v>
      </c>
      <c r="P132" s="6">
        <f>IF(BaseForecast!P120=0,"",BaseForecast!P132/BaseForecast!P120)</f>
        <v>1.0500384911470362</v>
      </c>
      <c r="Q132" s="6">
        <f>IF(BaseForecast!Q120=0,"",BaseForecast!Q132/BaseForecast!Q120)</f>
        <v>0.94161781946072687</v>
      </c>
      <c r="R132" s="6">
        <f>IF(BaseForecast!R120=0,"",BaseForecast!R132/BaseForecast!R120)</f>
        <v>1.1620553359683794</v>
      </c>
      <c r="S132" s="6">
        <f>IF(BaseForecast!S120=0,"",BaseForecast!S132/BaseForecast!S120)</f>
        <v>0.98414322250639386</v>
      </c>
      <c r="T132" s="6">
        <f>IF(BaseForecast!T120=0,"",BaseForecast!T132/BaseForecast!T120)</f>
        <v>0.59346768589298127</v>
      </c>
      <c r="U132" s="6">
        <f>IF(BaseForecast!U120=0,"",BaseForecast!U132/BaseForecast!U120)</f>
        <v>0.81125233250008799</v>
      </c>
      <c r="V132" s="6">
        <f>IF(BaseForecast!V120=0,"",BaseForecast!V132/BaseForecast!V120)</f>
        <v>0.68097722960151807</v>
      </c>
      <c r="W132" s="6">
        <f>IF(BaseForecast!W120=0,"",BaseForecast!W132/BaseForecast!W120)</f>
        <v>0.50446770487618076</v>
      </c>
      <c r="X132" s="6">
        <f>IF(BaseForecast!X120=0,"",BaseForecast!X132/BaseForecast!X120)</f>
        <v>0.97100949094046596</v>
      </c>
      <c r="Y132" s="6">
        <f>IF(BaseForecast!Y120=0,"",BaseForecast!Y132/BaseForecast!Y120)</f>
        <v>0.85100428054000654</v>
      </c>
      <c r="Z132" s="6">
        <f>IF(BaseForecast!Z120=0,"",BaseForecast!Z132/BaseForecast!Z120)</f>
        <v>0.9189723320158103</v>
      </c>
      <c r="AA132" s="6">
        <f>IF(BaseForecast!AA120=0,"",BaseForecast!AA132/BaseForecast!AA120)</f>
        <v>0.93722322254124291</v>
      </c>
      <c r="AB132" s="6">
        <f>IF(BaseForecast!AB120=0,"",BaseForecast!AB132/BaseForecast!AB120)</f>
        <v>0.80043290043290038</v>
      </c>
      <c r="AC132" s="6">
        <f>IF(BaseForecast!AC120=0,"",BaseForecast!AC132/BaseForecast!AC120)</f>
        <v>5.0612244897959187</v>
      </c>
      <c r="AD132" s="6">
        <f>IF(BaseForecast!AD120=0,"",BaseForecast!AD132/BaseForecast!AD120)</f>
        <v>1.7410071942446044</v>
      </c>
      <c r="AE132" s="6">
        <f>IF(BaseForecast!AE120=0,"",BaseForecast!AE132/BaseForecast!AE120)</f>
        <v>1.0553730951129796</v>
      </c>
      <c r="AF132" s="6">
        <f>IF(BaseForecast!AF120=0,"",BaseForecast!AF132/BaseForecast!AF120)</f>
        <v>0.80727673649393605</v>
      </c>
      <c r="AG132" s="6">
        <f>IF(BaseForecast!AG120=0,"",BaseForecast!AG132/BaseForecast!AG120)</f>
        <v>0.91517634682464977</v>
      </c>
      <c r="AH132" s="6">
        <f>IF(BaseForecast!AH120=0,"",BaseForecast!AH132/BaseForecast!AH120)</f>
        <v>1.0039814200398143</v>
      </c>
      <c r="AI132" s="6">
        <f>IF(BaseForecast!AI120=0,"",BaseForecast!AI132/BaseForecast!AI120)</f>
        <v>0.87755196411643666</v>
      </c>
      <c r="AJ132" s="6">
        <f>IF(BaseForecast!AJ120=0,"",BaseForecast!AJ132/BaseForecast!AJ120)</f>
        <v>1.2333275891780113</v>
      </c>
      <c r="AK132" s="6" t="str">
        <f>IF(BaseForecast!AK120=0,"",BaseForecast!AK132/BaseForecast!AK120)</f>
        <v/>
      </c>
      <c r="AL132" s="6">
        <f>IF(BaseForecast!AL120=0,"",BaseForecast!AL132/BaseForecast!AL120)</f>
        <v>1.5934678704195433</v>
      </c>
      <c r="AM132" s="6">
        <f>IF(BaseForecast!AM120=0,"",BaseForecast!AM132/BaseForecast!AM120)</f>
        <v>0.82706794279267803</v>
      </c>
      <c r="AN132" s="6">
        <f>IF(BaseForecast!AN120=0,"",BaseForecast!AN132/BaseForecast!AN120)</f>
        <v>0.70187259362968146</v>
      </c>
      <c r="AO132" s="6">
        <f>IF(BaseForecast!AO120=0,"",BaseForecast!AO132/BaseForecast!AO120)</f>
        <v>1.122567528318327</v>
      </c>
      <c r="AP132" s="6">
        <f>IF(BaseForecast!AP120=0,"",BaseForecast!AP132/BaseForecast!AP120)</f>
        <v>1.2296338892083574</v>
      </c>
      <c r="AQ132" s="6">
        <f>IF(BaseForecast!AQ120=0,"",BaseForecast!AQ132/BaseForecast!AQ120)</f>
        <v>0.94880264244426094</v>
      </c>
      <c r="AR132" s="6">
        <f>IF(BaseForecast!AR120=0,"",BaseForecast!AR132/BaseForecast!AR120)</f>
        <v>1.22</v>
      </c>
      <c r="AS132" s="6">
        <f>IF(BaseForecast!AS120=0,"",BaseForecast!AS132/BaseForecast!AS120)</f>
        <v>0.82559774964838251</v>
      </c>
      <c r="AT132" s="6">
        <f>IF(BaseForecast!AT120=0,"",BaseForecast!AT132/BaseForecast!AT120)</f>
        <v>1.0927552582802804</v>
      </c>
      <c r="AU132" s="6">
        <f>IF(BaseForecast!AU120=0,"",BaseForecast!AU132/BaseForecast!AU120)</f>
        <v>0.86204465334900116</v>
      </c>
      <c r="AV132" s="6">
        <f>IF(BaseForecast!AV120=0,"",BaseForecast!AV132/BaseForecast!AV120)</f>
        <v>0.83333333333333337</v>
      </c>
      <c r="AW132" s="6">
        <f>IF(BaseForecast!AW120=0,"",BaseForecast!AW132/BaseForecast!AW120)</f>
        <v>1.0558663384798985</v>
      </c>
      <c r="AX132" s="6">
        <f>IF(BaseForecast!AX120=0,"",BaseForecast!AX132/BaseForecast!AX120)</f>
        <v>0.57810813055394072</v>
      </c>
      <c r="AY132" s="6">
        <f>IF(BaseForecast!AY120=0,"",BaseForecast!AY132/BaseForecast!AY120)</f>
        <v>2.2620320855614975</v>
      </c>
      <c r="AZ132" s="6">
        <f>IF(BaseForecast!AZ120=0,"",BaseForecast!AZ132/BaseForecast!AZ120)</f>
        <v>0.71585198720877108</v>
      </c>
      <c r="BA132" s="6">
        <f>IF(BaseForecast!BA120=0,"",BaseForecast!BA132/BaseForecast!BA120)</f>
        <v>0.36507936507936506</v>
      </c>
      <c r="BB132" s="6">
        <f t="shared" si="1"/>
        <v>9</v>
      </c>
    </row>
    <row r="133" spans="1:54" ht="12.75" x14ac:dyDescent="0.2">
      <c r="A133" s="11">
        <v>40831</v>
      </c>
      <c r="B133" s="6">
        <f>IF(BaseForecast!B121=0,"",BaseForecast!B133/BaseForecast!B121)</f>
        <v>1.0080106879303181</v>
      </c>
      <c r="C133" s="6">
        <f>IF(BaseForecast!C121=0,"",BaseForecast!C133/BaseForecast!C121)</f>
        <v>1.1850433557815045</v>
      </c>
      <c r="D133" s="6">
        <f>IF(BaseForecast!D121=0,"",BaseForecast!D133/BaseForecast!D121)</f>
        <v>0.95735001421666188</v>
      </c>
      <c r="E133" s="6">
        <f>IF(BaseForecast!E121=0,"",BaseForecast!E133/BaseForecast!E121)</f>
        <v>0.76466581910642939</v>
      </c>
      <c r="F133" s="6">
        <f>IF(BaseForecast!F121=0,"",BaseForecast!F133/BaseForecast!F121)</f>
        <v>1.0552981155390795</v>
      </c>
      <c r="G133" s="6">
        <f>IF(BaseForecast!G121=0,"",BaseForecast!G133/BaseForecast!G121)</f>
        <v>0.70844711450937559</v>
      </c>
      <c r="H133" s="6">
        <f>IF(BaseForecast!H121=0,"",BaseForecast!H133/BaseForecast!H121)</f>
        <v>0.84187472623740689</v>
      </c>
      <c r="I133" s="6">
        <f>IF(BaseForecast!I121=0,"",BaseForecast!I133/BaseForecast!I121)</f>
        <v>1.3717225824640542</v>
      </c>
      <c r="J133" s="6">
        <f>IF(BaseForecast!J121=0,"",BaseForecast!J133/BaseForecast!J121)</f>
        <v>1.4578313253012047</v>
      </c>
      <c r="K133" s="6" t="str">
        <f>IF(BaseForecast!K121=0,"",BaseForecast!K133/BaseForecast!K121)</f>
        <v/>
      </c>
      <c r="L133" s="6">
        <f>IF(BaseForecast!L121=0,"",BaseForecast!L133/BaseForecast!L121)</f>
        <v>0.98885195540782167</v>
      </c>
      <c r="M133" s="6">
        <f>IF(BaseForecast!M121=0,"",BaseForecast!M133/BaseForecast!M121)</f>
        <v>1.9347550675675675</v>
      </c>
      <c r="N133" s="6" t="str">
        <f>IF(BaseForecast!N121=0,"",BaseForecast!N133/BaseForecast!N121)</f>
        <v/>
      </c>
      <c r="O133" s="6">
        <f>IF(BaseForecast!O121=0,"",BaseForecast!O133/BaseForecast!O121)</f>
        <v>0.37013888888888891</v>
      </c>
      <c r="P133" s="6">
        <f>IF(BaseForecast!P121=0,"",BaseForecast!P133/BaseForecast!P121)</f>
        <v>1.9462102689486553</v>
      </c>
      <c r="Q133" s="6">
        <f>IF(BaseForecast!Q121=0,"",BaseForecast!Q133/BaseForecast!Q121)</f>
        <v>0.97518903591682415</v>
      </c>
      <c r="R133" s="6">
        <f>IF(BaseForecast!R121=0,"",BaseForecast!R133/BaseForecast!R121)</f>
        <v>1.0588235294117647</v>
      </c>
      <c r="S133" s="6">
        <f>IF(BaseForecast!S121=0,"",BaseForecast!S133/BaseForecast!S121)</f>
        <v>0.78497790868924888</v>
      </c>
      <c r="T133" s="6">
        <f>IF(BaseForecast!T121=0,"",BaseForecast!T133/BaseForecast!T121)</f>
        <v>3.8125</v>
      </c>
      <c r="U133" s="6">
        <f>IF(BaseForecast!U121=0,"",BaseForecast!U133/BaseForecast!U121)</f>
        <v>0.93229441380963796</v>
      </c>
      <c r="V133" s="6">
        <f>IF(BaseForecast!V121=0,"",BaseForecast!V133/BaseForecast!V121)</f>
        <v>0.76610363584311481</v>
      </c>
      <c r="W133" s="6">
        <f>IF(BaseForecast!W121=0,"",BaseForecast!W133/BaseForecast!W121)</f>
        <v>0.66858789625360227</v>
      </c>
      <c r="X133" s="6">
        <f>IF(BaseForecast!X121=0,"",BaseForecast!X133/BaseForecast!X121)</f>
        <v>1.276901635736815</v>
      </c>
      <c r="Y133" s="6">
        <f>IF(BaseForecast!Y121=0,"",BaseForecast!Y133/BaseForecast!Y121)</f>
        <v>0.9755671902268761</v>
      </c>
      <c r="Z133" s="6">
        <f>IF(BaseForecast!Z121=0,"",BaseForecast!Z133/BaseForecast!Z121)</f>
        <v>0.56792526274815103</v>
      </c>
      <c r="AA133" s="6">
        <f>IF(BaseForecast!AA121=0,"",BaseForecast!AA133/BaseForecast!AA121)</f>
        <v>1.3677962281163123</v>
      </c>
      <c r="AB133" s="6">
        <f>IF(BaseForecast!AB121=0,"",BaseForecast!AB133/BaseForecast!AB121)</f>
        <v>0.81756428918000967</v>
      </c>
      <c r="AC133" s="6">
        <f>IF(BaseForecast!AC121=0,"",BaseForecast!AC133/BaseForecast!AC121)</f>
        <v>1.6043956043956045</v>
      </c>
      <c r="AD133" s="6">
        <f>IF(BaseForecast!AD121=0,"",BaseForecast!AD133/BaseForecast!AD121)</f>
        <v>0.79166666666666663</v>
      </c>
      <c r="AE133" s="6">
        <f>IF(BaseForecast!AE121=0,"",BaseForecast!AE133/BaseForecast!AE121)</f>
        <v>1.0958003169572108</v>
      </c>
      <c r="AF133" s="6">
        <f>IF(BaseForecast!AF121=0,"",BaseForecast!AF133/BaseForecast!AF121)</f>
        <v>0.96199524940617576</v>
      </c>
      <c r="AG133" s="6">
        <f>IF(BaseForecast!AG121=0,"",BaseForecast!AG133/BaseForecast!AG121)</f>
        <v>1.1297353042282572</v>
      </c>
      <c r="AH133" s="6">
        <f>IF(BaseForecast!AH121=0,"",BaseForecast!AH133/BaseForecast!AH121)</f>
        <v>1.0800944814258107</v>
      </c>
      <c r="AI133" s="6">
        <f>IF(BaseForecast!AI121=0,"",BaseForecast!AI133/BaseForecast!AI121)</f>
        <v>1.1126263589547969</v>
      </c>
      <c r="AJ133" s="6">
        <f>IF(BaseForecast!AJ121=0,"",BaseForecast!AJ133/BaseForecast!AJ121)</f>
        <v>1.3380220731443411</v>
      </c>
      <c r="AK133" s="6" t="str">
        <f>IF(BaseForecast!AK121=0,"",BaseForecast!AK133/BaseForecast!AK121)</f>
        <v/>
      </c>
      <c r="AL133" s="6">
        <f>IF(BaseForecast!AL121=0,"",BaseForecast!AL133/BaseForecast!AL121)</f>
        <v>1.4755170585115787</v>
      </c>
      <c r="AM133" s="6">
        <f>IF(BaseForecast!AM121=0,"",BaseForecast!AM133/BaseForecast!AM121)</f>
        <v>0.82608241499973889</v>
      </c>
      <c r="AN133" s="6">
        <f>IF(BaseForecast!AN121=0,"",BaseForecast!AN133/BaseForecast!AN121)</f>
        <v>0.64454554445653245</v>
      </c>
      <c r="AO133" s="6">
        <f>IF(BaseForecast!AO121=0,"",BaseForecast!AO133/BaseForecast!AO121)</f>
        <v>1.140990990990991</v>
      </c>
      <c r="AP133" s="6">
        <f>IF(BaseForecast!AP121=0,"",BaseForecast!AP133/BaseForecast!AP121)</f>
        <v>1.0806772908366533</v>
      </c>
      <c r="AQ133" s="6">
        <f>IF(BaseForecast!AQ121=0,"",BaseForecast!AQ133/BaseForecast!AQ121)</f>
        <v>1.1084099868593955</v>
      </c>
      <c r="AR133" s="6">
        <f>IF(BaseForecast!AR121=0,"",BaseForecast!AR133/BaseForecast!AR121)</f>
        <v>0.8984375</v>
      </c>
      <c r="AS133" s="6">
        <f>IF(BaseForecast!AS121=0,"",BaseForecast!AS133/BaseForecast!AS121)</f>
        <v>1.196969696969697</v>
      </c>
      <c r="AT133" s="6">
        <f>IF(BaseForecast!AT121=0,"",BaseForecast!AT133/BaseForecast!AT121)</f>
        <v>1.1008114442380825</v>
      </c>
      <c r="AU133" s="6">
        <f>IF(BaseForecast!AU121=0,"",BaseForecast!AU133/BaseForecast!AU121)</f>
        <v>0.89558905639307651</v>
      </c>
      <c r="AV133" s="6">
        <f>IF(BaseForecast!AV121=0,"",BaseForecast!AV133/BaseForecast!AV121)</f>
        <v>0.66666666666666663</v>
      </c>
      <c r="AW133" s="6">
        <f>IF(BaseForecast!AW121=0,"",BaseForecast!AW133/BaseForecast!AW121)</f>
        <v>0.9124179148528001</v>
      </c>
      <c r="AX133" s="6">
        <f>IF(BaseForecast!AX121=0,"",BaseForecast!AX133/BaseForecast!AX121)</f>
        <v>0.34014757469456874</v>
      </c>
      <c r="AY133" s="6">
        <f>IF(BaseForecast!AY121=0,"",BaseForecast!AY133/BaseForecast!AY121)</f>
        <v>0.6470588235294118</v>
      </c>
      <c r="AZ133" s="6">
        <f>IF(BaseForecast!AZ121=0,"",BaseForecast!AZ133/BaseForecast!AZ121)</f>
        <v>2.0721830985915495</v>
      </c>
      <c r="BA133" s="6">
        <f>IF(BaseForecast!BA121=0,"",BaseForecast!BA133/BaseForecast!BA121)</f>
        <v>0.63265306122448983</v>
      </c>
      <c r="BB133" s="6">
        <f t="shared" si="1"/>
        <v>10</v>
      </c>
    </row>
    <row r="134" spans="1:54" ht="12.75" x14ac:dyDescent="0.2">
      <c r="A134" s="11">
        <v>40862</v>
      </c>
      <c r="B134" s="6">
        <f>IF(BaseForecast!B122=0,"",BaseForecast!B134/BaseForecast!B122)</f>
        <v>1.0926553604047216</v>
      </c>
      <c r="C134" s="6">
        <f>IF(BaseForecast!C122=0,"",BaseForecast!C134/BaseForecast!C122)</f>
        <v>1.6070449700538016</v>
      </c>
      <c r="D134" s="6">
        <f>IF(BaseForecast!D122=0,"",BaseForecast!D134/BaseForecast!D122)</f>
        <v>1.1890365448504983</v>
      </c>
      <c r="E134" s="6">
        <f>IF(BaseForecast!E122=0,"",BaseForecast!E134/BaseForecast!E122)</f>
        <v>0.77461692205196531</v>
      </c>
      <c r="F134" s="6">
        <f>IF(BaseForecast!F122=0,"",BaseForecast!F134/BaseForecast!F122)</f>
        <v>1.9880952380952381</v>
      </c>
      <c r="G134" s="6">
        <f>IF(BaseForecast!G122=0,"",BaseForecast!G134/BaseForecast!G122)</f>
        <v>0.82390983000739093</v>
      </c>
      <c r="H134" s="6">
        <f>IF(BaseForecast!H122=0,"",BaseForecast!H134/BaseForecast!H122)</f>
        <v>1.1230888030888031</v>
      </c>
      <c r="I134" s="6">
        <f>IF(BaseForecast!I122=0,"",BaseForecast!I134/BaseForecast!I122)</f>
        <v>1.0824299909665764</v>
      </c>
      <c r="J134" s="6">
        <f>IF(BaseForecast!J122=0,"",BaseForecast!J134/BaseForecast!J122)</f>
        <v>2.7886740331491713</v>
      </c>
      <c r="K134" s="6" t="str">
        <f>IF(BaseForecast!K122=0,"",BaseForecast!K134/BaseForecast!K122)</f>
        <v/>
      </c>
      <c r="L134" s="6">
        <f>IF(BaseForecast!L122=0,"",BaseForecast!L134/BaseForecast!L122)</f>
        <v>1.1201314300770291</v>
      </c>
      <c r="M134" s="6">
        <f>IF(BaseForecast!M122=0,"",BaseForecast!M134/BaseForecast!M122)</f>
        <v>1.3214138923140155</v>
      </c>
      <c r="N134" s="6" t="str">
        <f>IF(BaseForecast!N122=0,"",BaseForecast!N134/BaseForecast!N122)</f>
        <v/>
      </c>
      <c r="O134" s="6">
        <f>IF(BaseForecast!O122=0,"",BaseForecast!O134/BaseForecast!O122)</f>
        <v>1.4807892004153687</v>
      </c>
      <c r="P134" s="6">
        <f>IF(BaseForecast!P122=0,"",BaseForecast!P134/BaseForecast!P122)</f>
        <v>1.6174242424242424</v>
      </c>
      <c r="Q134" s="6">
        <f>IF(BaseForecast!Q122=0,"",BaseForecast!Q134/BaseForecast!Q122)</f>
        <v>1.5425389755011136</v>
      </c>
      <c r="R134" s="6">
        <f>IF(BaseForecast!R122=0,"",BaseForecast!R134/BaseForecast!R122)</f>
        <v>0.44893111638954869</v>
      </c>
      <c r="S134" s="6">
        <f>IF(BaseForecast!S122=0,"",BaseForecast!S134/BaseForecast!S122)</f>
        <v>0.96732788798133018</v>
      </c>
      <c r="T134" s="6">
        <f>IF(BaseForecast!T122=0,"",BaseForecast!T134/BaseForecast!T122)</f>
        <v>1.4008528784648189</v>
      </c>
      <c r="U134" s="6">
        <f>IF(BaseForecast!U122=0,"",BaseForecast!U134/BaseForecast!U122)</f>
        <v>1.343265364732912</v>
      </c>
      <c r="V134" s="6">
        <f>IF(BaseForecast!V122=0,"",BaseForecast!V134/BaseForecast!V122)</f>
        <v>0.88173913043478258</v>
      </c>
      <c r="W134" s="6">
        <f>IF(BaseForecast!W122=0,"",BaseForecast!W134/BaseForecast!W122)</f>
        <v>0.45454545454545453</v>
      </c>
      <c r="X134" s="6">
        <f>IF(BaseForecast!X122=0,"",BaseForecast!X134/BaseForecast!X122)</f>
        <v>1.0092325873402763</v>
      </c>
      <c r="Y134" s="6">
        <f>IF(BaseForecast!Y122=0,"",BaseForecast!Y134/BaseForecast!Y122)</f>
        <v>1.3887887231601377</v>
      </c>
      <c r="Z134" s="6">
        <f>IF(BaseForecast!Z122=0,"",BaseForecast!Z134/BaseForecast!Z122)</f>
        <v>0.40028155795401221</v>
      </c>
      <c r="AA134" s="6">
        <f>IF(BaseForecast!AA122=0,"",BaseForecast!AA134/BaseForecast!AA122)</f>
        <v>1.2594959176428826</v>
      </c>
      <c r="AB134" s="6">
        <f>IF(BaseForecast!AB122=0,"",BaseForecast!AB134/BaseForecast!AB122)</f>
        <v>0.82896652110625912</v>
      </c>
      <c r="AC134" s="6">
        <f>IF(BaseForecast!AC122=0,"",BaseForecast!AC134/BaseForecast!AC122)</f>
        <v>31.214285714285715</v>
      </c>
      <c r="AD134" s="6">
        <f>IF(BaseForecast!AD122=0,"",BaseForecast!AD134/BaseForecast!AD122)</f>
        <v>0.5446428571428571</v>
      </c>
      <c r="AE134" s="6">
        <f>IF(BaseForecast!AE122=0,"",BaseForecast!AE134/BaseForecast!AE122)</f>
        <v>0.80895425893001449</v>
      </c>
      <c r="AF134" s="6">
        <f>IF(BaseForecast!AF122=0,"",BaseForecast!AF134/BaseForecast!AF122)</f>
        <v>0.77904898105112619</v>
      </c>
      <c r="AG134" s="6">
        <f>IF(BaseForecast!AG122=0,"",BaseForecast!AG134/BaseForecast!AG122)</f>
        <v>1.1647141848976712</v>
      </c>
      <c r="AH134" s="6">
        <f>IF(BaseForecast!AH122=0,"",BaseForecast!AH134/BaseForecast!AH122)</f>
        <v>1.083385579937304</v>
      </c>
      <c r="AI134" s="6">
        <f>IF(BaseForecast!AI122=0,"",BaseForecast!AI134/BaseForecast!AI122)</f>
        <v>0.93958129285014691</v>
      </c>
      <c r="AJ134" s="6">
        <f>IF(BaseForecast!AJ122=0,"",BaseForecast!AJ134/BaseForecast!AJ122)</f>
        <v>1.8750588235294117</v>
      </c>
      <c r="AK134" s="6" t="str">
        <f>IF(BaseForecast!AK122=0,"",BaseForecast!AK134/BaseForecast!AK122)</f>
        <v/>
      </c>
      <c r="AL134" s="6">
        <f>IF(BaseForecast!AL122=0,"",BaseForecast!AL134/BaseForecast!AL122)</f>
        <v>1.312596599690881</v>
      </c>
      <c r="AM134" s="6">
        <f>IF(BaseForecast!AM122=0,"",BaseForecast!AM134/BaseForecast!AM122)</f>
        <v>0.87851462652655499</v>
      </c>
      <c r="AN134" s="6">
        <f>IF(BaseForecast!AN122=0,"",BaseForecast!AN134/BaseForecast!AN122)</f>
        <v>0.87707641196013286</v>
      </c>
      <c r="AO134" s="6">
        <f>IF(BaseForecast!AO122=0,"",BaseForecast!AO134/BaseForecast!AO122)</f>
        <v>1.0734884953407233</v>
      </c>
      <c r="AP134" s="6">
        <f>IF(BaseForecast!AP122=0,"",BaseForecast!AP134/BaseForecast!AP122)</f>
        <v>1.7212877030162412</v>
      </c>
      <c r="AQ134" s="6">
        <f>IF(BaseForecast!AQ122=0,"",BaseForecast!AQ134/BaseForecast!AQ122)</f>
        <v>1.4633709475192549</v>
      </c>
      <c r="AR134" s="6">
        <f>IF(BaseForecast!AR122=0,"",BaseForecast!AR134/BaseForecast!AR122)</f>
        <v>0.5</v>
      </c>
      <c r="AS134" s="6">
        <f>IF(BaseForecast!AS122=0,"",BaseForecast!AS134/BaseForecast!AS122)</f>
        <v>0.98768632534024625</v>
      </c>
      <c r="AT134" s="6">
        <f>IF(BaseForecast!AT122=0,"",BaseForecast!AT134/BaseForecast!AT122)</f>
        <v>1.1293526715640108</v>
      </c>
      <c r="AU134" s="6">
        <f>IF(BaseForecast!AU122=0,"",BaseForecast!AU134/BaseForecast!AU122)</f>
        <v>0.74052132701421802</v>
      </c>
      <c r="AV134" s="6">
        <f>IF(BaseForecast!AV122=0,"",BaseForecast!AV134/BaseForecast!AV122)</f>
        <v>0.5</v>
      </c>
      <c r="AW134" s="6">
        <f>IF(BaseForecast!AW122=0,"",BaseForecast!AW134/BaseForecast!AW122)</f>
        <v>0.88404462184013921</v>
      </c>
      <c r="AX134" s="6">
        <f>IF(BaseForecast!AX122=0,"",BaseForecast!AX134/BaseForecast!AX122)</f>
        <v>1.1487323943661971</v>
      </c>
      <c r="AY134" s="6">
        <f>IF(BaseForecast!AY122=0,"",BaseForecast!AY134/BaseForecast!AY122)</f>
        <v>0.5625</v>
      </c>
      <c r="AZ134" s="6">
        <f>IF(BaseForecast!AZ122=0,"",BaseForecast!AZ134/BaseForecast!AZ122)</f>
        <v>2.9033674963396781</v>
      </c>
      <c r="BA134" s="6">
        <f>IF(BaseForecast!BA122=0,"",BaseForecast!BA134/BaseForecast!BA122)</f>
        <v>0.75471698113207553</v>
      </c>
      <c r="BB134" s="6">
        <f t="shared" si="1"/>
        <v>11</v>
      </c>
    </row>
    <row r="135" spans="1:54" ht="12.75" x14ac:dyDescent="0.2">
      <c r="A135" s="11">
        <v>40892</v>
      </c>
      <c r="B135" s="6">
        <f>IF(BaseForecast!B123=0,"",BaseForecast!B135/BaseForecast!B123)</f>
        <v>1.0879360027220819</v>
      </c>
      <c r="C135" s="6">
        <f>IF(BaseForecast!C123=0,"",BaseForecast!C135/BaseForecast!C123)</f>
        <v>1.1411656593503694</v>
      </c>
      <c r="D135" s="6">
        <f>IF(BaseForecast!D123=0,"",BaseForecast!D135/BaseForecast!D123)</f>
        <v>1.0300441014332966</v>
      </c>
      <c r="E135" s="6">
        <f>IF(BaseForecast!E123=0,"",BaseForecast!E135/BaseForecast!E123)</f>
        <v>0.72436987784134843</v>
      </c>
      <c r="F135" s="6">
        <f>IF(BaseForecast!F123=0,"",BaseForecast!F135/BaseForecast!F123)</f>
        <v>0.95115719867748727</v>
      </c>
      <c r="G135" s="6">
        <f>IF(BaseForecast!G123=0,"",BaseForecast!G135/BaseForecast!G123)</f>
        <v>1.1323283082077051</v>
      </c>
      <c r="H135" s="6">
        <f>IF(BaseForecast!H123=0,"",BaseForecast!H135/BaseForecast!H123)</f>
        <v>1.2022075055187638</v>
      </c>
      <c r="I135" s="6">
        <f>IF(BaseForecast!I123=0,"",BaseForecast!I135/BaseForecast!I123)</f>
        <v>1.3890655762532182</v>
      </c>
      <c r="J135" s="6">
        <f>IF(BaseForecast!J123=0,"",BaseForecast!J135/BaseForecast!J123)</f>
        <v>5.2468085106382976</v>
      </c>
      <c r="K135" s="6" t="str">
        <f>IF(BaseForecast!K123=0,"",BaseForecast!K135/BaseForecast!K123)</f>
        <v/>
      </c>
      <c r="L135" s="6">
        <f>IF(BaseForecast!L123=0,"",BaseForecast!L135/BaseForecast!L123)</f>
        <v>0.98224867689952355</v>
      </c>
      <c r="M135" s="6">
        <f>IF(BaseForecast!M123=0,"",BaseForecast!M135/BaseForecast!M123)</f>
        <v>1.0159988870339454</v>
      </c>
      <c r="N135" s="6" t="str">
        <f>IF(BaseForecast!N123=0,"",BaseForecast!N135/BaseForecast!N123)</f>
        <v/>
      </c>
      <c r="O135" s="6">
        <f>IF(BaseForecast!O123=0,"",BaseForecast!O135/BaseForecast!O123)</f>
        <v>1.9910514541387025</v>
      </c>
      <c r="P135" s="6">
        <f>IF(BaseForecast!P123=0,"",BaseForecast!P135/BaseForecast!P123)</f>
        <v>0.72871517027863775</v>
      </c>
      <c r="Q135" s="6">
        <f>IF(BaseForecast!Q123=0,"",BaseForecast!Q135/BaseForecast!Q123)</f>
        <v>1.2024420024420024</v>
      </c>
      <c r="R135" s="6">
        <f>IF(BaseForecast!R123=0,"",BaseForecast!R135/BaseForecast!R123)</f>
        <v>0.23844537815126052</v>
      </c>
      <c r="S135" s="6">
        <f>IF(BaseForecast!S123=0,"",BaseForecast!S135/BaseForecast!S123)</f>
        <v>0.75059952038369304</v>
      </c>
      <c r="T135" s="6">
        <f>IF(BaseForecast!T123=0,"",BaseForecast!T135/BaseForecast!T123)</f>
        <v>0.19306184012066366</v>
      </c>
      <c r="U135" s="6">
        <f>IF(BaseForecast!U123=0,"",BaseForecast!U135/BaseForecast!U123)</f>
        <v>0.88138811244132698</v>
      </c>
      <c r="V135" s="6">
        <f>IF(BaseForecast!V123=0,"",BaseForecast!V135/BaseForecast!V123)</f>
        <v>0.98366294067067928</v>
      </c>
      <c r="W135" s="6">
        <f>IF(BaseForecast!W123=0,"",BaseForecast!W135/BaseForecast!W123)</f>
        <v>0.46671338472319551</v>
      </c>
      <c r="X135" s="6">
        <f>IF(BaseForecast!X123=0,"",BaseForecast!X135/BaseForecast!X123)</f>
        <v>0.80883303411131058</v>
      </c>
      <c r="Y135" s="6">
        <f>IF(BaseForecast!Y123=0,"",BaseForecast!Y135/BaseForecast!Y123)</f>
        <v>0.94672768878718538</v>
      </c>
      <c r="Z135" s="6">
        <f>IF(BaseForecast!Z123=0,"",BaseForecast!Z135/BaseForecast!Z123)</f>
        <v>1.0525486074619022</v>
      </c>
      <c r="AA135" s="6">
        <f>IF(BaseForecast!AA123=0,"",BaseForecast!AA135/BaseForecast!AA123)</f>
        <v>0.94766950206436851</v>
      </c>
      <c r="AB135" s="6">
        <f>IF(BaseForecast!AB123=0,"",BaseForecast!AB135/BaseForecast!AB123)</f>
        <v>0.62517385257301805</v>
      </c>
      <c r="AC135" s="6">
        <f>IF(BaseForecast!AC123=0,"",BaseForecast!AC135/BaseForecast!AC123)</f>
        <v>0.85858585858585856</v>
      </c>
      <c r="AD135" s="6">
        <f>IF(BaseForecast!AD123=0,"",BaseForecast!AD135/BaseForecast!AD123)</f>
        <v>0.83098591549295775</v>
      </c>
      <c r="AE135" s="6">
        <f>IF(BaseForecast!AE123=0,"",BaseForecast!AE135/BaseForecast!AE123)</f>
        <v>1.1933687233487076</v>
      </c>
      <c r="AF135" s="6">
        <f>IF(BaseForecast!AF123=0,"",BaseForecast!AF135/BaseForecast!AF123)</f>
        <v>1.050835490703695</v>
      </c>
      <c r="AG135" s="6">
        <f>IF(BaseForecast!AG123=0,"",BaseForecast!AG135/BaseForecast!AG123)</f>
        <v>0.98932136989763675</v>
      </c>
      <c r="AH135" s="6">
        <f>IF(BaseForecast!AH123=0,"",BaseForecast!AH135/BaseForecast!AH123)</f>
        <v>1.2040026908846284</v>
      </c>
      <c r="AI135" s="6">
        <f>IF(BaseForecast!AI123=0,"",BaseForecast!AI135/BaseForecast!AI123)</f>
        <v>1.1297311937165684</v>
      </c>
      <c r="AJ135" s="6">
        <f>IF(BaseForecast!AJ123=0,"",BaseForecast!AJ135/BaseForecast!AJ123)</f>
        <v>1.4292366539165142</v>
      </c>
      <c r="AK135" s="6" t="str">
        <f>IF(BaseForecast!AK123=0,"",BaseForecast!AK135/BaseForecast!AK123)</f>
        <v/>
      </c>
      <c r="AL135" s="6">
        <f>IF(BaseForecast!AL123=0,"",BaseForecast!AL135/BaseForecast!AL123)</f>
        <v>1.3488683540913351</v>
      </c>
      <c r="AM135" s="6">
        <f>IF(BaseForecast!AM123=0,"",BaseForecast!AM135/BaseForecast!AM123)</f>
        <v>0.77300000000000002</v>
      </c>
      <c r="AN135" s="6">
        <f>IF(BaseForecast!AN123=0,"",BaseForecast!AN135/BaseForecast!AN123)</f>
        <v>1.1341618553674528</v>
      </c>
      <c r="AO135" s="6">
        <f>IF(BaseForecast!AO123=0,"",BaseForecast!AO135/BaseForecast!AO123)</f>
        <v>1.2555688942243564</v>
      </c>
      <c r="AP135" s="6">
        <f>IF(BaseForecast!AP123=0,"",BaseForecast!AP135/BaseForecast!AP123)</f>
        <v>1.0718402634829147</v>
      </c>
      <c r="AQ135" s="6">
        <f>IF(BaseForecast!AQ123=0,"",BaseForecast!AQ135/BaseForecast!AQ123)</f>
        <v>0.97541284403669726</v>
      </c>
      <c r="AR135" s="6">
        <f>IF(BaseForecast!AR123=0,"",BaseForecast!AR135/BaseForecast!AR123)</f>
        <v>3</v>
      </c>
      <c r="AS135" s="6">
        <f>IF(BaseForecast!AS123=0,"",BaseForecast!AS135/BaseForecast!AS123)</f>
        <v>0.49988524213908653</v>
      </c>
      <c r="AT135" s="6">
        <f>IF(BaseForecast!AT123=0,"",BaseForecast!AT135/BaseForecast!AT123)</f>
        <v>1.3214090229039204</v>
      </c>
      <c r="AU135" s="6">
        <f>IF(BaseForecast!AU123=0,"",BaseForecast!AU135/BaseForecast!AU123)</f>
        <v>1.0767537826685007</v>
      </c>
      <c r="AV135" s="6">
        <f>IF(BaseForecast!AV123=0,"",BaseForecast!AV135/BaseForecast!AV123)</f>
        <v>0.8</v>
      </c>
      <c r="AW135" s="6">
        <f>IF(BaseForecast!AW123=0,"",BaseForecast!AW135/BaseForecast!AW123)</f>
        <v>1.0424819581876348</v>
      </c>
      <c r="AX135" s="6">
        <f>IF(BaseForecast!AX123=0,"",BaseForecast!AX135/BaseForecast!AX123)</f>
        <v>1.6091620111731844</v>
      </c>
      <c r="AY135" s="6">
        <f>IF(BaseForecast!AY123=0,"",BaseForecast!AY135/BaseForecast!AY123)</f>
        <v>0.2722772277227723</v>
      </c>
      <c r="AZ135" s="6">
        <f>IF(BaseForecast!AZ123=0,"",BaseForecast!AZ135/BaseForecast!AZ123)</f>
        <v>2.331973482916879</v>
      </c>
      <c r="BA135" s="6">
        <f>IF(BaseForecast!BA123=0,"",BaseForecast!BA135/BaseForecast!BA123)</f>
        <v>0.65454545454545454</v>
      </c>
      <c r="BB135" s="6">
        <f t="shared" si="1"/>
        <v>12</v>
      </c>
    </row>
    <row r="136" spans="1:54" ht="12.75" x14ac:dyDescent="0.2">
      <c r="A136" s="11">
        <v>40923</v>
      </c>
      <c r="B136" s="6">
        <f>IF(BaseForecast!B124=0,"",BaseForecast!B136/BaseForecast!B124)</f>
        <v>1.2019870616830186</v>
      </c>
      <c r="C136" s="6">
        <f>IF(BaseForecast!C124=0,"",BaseForecast!C136/BaseForecast!C124)</f>
        <v>1.2300898203592814</v>
      </c>
      <c r="D136" s="6">
        <f>IF(BaseForecast!D124=0,"",BaseForecast!D136/BaseForecast!D124)</f>
        <v>1.0256866734486267</v>
      </c>
      <c r="E136" s="6">
        <f>IF(BaseForecast!E124=0,"",BaseForecast!E136/BaseForecast!E124)</f>
        <v>1.1251500085719184</v>
      </c>
      <c r="F136" s="6">
        <f>IF(BaseForecast!F124=0,"",BaseForecast!F136/BaseForecast!F124)</f>
        <v>1.2142067100897136</v>
      </c>
      <c r="G136" s="6">
        <f>IF(BaseForecast!G124=0,"",BaseForecast!G136/BaseForecast!G124)</f>
        <v>1.2702189498159271</v>
      </c>
      <c r="H136" s="6">
        <f>IF(BaseForecast!H124=0,"",BaseForecast!H136/BaseForecast!H124)</f>
        <v>0.96068761448499362</v>
      </c>
      <c r="I136" s="6">
        <f>IF(BaseForecast!I124=0,"",BaseForecast!I136/BaseForecast!I124)</f>
        <v>1.0408215992765792</v>
      </c>
      <c r="J136" s="6">
        <f>IF(BaseForecast!J124=0,"",BaseForecast!J136/BaseForecast!J124)</f>
        <v>5.8443759630200312</v>
      </c>
      <c r="K136" s="6">
        <f>IF(BaseForecast!K124=0,"",BaseForecast!K136/BaseForecast!K124)</f>
        <v>0</v>
      </c>
      <c r="L136" s="6">
        <f>IF(BaseForecast!L124=0,"",BaseForecast!L136/BaseForecast!L124)</f>
        <v>1.1411784887211596</v>
      </c>
      <c r="M136" s="6">
        <f>IF(BaseForecast!M124=0,"",BaseForecast!M136/BaseForecast!M124)</f>
        <v>1.5521098955334376</v>
      </c>
      <c r="N136" s="6" t="str">
        <f>IF(BaseForecast!N124=0,"",BaseForecast!N136/BaseForecast!N124)</f>
        <v/>
      </c>
      <c r="O136" s="6">
        <f>IF(BaseForecast!O124=0,"",BaseForecast!O136/BaseForecast!O124)</f>
        <v>2.3650793650793651</v>
      </c>
      <c r="P136" s="6">
        <f>IF(BaseForecast!P124=0,"",BaseForecast!P136/BaseForecast!P124)</f>
        <v>1.6475225225225225</v>
      </c>
      <c r="Q136" s="6">
        <f>IF(BaseForecast!Q124=0,"",BaseForecast!Q136/BaseForecast!Q124)</f>
        <v>1.3169102822580645</v>
      </c>
      <c r="R136" s="6">
        <f>IF(BaseForecast!R124=0,"",BaseForecast!R136/BaseForecast!R124)</f>
        <v>0.74767801857585137</v>
      </c>
      <c r="S136" s="6">
        <f>IF(BaseForecast!S124=0,"",BaseForecast!S136/BaseForecast!S124)</f>
        <v>1.6266786034019696</v>
      </c>
      <c r="T136" s="6">
        <f>IF(BaseForecast!T124=0,"",BaseForecast!T136/BaseForecast!T124)</f>
        <v>1.1613236814891417</v>
      </c>
      <c r="U136" s="6">
        <f>IF(BaseForecast!U124=0,"",BaseForecast!U136/BaseForecast!U124)</f>
        <v>0.76129708941526086</v>
      </c>
      <c r="V136" s="6">
        <f>IF(BaseForecast!V124=0,"",BaseForecast!V136/BaseForecast!V124)</f>
        <v>1.2223837209302326</v>
      </c>
      <c r="W136" s="6">
        <f>IF(BaseForecast!W124=0,"",BaseForecast!W136/BaseForecast!W124)</f>
        <v>0.9974619289340102</v>
      </c>
      <c r="X136" s="6">
        <f>IF(BaseForecast!X124=0,"",BaseForecast!X136/BaseForecast!X124)</f>
        <v>0.88359707851491176</v>
      </c>
      <c r="Y136" s="6">
        <f>IF(BaseForecast!Y124=0,"",BaseForecast!Y136/BaseForecast!Y124)</f>
        <v>1.3448414695520885</v>
      </c>
      <c r="Z136" s="6">
        <f>IF(BaseForecast!Z124=0,"",BaseForecast!Z136/BaseForecast!Z124)</f>
        <v>0.77215189873417722</v>
      </c>
      <c r="AA136" s="6">
        <f>IF(BaseForecast!AA124=0,"",BaseForecast!AA136/BaseForecast!AA124)</f>
        <v>1.0676349765258215</v>
      </c>
      <c r="AB136" s="6">
        <f>IF(BaseForecast!AB124=0,"",BaseForecast!AB136/BaseForecast!AB124)</f>
        <v>0.74274661508704065</v>
      </c>
      <c r="AC136" s="6">
        <f>IF(BaseForecast!AC124=0,"",BaseForecast!AC136/BaseForecast!AC124)</f>
        <v>18.600000000000001</v>
      </c>
      <c r="AD136" s="6">
        <f>IF(BaseForecast!AD124=0,"",BaseForecast!AD136/BaseForecast!AD124)</f>
        <v>0.63043478260869568</v>
      </c>
      <c r="AE136" s="6">
        <f>IF(BaseForecast!AE124=0,"",BaseForecast!AE136/BaseForecast!AE124)</f>
        <v>1.1630780091775503</v>
      </c>
      <c r="AF136" s="6">
        <f>IF(BaseForecast!AF124=0,"",BaseForecast!AF136/BaseForecast!AF124)</f>
        <v>1.5546898411747079</v>
      </c>
      <c r="AG136" s="6">
        <f>IF(BaseForecast!AG124=0,"",BaseForecast!AG136/BaseForecast!AG124)</f>
        <v>1.0261703169827163</v>
      </c>
      <c r="AH136" s="6">
        <f>IF(BaseForecast!AH124=0,"",BaseForecast!AH136/BaseForecast!AH124)</f>
        <v>0.98523640441039062</v>
      </c>
      <c r="AI136" s="6">
        <f>IF(BaseForecast!AI124=0,"",BaseForecast!AI136/BaseForecast!AI124)</f>
        <v>1.1299112154301458</v>
      </c>
      <c r="AJ136" s="6">
        <f>IF(BaseForecast!AJ124=0,"",BaseForecast!AJ136/BaseForecast!AJ124)</f>
        <v>2.1568041016876736</v>
      </c>
      <c r="AK136" s="6" t="str">
        <f>IF(BaseForecast!AK124=0,"",BaseForecast!AK136/BaseForecast!AK124)</f>
        <v/>
      </c>
      <c r="AL136" s="6">
        <f>IF(BaseForecast!AL124=0,"",BaseForecast!AL136/BaseForecast!AL124)</f>
        <v>2.1794067313177412</v>
      </c>
      <c r="AM136" s="6">
        <f>IF(BaseForecast!AM124=0,"",BaseForecast!AM136/BaseForecast!AM124)</f>
        <v>1.0926810932717608</v>
      </c>
      <c r="AN136" s="6">
        <f>IF(BaseForecast!AN124=0,"",BaseForecast!AN136/BaseForecast!AN124)</f>
        <v>1.7840038314176245</v>
      </c>
      <c r="AO136" s="6">
        <f>IF(BaseForecast!AO124=0,"",BaseForecast!AO136/BaseForecast!AO124)</f>
        <v>1.7136351013607332</v>
      </c>
      <c r="AP136" s="6">
        <f>IF(BaseForecast!AP124=0,"",BaseForecast!AP136/BaseForecast!AP124)</f>
        <v>0.88861758076634112</v>
      </c>
      <c r="AQ136" s="6">
        <f>IF(BaseForecast!AQ124=0,"",BaseForecast!AQ136/BaseForecast!AQ124)</f>
        <v>1.2348205757947879</v>
      </c>
      <c r="AR136" s="6">
        <f>IF(BaseForecast!AR124=0,"",BaseForecast!AR136/BaseForecast!AR124)</f>
        <v>0.18181818181818182</v>
      </c>
      <c r="AS136" s="6">
        <f>IF(BaseForecast!AS124=0,"",BaseForecast!AS136/BaseForecast!AS124)</f>
        <v>1.3352124891587165</v>
      </c>
      <c r="AT136" s="6">
        <f>IF(BaseForecast!AT124=0,"",BaseForecast!AT136/BaseForecast!AT124)</f>
        <v>1.1056597906084793</v>
      </c>
      <c r="AU136" s="6">
        <f>IF(BaseForecast!AU124=0,"",BaseForecast!AU136/BaseForecast!AU124)</f>
        <v>1.1505598114319386</v>
      </c>
      <c r="AV136" s="6">
        <f>IF(BaseForecast!AV124=0,"",BaseForecast!AV136/BaseForecast!AV124)</f>
        <v>0.6</v>
      </c>
      <c r="AW136" s="6">
        <f>IF(BaseForecast!AW124=0,"",BaseForecast!AW136/BaseForecast!AW124)</f>
        <v>1.4633214920071047</v>
      </c>
      <c r="AX136" s="6">
        <f>IF(BaseForecast!AX124=0,"",BaseForecast!AX136/BaseForecast!AX124)</f>
        <v>1.2513017265004112</v>
      </c>
      <c r="AY136" s="6">
        <f>IF(BaseForecast!AY124=0,"",BaseForecast!AY136/BaseForecast!AY124)</f>
        <v>1.7395833333333333</v>
      </c>
      <c r="AZ136" s="6">
        <f>IF(BaseForecast!AZ124=0,"",BaseForecast!AZ136/BaseForecast!AZ124)</f>
        <v>2.0625659050966609</v>
      </c>
      <c r="BA136" s="6">
        <f>IF(BaseForecast!BA124=0,"",BaseForecast!BA136/BaseForecast!BA124)</f>
        <v>1.5454545454545454</v>
      </c>
      <c r="BB136" s="6">
        <f t="shared" si="1"/>
        <v>1</v>
      </c>
    </row>
    <row r="137" spans="1:54" ht="12.75" x14ac:dyDescent="0.2">
      <c r="A137" s="11">
        <v>40954</v>
      </c>
      <c r="B137" s="6">
        <f>IF(BaseForecast!B125=0,"",BaseForecast!B137/BaseForecast!B125)</f>
        <v>1.3325380515458376</v>
      </c>
      <c r="C137" s="6">
        <f>IF(BaseForecast!C125=0,"",BaseForecast!C137/BaseForecast!C125)</f>
        <v>1.4532249915796565</v>
      </c>
      <c r="D137" s="6">
        <f>IF(BaseForecast!D125=0,"",BaseForecast!D137/BaseForecast!D125)</f>
        <v>1.031519476657746</v>
      </c>
      <c r="E137" s="6">
        <f>IF(BaseForecast!E125=0,"",BaseForecast!E137/BaseForecast!E125)</f>
        <v>1.5710268694022078</v>
      </c>
      <c r="F137" s="6">
        <f>IF(BaseForecast!F125=0,"",BaseForecast!F137/BaseForecast!F125)</f>
        <v>1.4756309834638817</v>
      </c>
      <c r="G137" s="6">
        <f>IF(BaseForecast!G125=0,"",BaseForecast!G137/BaseForecast!G125)</f>
        <v>1.2705568743433087</v>
      </c>
      <c r="H137" s="6">
        <f>IF(BaseForecast!H125=0,"",BaseForecast!H137/BaseForecast!H125)</f>
        <v>0.97270862912131251</v>
      </c>
      <c r="I137" s="6">
        <f>IF(BaseForecast!I125=0,"",BaseForecast!I137/BaseForecast!I125)</f>
        <v>0.97608389819670038</v>
      </c>
      <c r="J137" s="6">
        <f>IF(BaseForecast!J125=0,"",BaseForecast!J137/BaseForecast!J125)</f>
        <v>2.2824189526184537</v>
      </c>
      <c r="K137" s="6">
        <f>IF(BaseForecast!K125=0,"",BaseForecast!K137/BaseForecast!K125)</f>
        <v>0</v>
      </c>
      <c r="L137" s="6">
        <f>IF(BaseForecast!L125=0,"",BaseForecast!L137/BaseForecast!L125)</f>
        <v>1.1990755601206908</v>
      </c>
      <c r="M137" s="6">
        <f>IF(BaseForecast!M125=0,"",BaseForecast!M137/BaseForecast!M125)</f>
        <v>2.049523392133231</v>
      </c>
      <c r="N137" s="6" t="str">
        <f>IF(BaseForecast!N125=0,"",BaseForecast!N137/BaseForecast!N125)</f>
        <v/>
      </c>
      <c r="O137" s="6">
        <f>IF(BaseForecast!O125=0,"",BaseForecast!O137/BaseForecast!O125)</f>
        <v>2.8728813559322033</v>
      </c>
      <c r="P137" s="6">
        <f>IF(BaseForecast!P125=0,"",BaseForecast!P137/BaseForecast!P125)</f>
        <v>3.3223422399090392</v>
      </c>
      <c r="Q137" s="6">
        <f>IF(BaseForecast!Q125=0,"",BaseForecast!Q137/BaseForecast!Q125)</f>
        <v>1.8555099124843721</v>
      </c>
      <c r="R137" s="6">
        <f>IF(BaseForecast!R125=0,"",BaseForecast!R137/BaseForecast!R125)</f>
        <v>1.3413333333333333</v>
      </c>
      <c r="S137" s="6">
        <f>IF(BaseForecast!S125=0,"",BaseForecast!S137/BaseForecast!S125)</f>
        <v>1.0994277539341917</v>
      </c>
      <c r="T137" s="6">
        <f>IF(BaseForecast!T125=0,"",BaseForecast!T137/BaseForecast!T125)</f>
        <v>1.6444906444906444</v>
      </c>
      <c r="U137" s="6">
        <f>IF(BaseForecast!U125=0,"",BaseForecast!U137/BaseForecast!U125)</f>
        <v>0.81717148713277155</v>
      </c>
      <c r="V137" s="6">
        <f>IF(BaseForecast!V125=0,"",BaseForecast!V137/BaseForecast!V125)</f>
        <v>1.9349845201238389</v>
      </c>
      <c r="W137" s="6">
        <f>IF(BaseForecast!W125=0,"",BaseForecast!W137/BaseForecast!W125)</f>
        <v>0.68531468531468531</v>
      </c>
      <c r="X137" s="6">
        <f>IF(BaseForecast!X125=0,"",BaseForecast!X137/BaseForecast!X125)</f>
        <v>1.0131229093404237</v>
      </c>
      <c r="Y137" s="6">
        <f>IF(BaseForecast!Y125=0,"",BaseForecast!Y137/BaseForecast!Y125)</f>
        <v>1.8466675570989715</v>
      </c>
      <c r="Z137" s="6">
        <f>IF(BaseForecast!Z125=0,"",BaseForecast!Z137/BaseForecast!Z125)</f>
        <v>2.2752525252525251</v>
      </c>
      <c r="AA137" s="6">
        <f>IF(BaseForecast!AA125=0,"",BaseForecast!AA137/BaseForecast!AA125)</f>
        <v>1.3782920989624901</v>
      </c>
      <c r="AB137" s="6">
        <f>IF(BaseForecast!AB125=0,"",BaseForecast!AB137/BaseForecast!AB125)</f>
        <v>1.4548591144335825</v>
      </c>
      <c r="AC137" s="6">
        <f>IF(BaseForecast!AC125=0,"",BaseForecast!AC137/BaseForecast!AC125)</f>
        <v>1.917948717948718</v>
      </c>
      <c r="AD137" s="6">
        <f>IF(BaseForecast!AD125=0,"",BaseForecast!AD137/BaseForecast!AD125)</f>
        <v>0.6428571428571429</v>
      </c>
      <c r="AE137" s="6">
        <f>IF(BaseForecast!AE125=0,"",BaseForecast!AE137/BaseForecast!AE125)</f>
        <v>1.1748319859744814</v>
      </c>
      <c r="AF137" s="6">
        <f>IF(BaseForecast!AF125=0,"",BaseForecast!AF137/BaseForecast!AF125)</f>
        <v>1.0323574730354392</v>
      </c>
      <c r="AG137" s="6">
        <f>IF(BaseForecast!AG125=0,"",BaseForecast!AG137/BaseForecast!AG125)</f>
        <v>1.0857549430796885</v>
      </c>
      <c r="AH137" s="6">
        <f>IF(BaseForecast!AH125=0,"",BaseForecast!AH137/BaseForecast!AH125)</f>
        <v>0.95011086474501105</v>
      </c>
      <c r="AI137" s="6">
        <f>IF(BaseForecast!AI125=0,"",BaseForecast!AI137/BaseForecast!AI125)</f>
        <v>1.1754295405943513</v>
      </c>
      <c r="AJ137" s="6">
        <f>IF(BaseForecast!AJ125=0,"",BaseForecast!AJ137/BaseForecast!AJ125)</f>
        <v>3.7137921105672329</v>
      </c>
      <c r="AK137" s="6" t="str">
        <f>IF(BaseForecast!AK125=0,"",BaseForecast!AK137/BaseForecast!AK125)</f>
        <v/>
      </c>
      <c r="AL137" s="6">
        <f>IF(BaseForecast!AL125=0,"",BaseForecast!AL137/BaseForecast!AL125)</f>
        <v>2.9481450252951098</v>
      </c>
      <c r="AM137" s="6">
        <f>IF(BaseForecast!AM125=0,"",BaseForecast!AM137/BaseForecast!AM125)</f>
        <v>1.227367645252426</v>
      </c>
      <c r="AN137" s="6">
        <f>IF(BaseForecast!AN125=0,"",BaseForecast!AN137/BaseForecast!AN125)</f>
        <v>2.9272326350606397</v>
      </c>
      <c r="AO137" s="6">
        <f>IF(BaseForecast!AO125=0,"",BaseForecast!AO137/BaseForecast!AO125)</f>
        <v>1.7869609335362759</v>
      </c>
      <c r="AP137" s="6">
        <f>IF(BaseForecast!AP125=0,"",BaseForecast!AP137/BaseForecast!AP125)</f>
        <v>1.4146722164412071</v>
      </c>
      <c r="AQ137" s="6">
        <f>IF(BaseForecast!AQ125=0,"",BaseForecast!AQ137/BaseForecast!AQ125)</f>
        <v>1.5970955129398623</v>
      </c>
      <c r="AR137" s="6">
        <f>IF(BaseForecast!AR125=0,"",BaseForecast!AR137/BaseForecast!AR125)</f>
        <v>0.8571428571428571</v>
      </c>
      <c r="AS137" s="6">
        <f>IF(BaseForecast!AS125=0,"",BaseForecast!AS137/BaseForecast!AS125)</f>
        <v>5.8475073313782993</v>
      </c>
      <c r="AT137" s="6">
        <f>IF(BaseForecast!AT125=0,"",BaseForecast!AT137/BaseForecast!AT125)</f>
        <v>1.0699022172058648</v>
      </c>
      <c r="AU137" s="6">
        <f>IF(BaseForecast!AU125=0,"",BaseForecast!AU137/BaseForecast!AU125)</f>
        <v>1.1715239829993929</v>
      </c>
      <c r="AV137" s="6">
        <f>IF(BaseForecast!AV125=0,"",BaseForecast!AV137/BaseForecast!AV125)</f>
        <v>0.75</v>
      </c>
      <c r="AW137" s="6">
        <f>IF(BaseForecast!AW125=0,"",BaseForecast!AW137/BaseForecast!AW125)</f>
        <v>1.5504675600115685</v>
      </c>
      <c r="AX137" s="6">
        <f>IF(BaseForecast!AX125=0,"",BaseForecast!AX137/BaseForecast!AX125)</f>
        <v>3.2972972972972974</v>
      </c>
      <c r="AY137" s="6">
        <f>IF(BaseForecast!AY125=0,"",BaseForecast!AY137/BaseForecast!AY125)</f>
        <v>2.8974358974358974</v>
      </c>
      <c r="AZ137" s="6">
        <f>IF(BaseForecast!AZ125=0,"",BaseForecast!AZ137/BaseForecast!AZ125)</f>
        <v>2.7363097314265783</v>
      </c>
      <c r="BA137" s="6">
        <f>IF(BaseForecast!BA125=0,"",BaseForecast!BA137/BaseForecast!BA125)</f>
        <v>1.1860465116279071</v>
      </c>
      <c r="BB137" s="6">
        <f t="shared" si="1"/>
        <v>2</v>
      </c>
    </row>
    <row r="138" spans="1:54" ht="12.75" x14ac:dyDescent="0.2">
      <c r="A138" s="11">
        <v>40983</v>
      </c>
      <c r="B138" s="6">
        <f>IF(BaseForecast!B126=0,"",BaseForecast!B138/BaseForecast!B126)</f>
        <v>1.3987603905993866</v>
      </c>
      <c r="C138" s="6">
        <f>IF(BaseForecast!C126=0,"",BaseForecast!C138/BaseForecast!C126)</f>
        <v>1.4812413383488419</v>
      </c>
      <c r="D138" s="6">
        <f>IF(BaseForecast!D126=0,"",BaseForecast!D138/BaseForecast!D126)</f>
        <v>0.98709315375982043</v>
      </c>
      <c r="E138" s="6">
        <f>IF(BaseForecast!E126=0,"",BaseForecast!E138/BaseForecast!E126)</f>
        <v>2.5446385638724154</v>
      </c>
      <c r="F138" s="6">
        <f>IF(BaseForecast!F126=0,"",BaseForecast!F138/BaseForecast!F126)</f>
        <v>1.0939742947754967</v>
      </c>
      <c r="G138" s="6">
        <f>IF(BaseForecast!G126=0,"",BaseForecast!G138/BaseForecast!G126)</f>
        <v>1.52955968759823</v>
      </c>
      <c r="H138" s="6">
        <f>IF(BaseForecast!H126=0,"",BaseForecast!H138/BaseForecast!H126)</f>
        <v>1.1484998101025445</v>
      </c>
      <c r="I138" s="6">
        <f>IF(BaseForecast!I126=0,"",BaseForecast!I138/BaseForecast!I126)</f>
        <v>1.183115338882283</v>
      </c>
      <c r="J138" s="6">
        <f>IF(BaseForecast!J126=0,"",BaseForecast!J138/BaseForecast!J126)</f>
        <v>1.5144548937652387</v>
      </c>
      <c r="K138" s="6">
        <f>IF(BaseForecast!K126=0,"",BaseForecast!K138/BaseForecast!K126)</f>
        <v>0</v>
      </c>
      <c r="L138" s="6">
        <f>IF(BaseForecast!L126=0,"",BaseForecast!L138/BaseForecast!L126)</f>
        <v>1.2205471509145538</v>
      </c>
      <c r="M138" s="6">
        <f>IF(BaseForecast!M126=0,"",BaseForecast!M138/BaseForecast!M126)</f>
        <v>1.95224431235909</v>
      </c>
      <c r="N138" s="6" t="str">
        <f>IF(BaseForecast!N126=0,"",BaseForecast!N138/BaseForecast!N126)</f>
        <v/>
      </c>
      <c r="O138" s="6">
        <f>IF(BaseForecast!O126=0,"",BaseForecast!O138/BaseForecast!O126)</f>
        <v>14.064516129032258</v>
      </c>
      <c r="P138" s="6">
        <f>IF(BaseForecast!P126=0,"",BaseForecast!P138/BaseForecast!P126)</f>
        <v>3.1605107159142727</v>
      </c>
      <c r="Q138" s="6">
        <f>IF(BaseForecast!Q126=0,"",BaseForecast!Q138/BaseForecast!Q126)</f>
        <v>1.3217249035877059</v>
      </c>
      <c r="R138" s="6">
        <f>IF(BaseForecast!R126=0,"",BaseForecast!R138/BaseForecast!R126)</f>
        <v>1.094188376753507</v>
      </c>
      <c r="S138" s="6">
        <f>IF(BaseForecast!S126=0,"",BaseForecast!S138/BaseForecast!S126)</f>
        <v>1.474250576479631</v>
      </c>
      <c r="T138" s="6">
        <f>IF(BaseForecast!T126=0,"",BaseForecast!T138/BaseForecast!T126)</f>
        <v>4.265748031496063</v>
      </c>
      <c r="U138" s="6">
        <f>IF(BaseForecast!U126=0,"",BaseForecast!U138/BaseForecast!U126)</f>
        <v>1.2607626719673588</v>
      </c>
      <c r="V138" s="6">
        <f>IF(BaseForecast!V126=0,"",BaseForecast!V138/BaseForecast!V126)</f>
        <v>1.7069872276483846</v>
      </c>
      <c r="W138" s="6">
        <f>IF(BaseForecast!W126=0,"",BaseForecast!W138/BaseForecast!W126)</f>
        <v>8.835078534031414</v>
      </c>
      <c r="X138" s="6">
        <f>IF(BaseForecast!X126=0,"",BaseForecast!X138/BaseForecast!X126)</f>
        <v>1.0357057081098391</v>
      </c>
      <c r="Y138" s="6">
        <f>IF(BaseForecast!Y126=0,"",BaseForecast!Y138/BaseForecast!Y126)</f>
        <v>1.8790522220912413</v>
      </c>
      <c r="Z138" s="6">
        <f>IF(BaseForecast!Z126=0,"",BaseForecast!Z138/BaseForecast!Z126)</f>
        <v>1.9386409736308317</v>
      </c>
      <c r="AA138" s="6">
        <f>IF(BaseForecast!AA126=0,"",BaseForecast!AA138/BaseForecast!AA126)</f>
        <v>1.8109123703592365</v>
      </c>
      <c r="AB138" s="6">
        <f>IF(BaseForecast!AB126=0,"",BaseForecast!AB138/BaseForecast!AB126)</f>
        <v>1.1208494208494209</v>
      </c>
      <c r="AC138" s="6">
        <f>IF(BaseForecast!AC126=0,"",BaseForecast!AC138/BaseForecast!AC126)</f>
        <v>2.1333333333333333</v>
      </c>
      <c r="AD138" s="6">
        <f>IF(BaseForecast!AD126=0,"",BaseForecast!AD138/BaseForecast!AD126)</f>
        <v>0.36249999999999999</v>
      </c>
      <c r="AE138" s="6">
        <f>IF(BaseForecast!AE126=0,"",BaseForecast!AE138/BaseForecast!AE126)</f>
        <v>1.0399415907919602</v>
      </c>
      <c r="AF138" s="6">
        <f>IF(BaseForecast!AF126=0,"",BaseForecast!AF138/BaseForecast!AF126)</f>
        <v>0.88191598360655743</v>
      </c>
      <c r="AG138" s="6">
        <f>IF(BaseForecast!AG126=0,"",BaseForecast!AG138/BaseForecast!AG126)</f>
        <v>1.2772653282691264</v>
      </c>
      <c r="AH138" s="6">
        <f>IF(BaseForecast!AH126=0,"",BaseForecast!AH138/BaseForecast!AH126)</f>
        <v>1.1916321294651668</v>
      </c>
      <c r="AI138" s="6">
        <f>IF(BaseForecast!AI126=0,"",BaseForecast!AI138/BaseForecast!AI126)</f>
        <v>0.9702286343073725</v>
      </c>
      <c r="AJ138" s="6">
        <f>IF(BaseForecast!AJ126=0,"",BaseForecast!AJ138/BaseForecast!AJ126)</f>
        <v>2.4110236220472441</v>
      </c>
      <c r="AK138" s="6" t="str">
        <f>IF(BaseForecast!AK126=0,"",BaseForecast!AK138/BaseForecast!AK126)</f>
        <v/>
      </c>
      <c r="AL138" s="6">
        <f>IF(BaseForecast!AL126=0,"",BaseForecast!AL138/BaseForecast!AL126)</f>
        <v>1.4638488422892093</v>
      </c>
      <c r="AM138" s="6">
        <f>IF(BaseForecast!AM126=0,"",BaseForecast!AM138/BaseForecast!AM126)</f>
        <v>1.5754723810902773</v>
      </c>
      <c r="AN138" s="6">
        <f>IF(BaseForecast!AN126=0,"",BaseForecast!AN138/BaseForecast!AN126)</f>
        <v>2.730357801549244</v>
      </c>
      <c r="AO138" s="6">
        <f>IF(BaseForecast!AO126=0,"",BaseForecast!AO138/BaseForecast!AO126)</f>
        <v>1.197985924802675</v>
      </c>
      <c r="AP138" s="6">
        <f>IF(BaseForecast!AP126=0,"",BaseForecast!AP138/BaseForecast!AP126)</f>
        <v>0.7402456647398844</v>
      </c>
      <c r="AQ138" s="6">
        <f>IF(BaseForecast!AQ126=0,"",BaseForecast!AQ138/BaseForecast!AQ126)</f>
        <v>1.2513073794305636</v>
      </c>
      <c r="AR138" s="6">
        <f>IF(BaseForecast!AR126=0,"",BaseForecast!AR138/BaseForecast!AR126)</f>
        <v>0.33333333333333331</v>
      </c>
      <c r="AS138" s="6">
        <f>IF(BaseForecast!AS126=0,"",BaseForecast!AS138/BaseForecast!AS126)</f>
        <v>6.4815905743740796</v>
      </c>
      <c r="AT138" s="6">
        <f>IF(BaseForecast!AT126=0,"",BaseForecast!AT138/BaseForecast!AT126)</f>
        <v>1.4016062737978163</v>
      </c>
      <c r="AU138" s="6">
        <f>IF(BaseForecast!AU126=0,"",BaseForecast!AU138/BaseForecast!AU126)</f>
        <v>1.3870523415977962</v>
      </c>
      <c r="AV138" s="6">
        <f>IF(BaseForecast!AV126=0,"",BaseForecast!AV138/BaseForecast!AV126)</f>
        <v>0.6</v>
      </c>
      <c r="AW138" s="6">
        <f>IF(BaseForecast!AW126=0,"",BaseForecast!AW138/BaseForecast!AW126)</f>
        <v>1.8957928015564203</v>
      </c>
      <c r="AX138" s="6">
        <f>IF(BaseForecast!AX126=0,"",BaseForecast!AX138/BaseForecast!AX126)</f>
        <v>3.0675422138836774</v>
      </c>
      <c r="AY138" s="6">
        <f>IF(BaseForecast!AY126=0,"",BaseForecast!AY138/BaseForecast!AY126)</f>
        <v>2.4565217391304346</v>
      </c>
      <c r="AZ138" s="6">
        <f>IF(BaseForecast!AZ126=0,"",BaseForecast!AZ138/BaseForecast!AZ126)</f>
        <v>1.5101123595505619</v>
      </c>
      <c r="BA138" s="6">
        <f>IF(BaseForecast!BA126=0,"",BaseForecast!BA138/BaseForecast!BA126)</f>
        <v>1.0526315789473684</v>
      </c>
      <c r="BB138" s="6">
        <f t="shared" si="1"/>
        <v>3</v>
      </c>
    </row>
    <row r="139" spans="1:54" ht="12.75" x14ac:dyDescent="0.2">
      <c r="A139" s="11">
        <v>41014</v>
      </c>
      <c r="B139" s="6">
        <f>IF(BaseForecast!B127=0,"",BaseForecast!B139/BaseForecast!B127)</f>
        <v>1.3698991088362709</v>
      </c>
      <c r="C139" s="6">
        <f>IF(BaseForecast!C127=0,"",BaseForecast!C139/BaseForecast!C127)</f>
        <v>1.7814001372683597</v>
      </c>
      <c r="D139" s="6">
        <f>IF(BaseForecast!D127=0,"",BaseForecast!D139/BaseForecast!D127)</f>
        <v>0.921415068863084</v>
      </c>
      <c r="E139" s="6">
        <f>IF(BaseForecast!E127=0,"",BaseForecast!E139/BaseForecast!E127)</f>
        <v>1.5481481481481481</v>
      </c>
      <c r="F139" s="6">
        <f>IF(BaseForecast!F127=0,"",BaseForecast!F139/BaseForecast!F127)</f>
        <v>1.7628175159731962</v>
      </c>
      <c r="G139" s="6">
        <f>IF(BaseForecast!G127=0,"",BaseForecast!G139/BaseForecast!G127)</f>
        <v>1.6802544169611306</v>
      </c>
      <c r="H139" s="6">
        <f>IF(BaseForecast!H127=0,"",BaseForecast!H139/BaseForecast!H127)</f>
        <v>0.85850007197351375</v>
      </c>
      <c r="I139" s="6">
        <f>IF(BaseForecast!I127=0,"",BaseForecast!I139/BaseForecast!I127)</f>
        <v>1.0208303609644742</v>
      </c>
      <c r="J139" s="6">
        <f>IF(BaseForecast!J127=0,"",BaseForecast!J139/BaseForecast!J127)</f>
        <v>1.5974297668858339</v>
      </c>
      <c r="K139" s="6">
        <f>IF(BaseForecast!K127=0,"",BaseForecast!K139/BaseForecast!K127)</f>
        <v>0</v>
      </c>
      <c r="L139" s="6">
        <f>IF(BaseForecast!L127=0,"",BaseForecast!L139/BaseForecast!L127)</f>
        <v>1.0003140397422707</v>
      </c>
      <c r="M139" s="6">
        <f>IF(BaseForecast!M127=0,"",BaseForecast!M139/BaseForecast!M127)</f>
        <v>1.5980114617137333</v>
      </c>
      <c r="N139" s="6" t="str">
        <f>IF(BaseForecast!N127=0,"",BaseForecast!N139/BaseForecast!N127)</f>
        <v/>
      </c>
      <c r="O139" s="6">
        <f>IF(BaseForecast!O127=0,"",BaseForecast!O139/BaseForecast!O127)</f>
        <v>1.0882956878850103</v>
      </c>
      <c r="P139" s="6">
        <f>IF(BaseForecast!P127=0,"",BaseForecast!P139/BaseForecast!P127)</f>
        <v>3.3550543024227233</v>
      </c>
      <c r="Q139" s="6">
        <f>IF(BaseForecast!Q127=0,"",BaseForecast!Q139/BaseForecast!Q127)</f>
        <v>1.0743642814902425</v>
      </c>
      <c r="R139" s="6">
        <f>IF(BaseForecast!R127=0,"",BaseForecast!R139/BaseForecast!R127)</f>
        <v>2.0607287449392713</v>
      </c>
      <c r="S139" s="6">
        <f>IF(BaseForecast!S127=0,"",BaseForecast!S139/BaseForecast!S127)</f>
        <v>1.6949509116409538</v>
      </c>
      <c r="T139" s="6">
        <f>IF(BaseForecast!T127=0,"",BaseForecast!T139/BaseForecast!T127)</f>
        <v>6.335766423357664</v>
      </c>
      <c r="U139" s="6">
        <f>IF(BaseForecast!U127=0,"",BaseForecast!U139/BaseForecast!U127)</f>
        <v>1.0251058796596588</v>
      </c>
      <c r="V139" s="6">
        <f>IF(BaseForecast!V127=0,"",BaseForecast!V139/BaseForecast!V127)</f>
        <v>0.30152439024390243</v>
      </c>
      <c r="W139" s="6">
        <f>IF(BaseForecast!W127=0,"",BaseForecast!W139/BaseForecast!W127)</f>
        <v>8.7272727272727266</v>
      </c>
      <c r="X139" s="6">
        <f>IF(BaseForecast!X127=0,"",BaseForecast!X139/BaseForecast!X127)</f>
        <v>0.715646910768862</v>
      </c>
      <c r="Y139" s="6">
        <f>IF(BaseForecast!Y127=0,"",BaseForecast!Y139/BaseForecast!Y127)</f>
        <v>3.3510324483775813</v>
      </c>
      <c r="Z139" s="6">
        <f>IF(BaseForecast!Z127=0,"",BaseForecast!Z139/BaseForecast!Z127)</f>
        <v>2.9592875318066159</v>
      </c>
      <c r="AA139" s="6">
        <f>IF(BaseForecast!AA127=0,"",BaseForecast!AA139/BaseForecast!AA127)</f>
        <v>1.8294827843195707</v>
      </c>
      <c r="AB139" s="6">
        <f>IF(BaseForecast!AB127=0,"",BaseForecast!AB139/BaseForecast!AB127)</f>
        <v>2.4174545454545453</v>
      </c>
      <c r="AC139" s="6">
        <f>IF(BaseForecast!AC127=0,"",BaseForecast!AC139/BaseForecast!AC127)</f>
        <v>0.60392798690671035</v>
      </c>
      <c r="AD139" s="6">
        <f>IF(BaseForecast!AD127=0,"",BaseForecast!AD139/BaseForecast!AD127)</f>
        <v>2.6777777777777776</v>
      </c>
      <c r="AE139" s="6">
        <f>IF(BaseForecast!AE127=0,"",BaseForecast!AE139/BaseForecast!AE127)</f>
        <v>1.0224465879383395</v>
      </c>
      <c r="AF139" s="6">
        <f>IF(BaseForecast!AF127=0,"",BaseForecast!AF139/BaseForecast!AF127)</f>
        <v>0.76900000000000002</v>
      </c>
      <c r="AG139" s="6">
        <f>IF(BaseForecast!AG127=0,"",BaseForecast!AG139/BaseForecast!AG127)</f>
        <v>1.0867073861847492</v>
      </c>
      <c r="AH139" s="6">
        <f>IF(BaseForecast!AH127=0,"",BaseForecast!AH139/BaseForecast!AH127)</f>
        <v>1.324288256227758</v>
      </c>
      <c r="AI139" s="6">
        <f>IF(BaseForecast!AI127=0,"",BaseForecast!AI139/BaseForecast!AI127)</f>
        <v>1.156988885146514</v>
      </c>
      <c r="AJ139" s="6">
        <f>IF(BaseForecast!AJ127=0,"",BaseForecast!AJ139/BaseForecast!AJ127)</f>
        <v>2.9200758602004875</v>
      </c>
      <c r="AK139" s="6" t="str">
        <f>IF(BaseForecast!AK127=0,"",BaseForecast!AK139/BaseForecast!AK127)</f>
        <v/>
      </c>
      <c r="AL139" s="6">
        <f>IF(BaseForecast!AL127=0,"",BaseForecast!AL139/BaseForecast!AL127)</f>
        <v>2.8011555127587866</v>
      </c>
      <c r="AM139" s="6">
        <f>IF(BaseForecast!AM127=0,"",BaseForecast!AM139/BaseForecast!AM127)</f>
        <v>2.0149044245421734</v>
      </c>
      <c r="AN139" s="6">
        <f>IF(BaseForecast!AN127=0,"",BaseForecast!AN139/BaseForecast!AN127)</f>
        <v>1.2245575221238938</v>
      </c>
      <c r="AO139" s="6">
        <f>IF(BaseForecast!AO127=0,"",BaseForecast!AO139/BaseForecast!AO127)</f>
        <v>1.5246617812852312</v>
      </c>
      <c r="AP139" s="6">
        <f>IF(BaseForecast!AP127=0,"",BaseForecast!AP139/BaseForecast!AP127)</f>
        <v>1.0523364485981308</v>
      </c>
      <c r="AQ139" s="6">
        <f>IF(BaseForecast!AQ127=0,"",BaseForecast!AQ139/BaseForecast!AQ127)</f>
        <v>1.0998251042647653</v>
      </c>
      <c r="AR139" s="6">
        <f>IF(BaseForecast!AR127=0,"",BaseForecast!AR139/BaseForecast!AR127)</f>
        <v>5.25</v>
      </c>
      <c r="AS139" s="6">
        <f>IF(BaseForecast!AS127=0,"",BaseForecast!AS139/BaseForecast!AS127)</f>
        <v>3.1508982035928144</v>
      </c>
      <c r="AT139" s="6">
        <f>IF(BaseForecast!AT127=0,"",BaseForecast!AT139/BaseForecast!AT127)</f>
        <v>1.2754837403468855</v>
      </c>
      <c r="AU139" s="6">
        <f>IF(BaseForecast!AU127=0,"",BaseForecast!AU139/BaseForecast!AU127)</f>
        <v>1.1904932094353109</v>
      </c>
      <c r="AV139" s="6" t="str">
        <f>IF(BaseForecast!AV127=0,"",BaseForecast!AV139/BaseForecast!AV127)</f>
        <v/>
      </c>
      <c r="AW139" s="6">
        <f>IF(BaseForecast!AW127=0,"",BaseForecast!AW139/BaseForecast!AW127)</f>
        <v>1.7742065086380072</v>
      </c>
      <c r="AX139" s="6">
        <f>IF(BaseForecast!AX127=0,"",BaseForecast!AX139/BaseForecast!AX127)</f>
        <v>1.1927525057825752</v>
      </c>
      <c r="AY139" s="6">
        <f>IF(BaseForecast!AY127=0,"",BaseForecast!AY139/BaseForecast!AY127)</f>
        <v>3.5869565217391304</v>
      </c>
      <c r="AZ139" s="6">
        <f>IF(BaseForecast!AZ127=0,"",BaseForecast!AZ139/BaseForecast!AZ127)</f>
        <v>2.5351517479830963</v>
      </c>
      <c r="BA139" s="6">
        <f>IF(BaseForecast!BA127=0,"",BaseForecast!BA139/BaseForecast!BA127)</f>
        <v>1.3333333333333333</v>
      </c>
      <c r="BB139" s="6">
        <f t="shared" si="1"/>
        <v>4</v>
      </c>
    </row>
    <row r="140" spans="1:54" ht="12.75" x14ac:dyDescent="0.2">
      <c r="A140" s="11">
        <v>41044</v>
      </c>
      <c r="B140" s="6">
        <f>IF(BaseForecast!B128=0,"",BaseForecast!B140/BaseForecast!B128)</f>
        <v>1.4204018195867818</v>
      </c>
      <c r="C140" s="6">
        <f>IF(BaseForecast!C128=0,"",BaseForecast!C140/BaseForecast!C128)</f>
        <v>1.5836356812210683</v>
      </c>
      <c r="D140" s="6">
        <f>IF(BaseForecast!D128=0,"",BaseForecast!D140/BaseForecast!D128)</f>
        <v>0.97224763647453494</v>
      </c>
      <c r="E140" s="6">
        <f>IF(BaseForecast!E128=0,"",BaseForecast!E140/BaseForecast!E128)</f>
        <v>1.9980904642558779</v>
      </c>
      <c r="F140" s="6">
        <f>IF(BaseForecast!F128=0,"",BaseForecast!F140/BaseForecast!F128)</f>
        <v>1.4804469273743017</v>
      </c>
      <c r="G140" s="6">
        <f>IF(BaseForecast!G128=0,"",BaseForecast!G140/BaseForecast!G128)</f>
        <v>1.9496497086361553</v>
      </c>
      <c r="H140" s="6">
        <f>IF(BaseForecast!H128=0,"",BaseForecast!H140/BaseForecast!H128)</f>
        <v>1.1137054434926776</v>
      </c>
      <c r="I140" s="6">
        <f>IF(BaseForecast!I128=0,"",BaseForecast!I140/BaseForecast!I128)</f>
        <v>0.86817102137767221</v>
      </c>
      <c r="J140" s="6">
        <f>IF(BaseForecast!J128=0,"",BaseForecast!J140/BaseForecast!J128)</f>
        <v>1.6268608414239483</v>
      </c>
      <c r="K140" s="6">
        <f>IF(BaseForecast!K128=0,"",BaseForecast!K140/BaseForecast!K128)</f>
        <v>0</v>
      </c>
      <c r="L140" s="6">
        <f>IF(BaseForecast!L128=0,"",BaseForecast!L140/BaseForecast!L128)</f>
        <v>1.1228135112840796</v>
      </c>
      <c r="M140" s="6">
        <f>IF(BaseForecast!M128=0,"",BaseForecast!M140/BaseForecast!M128)</f>
        <v>1.7711648244868212</v>
      </c>
      <c r="N140" s="6" t="str">
        <f>IF(BaseForecast!N128=0,"",BaseForecast!N140/BaseForecast!N128)</f>
        <v/>
      </c>
      <c r="O140" s="6">
        <f>IF(BaseForecast!O128=0,"",BaseForecast!O140/BaseForecast!O128)</f>
        <v>1.3873239436619718</v>
      </c>
      <c r="P140" s="6">
        <f>IF(BaseForecast!P128=0,"",BaseForecast!P140/BaseForecast!P128)</f>
        <v>1.5743352601156069</v>
      </c>
      <c r="Q140" s="6">
        <f>IF(BaseForecast!Q128=0,"",BaseForecast!Q140/BaseForecast!Q128)</f>
        <v>1.8405940594059407</v>
      </c>
      <c r="R140" s="6">
        <f>IF(BaseForecast!R128=0,"",BaseForecast!R140/BaseForecast!R128)</f>
        <v>4.5498154981549819</v>
      </c>
      <c r="S140" s="6">
        <f>IF(BaseForecast!S128=0,"",BaseForecast!S140/BaseForecast!S128)</f>
        <v>3.2520630157539383</v>
      </c>
      <c r="T140" s="6">
        <f>IF(BaseForecast!T128=0,"",BaseForecast!T140/BaseForecast!T128)</f>
        <v>2.8323450134770889</v>
      </c>
      <c r="U140" s="6">
        <f>IF(BaseForecast!U128=0,"",BaseForecast!U140/BaseForecast!U128)</f>
        <v>1.2245822102425876</v>
      </c>
      <c r="V140" s="6">
        <f>IF(BaseForecast!V128=0,"",BaseForecast!V140/BaseForecast!V128)</f>
        <v>0.31060070671378093</v>
      </c>
      <c r="W140" s="6">
        <f>IF(BaseForecast!W128=0,"",BaseForecast!W140/BaseForecast!W128)</f>
        <v>3.7380745880312229</v>
      </c>
      <c r="X140" s="6">
        <f>IF(BaseForecast!X128=0,"",BaseForecast!X140/BaseForecast!X128)</f>
        <v>1.0683005814381394</v>
      </c>
      <c r="Y140" s="6">
        <f>IF(BaseForecast!Y128=0,"",BaseForecast!Y140/BaseForecast!Y128)</f>
        <v>2.3813215208564045</v>
      </c>
      <c r="Z140" s="6">
        <f>IF(BaseForecast!Z128=0,"",BaseForecast!Z140/BaseForecast!Z128)</f>
        <v>6.870748299319728</v>
      </c>
      <c r="AA140" s="6">
        <f>IF(BaseForecast!AA128=0,"",BaseForecast!AA140/BaseForecast!AA128)</f>
        <v>1.5887025134556096</v>
      </c>
      <c r="AB140" s="6">
        <f>IF(BaseForecast!AB128=0,"",BaseForecast!AB140/BaseForecast!AB128)</f>
        <v>2.8055105348460292</v>
      </c>
      <c r="AC140" s="6">
        <f>IF(BaseForecast!AC128=0,"",BaseForecast!AC140/BaseForecast!AC128)</f>
        <v>1.1298701298701299</v>
      </c>
      <c r="AD140" s="6">
        <f>IF(BaseForecast!AD128=0,"",BaseForecast!AD140/BaseForecast!AD128)</f>
        <v>5.8205128205128203</v>
      </c>
      <c r="AE140" s="6">
        <f>IF(BaseForecast!AE128=0,"",BaseForecast!AE140/BaseForecast!AE128)</f>
        <v>1.3396316290885995</v>
      </c>
      <c r="AF140" s="6">
        <f>IF(BaseForecast!AF128=0,"",BaseForecast!AF140/BaseForecast!AF128)</f>
        <v>1.179089026915114</v>
      </c>
      <c r="AG140" s="6">
        <f>IF(BaseForecast!AG128=0,"",BaseForecast!AG140/BaseForecast!AG128)</f>
        <v>1.4208681241634267</v>
      </c>
      <c r="AH140" s="6">
        <f>IF(BaseForecast!AH128=0,"",BaseForecast!AH140/BaseForecast!AH128)</f>
        <v>1.1895399885474327</v>
      </c>
      <c r="AI140" s="6">
        <f>IF(BaseForecast!AI128=0,"",BaseForecast!AI140/BaseForecast!AI128)</f>
        <v>1.2921479838585466</v>
      </c>
      <c r="AJ140" s="6">
        <f>IF(BaseForecast!AJ128=0,"",BaseForecast!AJ140/BaseForecast!AJ128)</f>
        <v>1.6049337260677468</v>
      </c>
      <c r="AK140" s="6" t="str">
        <f>IF(BaseForecast!AK128=0,"",BaseForecast!AK140/BaseForecast!AK128)</f>
        <v/>
      </c>
      <c r="AL140" s="6">
        <f>IF(BaseForecast!AL128=0,"",BaseForecast!AL140/BaseForecast!AL128)</f>
        <v>1.9780684370458448</v>
      </c>
      <c r="AM140" s="6">
        <f>IF(BaseForecast!AM128=0,"",BaseForecast!AM140/BaseForecast!AM128)</f>
        <v>1.8110062715407651</v>
      </c>
      <c r="AN140" s="6">
        <f>IF(BaseForecast!AN128=0,"",BaseForecast!AN140/BaseForecast!AN128)</f>
        <v>1.0906432748538011</v>
      </c>
      <c r="AO140" s="6">
        <f>IF(BaseForecast!AO128=0,"",BaseForecast!AO140/BaseForecast!AO128)</f>
        <v>1.1720767888307155</v>
      </c>
      <c r="AP140" s="6">
        <f>IF(BaseForecast!AP128=0,"",BaseForecast!AP140/BaseForecast!AP128)</f>
        <v>1.0874902572096647</v>
      </c>
      <c r="AQ140" s="6">
        <f>IF(BaseForecast!AQ128=0,"",BaseForecast!AQ140/BaseForecast!AQ128)</f>
        <v>1.2775229357798166</v>
      </c>
      <c r="AR140" s="6">
        <f>IF(BaseForecast!AR128=0,"",BaseForecast!AR140/BaseForecast!AR128)</f>
        <v>8.6363636363636367</v>
      </c>
      <c r="AS140" s="6">
        <f>IF(BaseForecast!AS128=0,"",BaseForecast!AS140/BaseForecast!AS128)</f>
        <v>1.4066178103486564</v>
      </c>
      <c r="AT140" s="6">
        <f>IF(BaseForecast!AT128=0,"",BaseForecast!AT140/BaseForecast!AT128)</f>
        <v>1.2480855010378484</v>
      </c>
      <c r="AU140" s="6">
        <f>IF(BaseForecast!AU128=0,"",BaseForecast!AU140/BaseForecast!AU128)</f>
        <v>1.3733935394234109</v>
      </c>
      <c r="AV140" s="6">
        <f>IF(BaseForecast!AV128=0,"",BaseForecast!AV140/BaseForecast!AV128)</f>
        <v>0.42857142857142855</v>
      </c>
      <c r="AW140" s="6">
        <f>IF(BaseForecast!AW128=0,"",BaseForecast!AW140/BaseForecast!AW128)</f>
        <v>2.299683114531462</v>
      </c>
      <c r="AX140" s="6">
        <f>IF(BaseForecast!AX128=0,"",BaseForecast!AX140/BaseForecast!AX128)</f>
        <v>1.0467289719626167</v>
      </c>
      <c r="AY140" s="6">
        <f>IF(BaseForecast!AY128=0,"",BaseForecast!AY140/BaseForecast!AY128)</f>
        <v>0.68009478672985779</v>
      </c>
      <c r="AZ140" s="6">
        <f>IF(BaseForecast!AZ128=0,"",BaseForecast!AZ140/BaseForecast!AZ128)</f>
        <v>2.3313581417397486</v>
      </c>
      <c r="BA140" s="6">
        <f>IF(BaseForecast!BA128=0,"",BaseForecast!BA140/BaseForecast!BA128)</f>
        <v>0.9</v>
      </c>
      <c r="BB140" s="6">
        <f t="shared" si="1"/>
        <v>5</v>
      </c>
    </row>
    <row r="141" spans="1:54" ht="12.75" x14ac:dyDescent="0.2">
      <c r="A141" s="11">
        <v>41075</v>
      </c>
      <c r="B141" s="6">
        <f>IF(BaseForecast!B129=0,"",BaseForecast!B141/BaseForecast!B129)</f>
        <v>1.2580260046267304</v>
      </c>
      <c r="C141" s="6">
        <f>IF(BaseForecast!C129=0,"",BaseForecast!C141/BaseForecast!C129)</f>
        <v>1.2169802311145068</v>
      </c>
      <c r="D141" s="6">
        <f>IF(BaseForecast!D129=0,"",BaseForecast!D141/BaseForecast!D129)</f>
        <v>0.93397129186602867</v>
      </c>
      <c r="E141" s="6">
        <f>IF(BaseForecast!E129=0,"",BaseForecast!E141/BaseForecast!E129)</f>
        <v>1.5005683517798385</v>
      </c>
      <c r="F141" s="6">
        <f>IF(BaseForecast!F129=0,"",BaseForecast!F141/BaseForecast!F129)</f>
        <v>1.0243688254665204</v>
      </c>
      <c r="G141" s="6">
        <f>IF(BaseForecast!G129=0,"",BaseForecast!G141/BaseForecast!G129)</f>
        <v>1.8187942850505285</v>
      </c>
      <c r="H141" s="6">
        <f>IF(BaseForecast!H129=0,"",BaseForecast!H141/BaseForecast!H129)</f>
        <v>1.1600552868002765</v>
      </c>
      <c r="I141" s="6">
        <f>IF(BaseForecast!I129=0,"",BaseForecast!I141/BaseForecast!I129)</f>
        <v>1.1042133836893662</v>
      </c>
      <c r="J141" s="6">
        <f>IF(BaseForecast!J129=0,"",BaseForecast!J141/BaseForecast!J129)</f>
        <v>1.4013774104683197</v>
      </c>
      <c r="K141" s="6">
        <f>IF(BaseForecast!K129=0,"",BaseForecast!K141/BaseForecast!K129)</f>
        <v>0</v>
      </c>
      <c r="L141" s="6">
        <f>IF(BaseForecast!L129=0,"",BaseForecast!L141/BaseForecast!L129)</f>
        <v>1.0028187147051077</v>
      </c>
      <c r="M141" s="6">
        <f>IF(BaseForecast!M129=0,"",BaseForecast!M141/BaseForecast!M129)</f>
        <v>1.5321153026932361</v>
      </c>
      <c r="N141" s="6" t="str">
        <f>IF(BaseForecast!N129=0,"",BaseForecast!N141/BaseForecast!N129)</f>
        <v/>
      </c>
      <c r="O141" s="6">
        <f>IF(BaseForecast!O129=0,"",BaseForecast!O141/BaseForecast!O129)</f>
        <v>2.0173410404624277</v>
      </c>
      <c r="P141" s="6">
        <f>IF(BaseForecast!P129=0,"",BaseForecast!P141/BaseForecast!P129)</f>
        <v>2.5206097037355089</v>
      </c>
      <c r="Q141" s="6">
        <f>IF(BaseForecast!Q129=0,"",BaseForecast!Q141/BaseForecast!Q129)</f>
        <v>1.834273390842734</v>
      </c>
      <c r="R141" s="6">
        <f>IF(BaseForecast!R129=0,"",BaseForecast!R141/BaseForecast!R129)</f>
        <v>3.6515837104072397</v>
      </c>
      <c r="S141" s="6">
        <f>IF(BaseForecast!S129=0,"",BaseForecast!S141/BaseForecast!S129)</f>
        <v>0.77519818799547002</v>
      </c>
      <c r="T141" s="6">
        <f>IF(BaseForecast!T129=0,"",BaseForecast!T141/BaseForecast!T129)</f>
        <v>1.6849315068493151</v>
      </c>
      <c r="U141" s="6">
        <f>IF(BaseForecast!U129=0,"",BaseForecast!U141/BaseForecast!U129)</f>
        <v>1.2538835446480165</v>
      </c>
      <c r="V141" s="6">
        <f>IF(BaseForecast!V129=0,"",BaseForecast!V141/BaseForecast!V129)</f>
        <v>0.75355450236966826</v>
      </c>
      <c r="W141" s="6">
        <f>IF(BaseForecast!W129=0,"",BaseForecast!W141/BaseForecast!W129)</f>
        <v>1.4004417797412434</v>
      </c>
      <c r="X141" s="6">
        <f>IF(BaseForecast!X129=0,"",BaseForecast!X141/BaseForecast!X129)</f>
        <v>1.048556013963821</v>
      </c>
      <c r="Y141" s="6">
        <f>IF(BaseForecast!Y129=0,"",BaseForecast!Y141/BaseForecast!Y129)</f>
        <v>2.4654967986720417</v>
      </c>
      <c r="Z141" s="6">
        <f>IF(BaseForecast!Z129=0,"",BaseForecast!Z141/BaseForecast!Z129)</f>
        <v>3.679433368310598</v>
      </c>
      <c r="AA141" s="6">
        <f>IF(BaseForecast!AA129=0,"",BaseForecast!AA141/BaseForecast!AA129)</f>
        <v>1.2573706728899261</v>
      </c>
      <c r="AB141" s="6">
        <f>IF(BaseForecast!AB129=0,"",BaseForecast!AB141/BaseForecast!AB129)</f>
        <v>1.5817757009345794</v>
      </c>
      <c r="AC141" s="6">
        <f>IF(BaseForecast!AC129=0,"",BaseForecast!AC141/BaseForecast!AC129)</f>
        <v>47.81818181818182</v>
      </c>
      <c r="AD141" s="6">
        <f>IF(BaseForecast!AD129=0,"",BaseForecast!AD141/BaseForecast!AD129)</f>
        <v>3.703125</v>
      </c>
      <c r="AE141" s="6">
        <f>IF(BaseForecast!AE129=0,"",BaseForecast!AE141/BaseForecast!AE129)</f>
        <v>1.2882753675152385</v>
      </c>
      <c r="AF141" s="6">
        <f>IF(BaseForecast!AF129=0,"",BaseForecast!AF141/BaseForecast!AF129)</f>
        <v>1.6115523465703971</v>
      </c>
      <c r="AG141" s="6">
        <f>IF(BaseForecast!AG129=0,"",BaseForecast!AG141/BaseForecast!AG129)</f>
        <v>1.2579319414762453</v>
      </c>
      <c r="AH141" s="6">
        <f>IF(BaseForecast!AH129=0,"",BaseForecast!AH141/BaseForecast!AH129)</f>
        <v>1.0600115406809001</v>
      </c>
      <c r="AI141" s="6">
        <f>IF(BaseForecast!AI129=0,"",BaseForecast!AI141/BaseForecast!AI129)</f>
        <v>1.2341579040270318</v>
      </c>
      <c r="AJ141" s="6">
        <f>IF(BaseForecast!AJ129=0,"",BaseForecast!AJ141/BaseForecast!AJ129)</f>
        <v>1.256000756000756</v>
      </c>
      <c r="AK141" s="6" t="str">
        <f>IF(BaseForecast!AK129=0,"",BaseForecast!AK141/BaseForecast!AK129)</f>
        <v/>
      </c>
      <c r="AL141" s="6">
        <f>IF(BaseForecast!AL129=0,"",BaseForecast!AL141/BaseForecast!AL129)</f>
        <v>2.335285505124451</v>
      </c>
      <c r="AM141" s="6">
        <f>IF(BaseForecast!AM129=0,"",BaseForecast!AM141/BaseForecast!AM129)</f>
        <v>1.1518498245162121</v>
      </c>
      <c r="AN141" s="6">
        <f>IF(BaseForecast!AN129=0,"",BaseForecast!AN141/BaseForecast!AN129)</f>
        <v>1.2350427350427351</v>
      </c>
      <c r="AO141" s="6">
        <f>IF(BaseForecast!AO129=0,"",BaseForecast!AO141/BaseForecast!AO129)</f>
        <v>1.2593885814048513</v>
      </c>
      <c r="AP141" s="6">
        <f>IF(BaseForecast!AP129=0,"",BaseForecast!AP141/BaseForecast!AP129)</f>
        <v>1.0392414570033797</v>
      </c>
      <c r="AQ141" s="6">
        <f>IF(BaseForecast!AQ129=0,"",BaseForecast!AQ141/BaseForecast!AQ129)</f>
        <v>1.0271317829457365</v>
      </c>
      <c r="AR141" s="6">
        <f>IF(BaseForecast!AR129=0,"",BaseForecast!AR141/BaseForecast!AR129)</f>
        <v>8.2903225806451619</v>
      </c>
      <c r="AS141" s="6">
        <f>IF(BaseForecast!AS129=0,"",BaseForecast!AS141/BaseForecast!AS129)</f>
        <v>1.9328172518661875</v>
      </c>
      <c r="AT141" s="6">
        <f>IF(BaseForecast!AT129=0,"",BaseForecast!AT141/BaseForecast!AT129)</f>
        <v>1.059048345749416</v>
      </c>
      <c r="AU141" s="6">
        <f>IF(BaseForecast!AU129=0,"",BaseForecast!AU141/BaseForecast!AU129)</f>
        <v>2.0529438612505704</v>
      </c>
      <c r="AV141" s="6">
        <f>IF(BaseForecast!AV129=0,"",BaseForecast!AV141/BaseForecast!AV129)</f>
        <v>0.5</v>
      </c>
      <c r="AW141" s="6">
        <f>IF(BaseForecast!AW129=0,"",BaseForecast!AW141/BaseForecast!AW129)</f>
        <v>1.3854958957752843</v>
      </c>
      <c r="AX141" s="6">
        <f>IF(BaseForecast!AX129=0,"",BaseForecast!AX141/BaseForecast!AX129)</f>
        <v>1.0824742268041236</v>
      </c>
      <c r="AY141" s="6">
        <f>IF(BaseForecast!AY129=0,"",BaseForecast!AY141/BaseForecast!AY129)</f>
        <v>0.44495412844036697</v>
      </c>
      <c r="AZ141" s="6">
        <f>IF(BaseForecast!AZ129=0,"",BaseForecast!AZ141/BaseForecast!AZ129)</f>
        <v>2.8027823240589198</v>
      </c>
      <c r="BA141" s="6">
        <f>IF(BaseForecast!BA129=0,"",BaseForecast!BA141/BaseForecast!BA129)</f>
        <v>1.6071428571428572</v>
      </c>
      <c r="BB141" s="6">
        <f t="shared" si="1"/>
        <v>6</v>
      </c>
    </row>
    <row r="142" spans="1:54" ht="12.75" x14ac:dyDescent="0.2">
      <c r="A142" s="11">
        <v>41105</v>
      </c>
      <c r="B142" s="6">
        <f>IF(BaseForecast!B130=0,"",BaseForecast!B142/BaseForecast!B130)</f>
        <v>1.1524790240524199</v>
      </c>
      <c r="C142" s="6">
        <f>IF(BaseForecast!C130=0,"",BaseForecast!C142/BaseForecast!C130)</f>
        <v>1.1658211967490317</v>
      </c>
      <c r="D142" s="6">
        <f>IF(BaseForecast!D130=0,"",BaseForecast!D142/BaseForecast!D130)</f>
        <v>0.9681846537741734</v>
      </c>
      <c r="E142" s="6">
        <f>IF(BaseForecast!E130=0,"",BaseForecast!E142/BaseForecast!E130)</f>
        <v>1.1588427947598254</v>
      </c>
      <c r="F142" s="6">
        <f>IF(BaseForecast!F130=0,"",BaseForecast!F142/BaseForecast!F130)</f>
        <v>1.0707599279027851</v>
      </c>
      <c r="G142" s="6">
        <f>IF(BaseForecast!G130=0,"",BaseForecast!G142/BaseForecast!G130)</f>
        <v>1.3025340580221643</v>
      </c>
      <c r="H142" s="6">
        <f>IF(BaseForecast!H130=0,"",BaseForecast!H142/BaseForecast!H130)</f>
        <v>1.0495430495430496</v>
      </c>
      <c r="I142" s="6">
        <f>IF(BaseForecast!I130=0,"",BaseForecast!I142/BaseForecast!I130)</f>
        <v>1.149543795620438</v>
      </c>
      <c r="J142" s="6">
        <f>IF(BaseForecast!J130=0,"",BaseForecast!J142/BaseForecast!J130)</f>
        <v>1.167967298402081</v>
      </c>
      <c r="K142" s="6">
        <f>IF(BaseForecast!K130=0,"",BaseForecast!K142/BaseForecast!K130)</f>
        <v>0</v>
      </c>
      <c r="L142" s="6">
        <f>IF(BaseForecast!L130=0,"",BaseForecast!L142/BaseForecast!L130)</f>
        <v>1.0826716267124905</v>
      </c>
      <c r="M142" s="6">
        <f>IF(BaseForecast!M130=0,"",BaseForecast!M142/BaseForecast!M130)</f>
        <v>1.6899127187459291</v>
      </c>
      <c r="N142" s="6" t="str">
        <f>IF(BaseForecast!N130=0,"",BaseForecast!N142/BaseForecast!N130)</f>
        <v/>
      </c>
      <c r="O142" s="6">
        <f>IF(BaseForecast!O130=0,"",BaseForecast!O142/BaseForecast!O130)</f>
        <v>3.6126315789473686</v>
      </c>
      <c r="P142" s="6">
        <f>IF(BaseForecast!P130=0,"",BaseForecast!P142/BaseForecast!P130)</f>
        <v>1.496076116396972</v>
      </c>
      <c r="Q142" s="6">
        <f>IF(BaseForecast!Q130=0,"",BaseForecast!Q142/BaseForecast!Q130)</f>
        <v>1.2874904198245762</v>
      </c>
      <c r="R142" s="6">
        <f>IF(BaseForecast!R130=0,"",BaseForecast!R142/BaseForecast!R130)</f>
        <v>1.5976435935198823</v>
      </c>
      <c r="S142" s="6">
        <f>IF(BaseForecast!S130=0,"",BaseForecast!S142/BaseForecast!S130)</f>
        <v>0.89917821660738384</v>
      </c>
      <c r="T142" s="6">
        <f>IF(BaseForecast!T130=0,"",BaseForecast!T142/BaseForecast!T130)</f>
        <v>1.5632444696539989</v>
      </c>
      <c r="U142" s="6">
        <f>IF(BaseForecast!U130=0,"",BaseForecast!U142/BaseForecast!U130)</f>
        <v>1.1332779419005417</v>
      </c>
      <c r="V142" s="6">
        <f>IF(BaseForecast!V130=0,"",BaseForecast!V142/BaseForecast!V130)</f>
        <v>0.9125600202173364</v>
      </c>
      <c r="W142" s="6">
        <f>IF(BaseForecast!W130=0,"",BaseForecast!W142/BaseForecast!W130)</f>
        <v>1.0611970410221923</v>
      </c>
      <c r="X142" s="6">
        <f>IF(BaseForecast!X130=0,"",BaseForecast!X142/BaseForecast!X130)</f>
        <v>1.0574052293494978</v>
      </c>
      <c r="Y142" s="6">
        <f>IF(BaseForecast!Y130=0,"",BaseForecast!Y142/BaseForecast!Y130)</f>
        <v>1.4550589151816147</v>
      </c>
      <c r="Z142" s="6">
        <f>IF(BaseForecast!Z130=0,"",BaseForecast!Z142/BaseForecast!Z130)</f>
        <v>1.5968741927150607</v>
      </c>
      <c r="AA142" s="6">
        <f>IF(BaseForecast!AA130=0,"",BaseForecast!AA142/BaseForecast!AA130)</f>
        <v>1.1058732870975307</v>
      </c>
      <c r="AB142" s="6">
        <f>IF(BaseForecast!AB130=0,"",BaseForecast!AB142/BaseForecast!AB130)</f>
        <v>1.2827418795514969</v>
      </c>
      <c r="AC142" s="6">
        <f>IF(BaseForecast!AC130=0,"",BaseForecast!AC142/BaseForecast!AC130)</f>
        <v>0.69006479481641469</v>
      </c>
      <c r="AD142" s="6">
        <f>IF(BaseForecast!AD130=0,"",BaseForecast!AD142/BaseForecast!AD130)</f>
        <v>2.001185536455246</v>
      </c>
      <c r="AE142" s="6">
        <f>IF(BaseForecast!AE130=0,"",BaseForecast!AE142/BaseForecast!AE130)</f>
        <v>1.1252550198647053</v>
      </c>
      <c r="AF142" s="6">
        <f>IF(BaseForecast!AF130=0,"",BaseForecast!AF142/BaseForecast!AF130)</f>
        <v>1.108931126098508</v>
      </c>
      <c r="AG142" s="6">
        <f>IF(BaseForecast!AG130=0,"",BaseForecast!AG142/BaseForecast!AG130)</f>
        <v>1.2177902850850362</v>
      </c>
      <c r="AH142" s="6">
        <f>IF(BaseForecast!AH130=0,"",BaseForecast!AH142/BaseForecast!AH130)</f>
        <v>0.951385733757383</v>
      </c>
      <c r="AI142" s="6">
        <f>IF(BaseForecast!AI130=0,"",BaseForecast!AI142/BaseForecast!AI130)</f>
        <v>1.1460721128723219</v>
      </c>
      <c r="AJ142" s="6">
        <f>IF(BaseForecast!AJ130=0,"",BaseForecast!AJ142/BaseForecast!AJ130)</f>
        <v>1.4665100718912378</v>
      </c>
      <c r="AK142" s="6" t="str">
        <f>IF(BaseForecast!AK130=0,"",BaseForecast!AK142/BaseForecast!AK130)</f>
        <v/>
      </c>
      <c r="AL142" s="6">
        <f>IF(BaseForecast!AL130=0,"",BaseForecast!AL142/BaseForecast!AL130)</f>
        <v>1.6933190011575987</v>
      </c>
      <c r="AM142" s="6">
        <f>IF(BaseForecast!AM130=0,"",BaseForecast!AM142/BaseForecast!AM130)</f>
        <v>1.0420523185043982</v>
      </c>
      <c r="AN142" s="6">
        <f>IF(BaseForecast!AN130=0,"",BaseForecast!AN142/BaseForecast!AN130)</f>
        <v>1.8533519553072626</v>
      </c>
      <c r="AO142" s="6">
        <f>IF(BaseForecast!AO130=0,"",BaseForecast!AO142/BaseForecast!AO130)</f>
        <v>1.1872137191375265</v>
      </c>
      <c r="AP142" s="6">
        <f>IF(BaseForecast!AP130=0,"",BaseForecast!AP142/BaseForecast!AP130)</f>
        <v>0.98848580441640377</v>
      </c>
      <c r="AQ142" s="6">
        <f>IF(BaseForecast!AQ130=0,"",BaseForecast!AQ142/BaseForecast!AQ130)</f>
        <v>1.1366070618135609</v>
      </c>
      <c r="AR142" s="6">
        <f>IF(BaseForecast!AR130=0,"",BaseForecast!AR142/BaseForecast!AR130)</f>
        <v>1.3195449844881075</v>
      </c>
      <c r="AS142" s="6">
        <f>IF(BaseForecast!AS130=0,"",BaseForecast!AS142/BaseForecast!AS130)</f>
        <v>1.9875565610859729</v>
      </c>
      <c r="AT142" s="6">
        <f>IF(BaseForecast!AT130=0,"",BaseForecast!AT142/BaseForecast!AT130)</f>
        <v>0.92401112401112406</v>
      </c>
      <c r="AU142" s="6">
        <f>IF(BaseForecast!AU130=0,"",BaseForecast!AU142/BaseForecast!AU130)</f>
        <v>1.0991488382792731</v>
      </c>
      <c r="AV142" s="6">
        <f>IF(BaseForecast!AV130=0,"",BaseForecast!AV142/BaseForecast!AV130)</f>
        <v>0.75</v>
      </c>
      <c r="AW142" s="6">
        <f>IF(BaseForecast!AW130=0,"",BaseForecast!AW142/BaseForecast!AW130)</f>
        <v>1.1663271919266736</v>
      </c>
      <c r="AX142" s="6">
        <f>IF(BaseForecast!AX130=0,"",BaseForecast!AX142/BaseForecast!AX130)</f>
        <v>1.3323095823095823</v>
      </c>
      <c r="AY142" s="6">
        <f>IF(BaseForecast!AY130=0,"",BaseForecast!AY142/BaseForecast!AY130)</f>
        <v>0.88566827697262485</v>
      </c>
      <c r="AZ142" s="6">
        <f>IF(BaseForecast!AZ130=0,"",BaseForecast!AZ142/BaseForecast!AZ130)</f>
        <v>1.9079122743244881</v>
      </c>
      <c r="BA142" s="6">
        <f>IF(BaseForecast!BA130=0,"",BaseForecast!BA142/BaseForecast!BA130)</f>
        <v>0.62</v>
      </c>
      <c r="BB142" s="6">
        <f t="shared" si="1"/>
        <v>7</v>
      </c>
    </row>
    <row r="143" spans="1:54" ht="12.75" x14ac:dyDescent="0.2">
      <c r="A143" s="11">
        <v>41136</v>
      </c>
      <c r="B143" s="6">
        <f>IF(BaseForecast!B131=0,"",BaseForecast!B143/BaseForecast!B131)</f>
        <v>1.0895209610081513</v>
      </c>
      <c r="C143" s="6">
        <f>IF(BaseForecast!C131=0,"",BaseForecast!C143/BaseForecast!C131)</f>
        <v>0.96647660243806532</v>
      </c>
      <c r="D143" s="6">
        <f>IF(BaseForecast!D131=0,"",BaseForecast!D143/BaseForecast!D131)</f>
        <v>0.95920164367478722</v>
      </c>
      <c r="E143" s="6">
        <f>IF(BaseForecast!E131=0,"",BaseForecast!E143/BaseForecast!E131)</f>
        <v>1.1150664088502868</v>
      </c>
      <c r="F143" s="6">
        <f>IF(BaseForecast!F131=0,"",BaseForecast!F143/BaseForecast!F131)</f>
        <v>0.98533367490713464</v>
      </c>
      <c r="G143" s="6">
        <f>IF(BaseForecast!G131=0,"",BaseForecast!G143/BaseForecast!G131)</f>
        <v>1.4638541170355612</v>
      </c>
      <c r="H143" s="6">
        <f>IF(BaseForecast!H131=0,"",BaseForecast!H143/BaseForecast!H131)</f>
        <v>1.208179764593984</v>
      </c>
      <c r="I143" s="6">
        <f>IF(BaseForecast!I131=0,"",BaseForecast!I143/BaseForecast!I131)</f>
        <v>1.1106171083051752</v>
      </c>
      <c r="J143" s="6">
        <f>IF(BaseForecast!J131=0,"",BaseForecast!J143/BaseForecast!J131)</f>
        <v>1.3248101265822785</v>
      </c>
      <c r="K143" s="6">
        <f>IF(BaseForecast!K131=0,"",BaseForecast!K143/BaseForecast!K131)</f>
        <v>0</v>
      </c>
      <c r="L143" s="6">
        <f>IF(BaseForecast!L131=0,"",BaseForecast!L143/BaseForecast!L131)</f>
        <v>1.0354605435835242</v>
      </c>
      <c r="M143" s="6">
        <f>IF(BaseForecast!M131=0,"",BaseForecast!M143/BaseForecast!M131)</f>
        <v>1.1543768865890469</v>
      </c>
      <c r="N143" s="6" t="str">
        <f>IF(BaseForecast!N131=0,"",BaseForecast!N143/BaseForecast!N131)</f>
        <v/>
      </c>
      <c r="O143" s="6">
        <f>IF(BaseForecast!O131=0,"",BaseForecast!O143/BaseForecast!O131)</f>
        <v>2.5350515463917525</v>
      </c>
      <c r="P143" s="6">
        <f>IF(BaseForecast!P131=0,"",BaseForecast!P143/BaseForecast!P131)</f>
        <v>1.2116845690332723</v>
      </c>
      <c r="Q143" s="6">
        <f>IF(BaseForecast!Q131=0,"",BaseForecast!Q143/BaseForecast!Q131)</f>
        <v>1.1886694386694387</v>
      </c>
      <c r="R143" s="6">
        <f>IF(BaseForecast!R131=0,"",BaseForecast!R143/BaseForecast!R131)</f>
        <v>0.68631252423419931</v>
      </c>
      <c r="S143" s="6">
        <f>IF(BaseForecast!S131=0,"",BaseForecast!S143/BaseForecast!S131)</f>
        <v>0.77736970968870234</v>
      </c>
      <c r="T143" s="6">
        <f>IF(BaseForecast!T131=0,"",BaseForecast!T143/BaseForecast!T131)</f>
        <v>1.0574066639903654</v>
      </c>
      <c r="U143" s="6">
        <f>IF(BaseForecast!U131=0,"",BaseForecast!U143/BaseForecast!U131)</f>
        <v>0.99712149005220829</v>
      </c>
      <c r="V143" s="6">
        <f>IF(BaseForecast!V131=0,"",BaseForecast!V143/BaseForecast!V131)</f>
        <v>1.1729898074745186</v>
      </c>
      <c r="W143" s="6">
        <f>IF(BaseForecast!W131=0,"",BaseForecast!W143/BaseForecast!W131)</f>
        <v>2.0075675675675675</v>
      </c>
      <c r="X143" s="6">
        <f>IF(BaseForecast!X131=0,"",BaseForecast!X143/BaseForecast!X131)</f>
        <v>1.0929018298132556</v>
      </c>
      <c r="Y143" s="6">
        <f>IF(BaseForecast!Y131=0,"",BaseForecast!Y143/BaseForecast!Y131)</f>
        <v>1.1704274162495187</v>
      </c>
      <c r="Z143" s="6">
        <f>IF(BaseForecast!Z131=0,"",BaseForecast!Z143/BaseForecast!Z131)</f>
        <v>1.2388457269700333</v>
      </c>
      <c r="AA143" s="6">
        <f>IF(BaseForecast!AA131=0,"",BaseForecast!AA143/BaseForecast!AA131)</f>
        <v>0.93906640118833162</v>
      </c>
      <c r="AB143" s="6">
        <f>IF(BaseForecast!AB131=0,"",BaseForecast!AB143/BaseForecast!AB131)</f>
        <v>0.97632721669701639</v>
      </c>
      <c r="AC143" s="6">
        <f>IF(BaseForecast!AC131=0,"",BaseForecast!AC143/BaseForecast!AC131)</f>
        <v>0.94362416107382552</v>
      </c>
      <c r="AD143" s="6">
        <f>IF(BaseForecast!AD131=0,"",BaseForecast!AD143/BaseForecast!AD131)</f>
        <v>1.1478420569329659</v>
      </c>
      <c r="AE143" s="6">
        <f>IF(BaseForecast!AE131=0,"",BaseForecast!AE143/BaseForecast!AE131)</f>
        <v>1.1501246375337031</v>
      </c>
      <c r="AF143" s="6">
        <f>IF(BaseForecast!AF131=0,"",BaseForecast!AF143/BaseForecast!AF131)</f>
        <v>1.2085625448457307</v>
      </c>
      <c r="AG143" s="6">
        <f>IF(BaseForecast!AG131=0,"",BaseForecast!AG143/BaseForecast!AG131)</f>
        <v>1.3205900367496937</v>
      </c>
      <c r="AH143" s="6">
        <f>IF(BaseForecast!AH131=0,"",BaseForecast!AH143/BaseForecast!AH131)</f>
        <v>1.036399352900393</v>
      </c>
      <c r="AI143" s="6">
        <f>IF(BaseForecast!AI131=0,"",BaseForecast!AI143/BaseForecast!AI131)</f>
        <v>1.1801850058715673</v>
      </c>
      <c r="AJ143" s="6">
        <f>IF(BaseForecast!AJ131=0,"",BaseForecast!AJ143/BaseForecast!AJ131)</f>
        <v>1.5512654720118233</v>
      </c>
      <c r="AK143" s="6" t="str">
        <f>IF(BaseForecast!AK131=0,"",BaseForecast!AK143/BaseForecast!AK131)</f>
        <v/>
      </c>
      <c r="AL143" s="6">
        <f>IF(BaseForecast!AL131=0,"",BaseForecast!AL143/BaseForecast!AL131)</f>
        <v>1.5754988583341607</v>
      </c>
      <c r="AM143" s="6">
        <f>IF(BaseForecast!AM131=0,"",BaseForecast!AM143/BaseForecast!AM131)</f>
        <v>0.94599269183922041</v>
      </c>
      <c r="AN143" s="6">
        <f>IF(BaseForecast!AN131=0,"",BaseForecast!AN143/BaseForecast!AN131)</f>
        <v>1.4099609375</v>
      </c>
      <c r="AO143" s="6">
        <f>IF(BaseForecast!AO131=0,"",BaseForecast!AO143/BaseForecast!AO131)</f>
        <v>1.2380128602669975</v>
      </c>
      <c r="AP143" s="6">
        <f>IF(BaseForecast!AP131=0,"",BaseForecast!AP143/BaseForecast!AP131)</f>
        <v>1.179259507455185</v>
      </c>
      <c r="AQ143" s="6">
        <f>IF(BaseForecast!AQ131=0,"",BaseForecast!AQ143/BaseForecast!AQ131)</f>
        <v>0.93350111315458328</v>
      </c>
      <c r="AR143" s="6">
        <f>IF(BaseForecast!AR131=0,"",BaseForecast!AR143/BaseForecast!AR131)</f>
        <v>1.4431818181818181</v>
      </c>
      <c r="AS143" s="6">
        <f>IF(BaseForecast!AS131=0,"",BaseForecast!AS143/BaseForecast!AS131)</f>
        <v>3.2627118644067798</v>
      </c>
      <c r="AT143" s="6">
        <f>IF(BaseForecast!AT131=0,"",BaseForecast!AT143/BaseForecast!AT131)</f>
        <v>0.88479372605149764</v>
      </c>
      <c r="AU143" s="6">
        <f>IF(BaseForecast!AU131=0,"",BaseForecast!AU143/BaseForecast!AU131)</f>
        <v>1.1320199275362319</v>
      </c>
      <c r="AV143" s="6">
        <f>IF(BaseForecast!AV131=0,"",BaseForecast!AV143/BaseForecast!AV131)</f>
        <v>1</v>
      </c>
      <c r="AW143" s="6">
        <f>IF(BaseForecast!AW131=0,"",BaseForecast!AW143/BaseForecast!AW131)</f>
        <v>1.188692748091603</v>
      </c>
      <c r="AX143" s="6">
        <f>IF(BaseForecast!AX131=0,"",BaseForecast!AX143/BaseForecast!AX131)</f>
        <v>1.1172816265060241</v>
      </c>
      <c r="AY143" s="6">
        <f>IF(BaseForecast!AY131=0,"",BaseForecast!AY143/BaseForecast!AY131)</f>
        <v>0.8117977528089888</v>
      </c>
      <c r="AZ143" s="6">
        <f>IF(BaseForecast!AZ131=0,"",BaseForecast!AZ143/BaseForecast!AZ131)</f>
        <v>1.4529474431818181</v>
      </c>
      <c r="BA143" s="6">
        <f>IF(BaseForecast!BA131=0,"",BaseForecast!BA143/BaseForecast!BA131)</f>
        <v>2.1176470588235294</v>
      </c>
      <c r="BB143" s="6">
        <f t="shared" si="1"/>
        <v>8</v>
      </c>
    </row>
    <row r="144" spans="1:54" ht="12.75" x14ac:dyDescent="0.2">
      <c r="A144" s="11">
        <v>41167</v>
      </c>
      <c r="B144" s="6">
        <f>IF(BaseForecast!B132=0,"",BaseForecast!B144/BaseForecast!B132)</f>
        <v>1.1730347063277005</v>
      </c>
      <c r="C144" s="6">
        <f>IF(BaseForecast!C132=0,"",BaseForecast!C144/BaseForecast!C132)</f>
        <v>1.0260099790761308</v>
      </c>
      <c r="D144" s="6">
        <f>IF(BaseForecast!D132=0,"",BaseForecast!D144/BaseForecast!D132)</f>
        <v>0.8571428571428571</v>
      </c>
      <c r="E144" s="6">
        <f>IF(BaseForecast!E132=0,"",BaseForecast!E144/BaseForecast!E132)</f>
        <v>1.1544512139674457</v>
      </c>
      <c r="F144" s="6">
        <f>IF(BaseForecast!F132=0,"",BaseForecast!F144/BaseForecast!F132)</f>
        <v>1.4245571166768478</v>
      </c>
      <c r="G144" s="6">
        <f>IF(BaseForecast!G132=0,"",BaseForecast!G144/BaseForecast!G132)</f>
        <v>1.2858106846994299</v>
      </c>
      <c r="H144" s="6">
        <f>IF(BaseForecast!H132=0,"",BaseForecast!H144/BaseForecast!H132)</f>
        <v>1.5611555009219422</v>
      </c>
      <c r="I144" s="6">
        <f>IF(BaseForecast!I132=0,"",BaseForecast!I144/BaseForecast!I132)</f>
        <v>0.95196149654921902</v>
      </c>
      <c r="J144" s="6">
        <f>IF(BaseForecast!J132=0,"",BaseForecast!J144/BaseForecast!J132)</f>
        <v>1.3652173913043477</v>
      </c>
      <c r="K144" s="6">
        <f>IF(BaseForecast!K132=0,"",BaseForecast!K144/BaseForecast!K132)</f>
        <v>0</v>
      </c>
      <c r="L144" s="6">
        <f>IF(BaseForecast!L132=0,"",BaseForecast!L144/BaseForecast!L132)</f>
        <v>1.0520033761978054</v>
      </c>
      <c r="M144" s="6">
        <f>IF(BaseForecast!M132=0,"",BaseForecast!M144/BaseForecast!M132)</f>
        <v>1.6396795025113609</v>
      </c>
      <c r="N144" s="6" t="str">
        <f>IF(BaseForecast!N132=0,"",BaseForecast!N144/BaseForecast!N132)</f>
        <v/>
      </c>
      <c r="O144" s="6">
        <f>IF(BaseForecast!O132=0,"",BaseForecast!O144/BaseForecast!O132)</f>
        <v>1.3492981007431875</v>
      </c>
      <c r="P144" s="6">
        <f>IF(BaseForecast!P132=0,"",BaseForecast!P144/BaseForecast!P132)</f>
        <v>2.2917888563049855</v>
      </c>
      <c r="Q144" s="6">
        <f>IF(BaseForecast!Q132=0,"",BaseForecast!Q144/BaseForecast!Q132)</f>
        <v>1.7111553784860558</v>
      </c>
      <c r="R144" s="6">
        <f>IF(BaseForecast!R132=0,"",BaseForecast!R144/BaseForecast!R132)</f>
        <v>1.5731292517006803</v>
      </c>
      <c r="S144" s="6">
        <f>IF(BaseForecast!S132=0,"",BaseForecast!S144/BaseForecast!S132)</f>
        <v>1.1408523908523909</v>
      </c>
      <c r="T144" s="6">
        <f>IF(BaseForecast!T132=0,"",BaseForecast!T144/BaseForecast!T132)</f>
        <v>1.7025761124121779</v>
      </c>
      <c r="U144" s="6">
        <f>IF(BaseForecast!U132=0,"",BaseForecast!U144/BaseForecast!U132)</f>
        <v>1.2414286954257443</v>
      </c>
      <c r="V144" s="6">
        <f>IF(BaseForecast!V132=0,"",BaseForecast!V144/BaseForecast!V132)</f>
        <v>0.92163009404388718</v>
      </c>
      <c r="W144" s="6">
        <f>IF(BaseForecast!W132=0,"",BaseForecast!W144/BaseForecast!W132)</f>
        <v>1.7398785425101215</v>
      </c>
      <c r="X144" s="6">
        <f>IF(BaseForecast!X132=0,"",BaseForecast!X144/BaseForecast!X132)</f>
        <v>1.0866062437059416</v>
      </c>
      <c r="Y144" s="6">
        <f>IF(BaseForecast!Y132=0,"",BaseForecast!Y144/BaseForecast!Y132)</f>
        <v>2.035983749274521</v>
      </c>
      <c r="Z144" s="6">
        <f>IF(BaseForecast!Z132=0,"",BaseForecast!Z144/BaseForecast!Z132)</f>
        <v>1.8286738351254481</v>
      </c>
      <c r="AA144" s="6">
        <f>IF(BaseForecast!AA132=0,"",BaseForecast!AA144/BaseForecast!AA132)</f>
        <v>1.0606988940235733</v>
      </c>
      <c r="AB144" s="6">
        <f>IF(BaseForecast!AB132=0,"",BaseForecast!AB144/BaseForecast!AB132)</f>
        <v>1.8128718226068146</v>
      </c>
      <c r="AC144" s="6">
        <f>IF(BaseForecast!AC132=0,"",BaseForecast!AC144/BaseForecast!AC132)</f>
        <v>2.129032258064516</v>
      </c>
      <c r="AD144" s="6">
        <f>IF(BaseForecast!AD132=0,"",BaseForecast!AD144/BaseForecast!AD132)</f>
        <v>1.1033057851239669</v>
      </c>
      <c r="AE144" s="6">
        <f>IF(BaseForecast!AE132=0,"",BaseForecast!AE144/BaseForecast!AE132)</f>
        <v>1.1117819132383147</v>
      </c>
      <c r="AF144" s="6">
        <f>IF(BaseForecast!AF132=0,"",BaseForecast!AF144/BaseForecast!AF132)</f>
        <v>1.232450150232177</v>
      </c>
      <c r="AG144" s="6">
        <f>IF(BaseForecast!AG132=0,"",BaseForecast!AG144/BaseForecast!AG132)</f>
        <v>1.3362574868413093</v>
      </c>
      <c r="AH144" s="6">
        <f>IF(BaseForecast!AH132=0,"",BaseForecast!AH144/BaseForecast!AH132)</f>
        <v>0.98248512888301387</v>
      </c>
      <c r="AI144" s="6">
        <f>IF(BaseForecast!AI132=0,"",BaseForecast!AI144/BaseForecast!AI132)</f>
        <v>1.0937425899091029</v>
      </c>
      <c r="AJ144" s="6">
        <f>IF(BaseForecast!AJ132=0,"",BaseForecast!AJ144/BaseForecast!AJ132)</f>
        <v>1.9605980159284617</v>
      </c>
      <c r="AK144" s="6" t="str">
        <f>IF(BaseForecast!AK132=0,"",BaseForecast!AK144/BaseForecast!AK132)</f>
        <v/>
      </c>
      <c r="AL144" s="6">
        <f>IF(BaseForecast!AL132=0,"",BaseForecast!AL144/BaseForecast!AL132)</f>
        <v>2.2051324779203467</v>
      </c>
      <c r="AM144" s="6">
        <f>IF(BaseForecast!AM132=0,"",BaseForecast!AM144/BaseForecast!AM132)</f>
        <v>1.1932503190038279</v>
      </c>
      <c r="AN144" s="6">
        <f>IF(BaseForecast!AN132=0,"",BaseForecast!AN144/BaseForecast!AN132)</f>
        <v>1.314798653534472</v>
      </c>
      <c r="AO144" s="6">
        <f>IF(BaseForecast!AO132=0,"",BaseForecast!AO144/BaseForecast!AO132)</f>
        <v>1.1967104047311032</v>
      </c>
      <c r="AP144" s="6">
        <f>IF(BaseForecast!AP132=0,"",BaseForecast!AP144/BaseForecast!AP132)</f>
        <v>0.85985970381917376</v>
      </c>
      <c r="AQ144" s="6">
        <f>IF(BaseForecast!AQ132=0,"",BaseForecast!AQ144/BaseForecast!AQ132)</f>
        <v>1.1553524804177546</v>
      </c>
      <c r="AR144" s="6">
        <f>IF(BaseForecast!AR132=0,"",BaseForecast!AR144/BaseForecast!AR132)</f>
        <v>0.85245901639344257</v>
      </c>
      <c r="AS144" s="6">
        <f>IF(BaseForecast!AS132=0,"",BaseForecast!AS144/BaseForecast!AS132)</f>
        <v>5.2580919931856895</v>
      </c>
      <c r="AT144" s="6">
        <f>IF(BaseForecast!AT132=0,"",BaseForecast!AT144/BaseForecast!AT132)</f>
        <v>0.98651179941002953</v>
      </c>
      <c r="AU144" s="6">
        <f>IF(BaseForecast!AU132=0,"",BaseForecast!AU144/BaseForecast!AU132)</f>
        <v>1.1270447110141766</v>
      </c>
      <c r="AV144" s="6">
        <f>IF(BaseForecast!AV132=0,"",BaseForecast!AV144/BaseForecast!AV132)</f>
        <v>0.4</v>
      </c>
      <c r="AW144" s="6">
        <f>IF(BaseForecast!AW132=0,"",BaseForecast!AW144/BaseForecast!AW132)</f>
        <v>1.2101582367900536</v>
      </c>
      <c r="AX144" s="6">
        <f>IF(BaseForecast!AX132=0,"",BaseForecast!AX144/BaseForecast!AX132)</f>
        <v>0.91509840540152276</v>
      </c>
      <c r="AY144" s="6">
        <f>IF(BaseForecast!AY132=0,"",BaseForecast!AY144/BaseForecast!AY132)</f>
        <v>0.3546099290780142</v>
      </c>
      <c r="AZ144" s="6">
        <f>IF(BaseForecast!AZ132=0,"",BaseForecast!AZ144/BaseForecast!AZ132)</f>
        <v>2.717932354818124</v>
      </c>
      <c r="BA144" s="6">
        <f>IF(BaseForecast!BA132=0,"",BaseForecast!BA144/BaseForecast!BA132)</f>
        <v>1.2608695652173914</v>
      </c>
      <c r="BB144" s="6">
        <f t="shared" si="1"/>
        <v>9</v>
      </c>
    </row>
    <row r="145" spans="1:54" ht="12.75" x14ac:dyDescent="0.2">
      <c r="A145" s="11">
        <v>41197</v>
      </c>
      <c r="B145" s="6">
        <f>IF(BaseForecast!B133=0,"",BaseForecast!B145/BaseForecast!B133)</f>
        <v>1.1639550416397069</v>
      </c>
      <c r="C145" s="6">
        <f>IF(BaseForecast!C133=0,"",BaseForecast!C145/BaseForecast!C133)</f>
        <v>0.91453404152583295</v>
      </c>
      <c r="D145" s="6">
        <f>IF(BaseForecast!D133=0,"",BaseForecast!D145/BaseForecast!D133)</f>
        <v>0.98217998217998215</v>
      </c>
      <c r="E145" s="6">
        <f>IF(BaseForecast!E133=0,"",BaseForecast!E145/BaseForecast!E133)</f>
        <v>1.1553351938720979</v>
      </c>
      <c r="F145" s="6">
        <f>IF(BaseForecast!F133=0,"",BaseForecast!F145/BaseForecast!F133)</f>
        <v>1.3398711943793911</v>
      </c>
      <c r="G145" s="6">
        <f>IF(BaseForecast!G133=0,"",BaseForecast!G145/BaseForecast!G133)</f>
        <v>1.5062131752354031</v>
      </c>
      <c r="H145" s="6">
        <f>IF(BaseForecast!H133=0,"",BaseForecast!H145/BaseForecast!H133)</f>
        <v>0.72043010752688175</v>
      </c>
      <c r="I145" s="6">
        <f>IF(BaseForecast!I133=0,"",BaseForecast!I145/BaseForecast!I133)</f>
        <v>1.0915630459356696</v>
      </c>
      <c r="J145" s="6">
        <f>IF(BaseForecast!J133=0,"",BaseForecast!J145/BaseForecast!J133)</f>
        <v>1.2538370720188903</v>
      </c>
      <c r="K145" s="6">
        <f>IF(BaseForecast!K133=0,"",BaseForecast!K145/BaseForecast!K133)</f>
        <v>0</v>
      </c>
      <c r="L145" s="6">
        <f>IF(BaseForecast!L133=0,"",BaseForecast!L145/BaseForecast!L133)</f>
        <v>1.1466190961603806</v>
      </c>
      <c r="M145" s="6">
        <f>IF(BaseForecast!M133=0,"",BaseForecast!M145/BaseForecast!M133)</f>
        <v>1.2401506056968241</v>
      </c>
      <c r="N145" s="6" t="str">
        <f>IF(BaseForecast!N133=0,"",BaseForecast!N145/BaseForecast!N133)</f>
        <v/>
      </c>
      <c r="O145" s="6">
        <f>IF(BaseForecast!O133=0,"",BaseForecast!O145/BaseForecast!O133)</f>
        <v>2.8686679174484051</v>
      </c>
      <c r="P145" s="6">
        <f>IF(BaseForecast!P133=0,"",BaseForecast!P145/BaseForecast!P133)</f>
        <v>1.5678391959798994</v>
      </c>
      <c r="Q145" s="6">
        <f>IF(BaseForecast!Q133=0,"",BaseForecast!Q145/BaseForecast!Q133)</f>
        <v>2.0249575963169373</v>
      </c>
      <c r="R145" s="6">
        <f>IF(BaseForecast!R133=0,"",BaseForecast!R145/BaseForecast!R133)</f>
        <v>3.125</v>
      </c>
      <c r="S145" s="6">
        <f>IF(BaseForecast!S133=0,"",BaseForecast!S145/BaseForecast!S133)</f>
        <v>0.89774859287054409</v>
      </c>
      <c r="T145" s="6">
        <f>IF(BaseForecast!T133=0,"",BaseForecast!T145/BaseForecast!T133)</f>
        <v>1.1651954602774275</v>
      </c>
      <c r="U145" s="6">
        <f>IF(BaseForecast!U133=0,"",BaseForecast!U145/BaseForecast!U133)</f>
        <v>1.2220850691765675</v>
      </c>
      <c r="V145" s="6">
        <f>IF(BaseForecast!V133=0,"",BaseForecast!V145/BaseForecast!V133)</f>
        <v>0.82399103139013452</v>
      </c>
      <c r="W145" s="6">
        <f>IF(BaseForecast!W133=0,"",BaseForecast!W145/BaseForecast!W133)</f>
        <v>5.0797413793103452</v>
      </c>
      <c r="X145" s="6">
        <f>IF(BaseForecast!X133=0,"",BaseForecast!X145/BaseForecast!X133)</f>
        <v>0.88597196691176472</v>
      </c>
      <c r="Y145" s="6">
        <f>IF(BaseForecast!Y133=0,"",BaseForecast!Y145/BaseForecast!Y133)</f>
        <v>1.1791890280262374</v>
      </c>
      <c r="Z145" s="6">
        <f>IF(BaseForecast!Z133=0,"",BaseForecast!Z145/BaseForecast!Z133)</f>
        <v>1.3420150788211103</v>
      </c>
      <c r="AA145" s="6">
        <f>IF(BaseForecast!AA133=0,"",BaseForecast!AA145/BaseForecast!AA133)</f>
        <v>0.99423203691496376</v>
      </c>
      <c r="AB145" s="6">
        <f>IF(BaseForecast!AB133=0,"",BaseForecast!AB145/BaseForecast!AB133)</f>
        <v>0.95727002967359054</v>
      </c>
      <c r="AC145" s="6">
        <f>IF(BaseForecast!AC133=0,"",BaseForecast!AC145/BaseForecast!AC133)</f>
        <v>2.8835616438356166</v>
      </c>
      <c r="AD145" s="6">
        <f>IF(BaseForecast!AD133=0,"",BaseForecast!AD145/BaseForecast!AD133)</f>
        <v>1.1842105263157894</v>
      </c>
      <c r="AE145" s="6">
        <f>IF(BaseForecast!AE133=0,"",BaseForecast!AE145/BaseForecast!AE133)</f>
        <v>1.1760069419336177</v>
      </c>
      <c r="AF145" s="6">
        <f>IF(BaseForecast!AF133=0,"",BaseForecast!AF145/BaseForecast!AF133)</f>
        <v>1.4973544973544974</v>
      </c>
      <c r="AG145" s="6">
        <f>IF(BaseForecast!AG133=0,"",BaseForecast!AG145/BaseForecast!AG133)</f>
        <v>1.0402263875365141</v>
      </c>
      <c r="AH145" s="6">
        <f>IF(BaseForecast!AH133=0,"",BaseForecast!AH145/BaseForecast!AH133)</f>
        <v>1.1013916500994037</v>
      </c>
      <c r="AI145" s="6">
        <f>IF(BaseForecast!AI133=0,"",BaseForecast!AI145/BaseForecast!AI133)</f>
        <v>1.1043970172280793</v>
      </c>
      <c r="AJ145" s="6">
        <f>IF(BaseForecast!AJ133=0,"",BaseForecast!AJ145/BaseForecast!AJ133)</f>
        <v>1.472909590813521</v>
      </c>
      <c r="AK145" s="6" t="str">
        <f>IF(BaseForecast!AK133=0,"",BaseForecast!AK145/BaseForecast!AK133)</f>
        <v/>
      </c>
      <c r="AL145" s="6">
        <f>IF(BaseForecast!AL133=0,"",BaseForecast!AL145/BaseForecast!AL133)</f>
        <v>1.5295315682281059</v>
      </c>
      <c r="AM145" s="6">
        <f>IF(BaseForecast!AM133=0,"",BaseForecast!AM145/BaseForecast!AM133)</f>
        <v>1.0651198078017323</v>
      </c>
      <c r="AN145" s="6">
        <f>IF(BaseForecast!AN133=0,"",BaseForecast!AN145/BaseForecast!AN133)</f>
        <v>1.6211446984808962</v>
      </c>
      <c r="AO145" s="6">
        <f>IF(BaseForecast!AO133=0,"",BaseForecast!AO145/BaseForecast!AO133)</f>
        <v>1.2145457735666974</v>
      </c>
      <c r="AP145" s="6">
        <f>IF(BaseForecast!AP133=0,"",BaseForecast!AP145/BaseForecast!AP133)</f>
        <v>1.0134562211981566</v>
      </c>
      <c r="AQ145" s="6">
        <f>IF(BaseForecast!AQ133=0,"",BaseForecast!AQ145/BaseForecast!AQ133)</f>
        <v>1.2323651452282158</v>
      </c>
      <c r="AR145" s="6">
        <f>IF(BaseForecast!AR133=0,"",BaseForecast!AR145/BaseForecast!AR133)</f>
        <v>0.58260869565217388</v>
      </c>
      <c r="AS145" s="6">
        <f>IF(BaseForecast!AS133=0,"",BaseForecast!AS145/BaseForecast!AS133)</f>
        <v>2.0954641350210972</v>
      </c>
      <c r="AT145" s="6">
        <f>IF(BaseForecast!AT133=0,"",BaseForecast!AT145/BaseForecast!AT133)</f>
        <v>1.0262816972131559</v>
      </c>
      <c r="AU145" s="6">
        <f>IF(BaseForecast!AU133=0,"",BaseForecast!AU145/BaseForecast!AU133)</f>
        <v>0.89089775561097262</v>
      </c>
      <c r="AV145" s="6">
        <f>IF(BaseForecast!AV133=0,"",BaseForecast!AV145/BaseForecast!AV133)</f>
        <v>0.5</v>
      </c>
      <c r="AW145" s="6">
        <f>IF(BaseForecast!AW133=0,"",BaseForecast!AW145/BaseForecast!AW133)</f>
        <v>1.0042050784408862</v>
      </c>
      <c r="AX145" s="6">
        <f>IF(BaseForecast!AX133=0,"",BaseForecast!AX145/BaseForecast!AX133)</f>
        <v>2.3669985775248934</v>
      </c>
      <c r="AY145" s="6">
        <f>IF(BaseForecast!AY133=0,"",BaseForecast!AY145/BaseForecast!AY133)</f>
        <v>15.454545454545455</v>
      </c>
      <c r="AZ145" s="6">
        <f>IF(BaseForecast!AZ133=0,"",BaseForecast!AZ145/BaseForecast!AZ133)</f>
        <v>0.71962616822429903</v>
      </c>
      <c r="BA145" s="6">
        <f>IF(BaseForecast!BA133=0,"",BaseForecast!BA145/BaseForecast!BA133)</f>
        <v>1.4516129032258065</v>
      </c>
      <c r="BB145" s="6">
        <f t="shared" ref="BB145:BB164" si="2">MONTH(A145)</f>
        <v>10</v>
      </c>
    </row>
    <row r="146" spans="1:54" ht="12.75" x14ac:dyDescent="0.2">
      <c r="A146" s="11">
        <v>41228</v>
      </c>
      <c r="B146" s="6">
        <f>IF(BaseForecast!B134=0,"",BaseForecast!B146/BaseForecast!B134)</f>
        <v>1.068563771551168</v>
      </c>
      <c r="C146" s="6">
        <f>IF(BaseForecast!C134=0,"",BaseForecast!C146/BaseForecast!C134)</f>
        <v>0.84827237698187097</v>
      </c>
      <c r="D146" s="6">
        <f>IF(BaseForecast!D134=0,"",BaseForecast!D146/BaseForecast!D134)</f>
        <v>0.99832355406538142</v>
      </c>
      <c r="E146" s="6">
        <f>IF(BaseForecast!E134=0,"",BaseForecast!E146/BaseForecast!E134)</f>
        <v>0.73535735787391421</v>
      </c>
      <c r="F146" s="6">
        <f>IF(BaseForecast!F134=0,"",BaseForecast!F146/BaseForecast!F134)</f>
        <v>1.358555616040646</v>
      </c>
      <c r="G146" s="6">
        <f>IF(BaseForecast!G134=0,"",BaseForecast!G146/BaseForecast!G134)</f>
        <v>1.2880690737833596</v>
      </c>
      <c r="H146" s="6">
        <f>IF(BaseForecast!H134=0,"",BaseForecast!H146/BaseForecast!H134)</f>
        <v>0.86908690869086913</v>
      </c>
      <c r="I146" s="6">
        <f>IF(BaseForecast!I134=0,"",BaseForecast!I146/BaseForecast!I134)</f>
        <v>1.1518881702482788</v>
      </c>
      <c r="J146" s="6">
        <f>IF(BaseForecast!J134=0,"",BaseForecast!J146/BaseForecast!J134)</f>
        <v>0.56983655274888556</v>
      </c>
      <c r="K146" s="6">
        <f>IF(BaseForecast!K134=0,"",BaseForecast!K146/BaseForecast!K134)</f>
        <v>0</v>
      </c>
      <c r="L146" s="6">
        <f>IF(BaseForecast!L134=0,"",BaseForecast!L146/BaseForecast!L134)</f>
        <v>1.0325022138587558</v>
      </c>
      <c r="M146" s="6">
        <f>IF(BaseForecast!M134=0,"",BaseForecast!M146/BaseForecast!M134)</f>
        <v>1.5767496111975117</v>
      </c>
      <c r="N146" s="6" t="str">
        <f>IF(BaseForecast!N134=0,"",BaseForecast!N146/BaseForecast!N134)</f>
        <v/>
      </c>
      <c r="O146" s="6">
        <f>IF(BaseForecast!O134=0,"",BaseForecast!O146/BaseForecast!O134)</f>
        <v>0.69284712482468447</v>
      </c>
      <c r="P146" s="6">
        <f>IF(BaseForecast!P134=0,"",BaseForecast!P146/BaseForecast!P134)</f>
        <v>2.737704918032787</v>
      </c>
      <c r="Q146" s="6">
        <f>IF(BaseForecast!Q134=0,"",BaseForecast!Q146/BaseForecast!Q134)</f>
        <v>1.0457695639618827</v>
      </c>
      <c r="R146" s="6">
        <f>IF(BaseForecast!R134=0,"",BaseForecast!R146/BaseForecast!R134)</f>
        <v>4.947089947089947</v>
      </c>
      <c r="S146" s="6">
        <f>IF(BaseForecast!S134=0,"",BaseForecast!S146/BaseForecast!S134)</f>
        <v>1.014475271411339</v>
      </c>
      <c r="T146" s="6">
        <f>IF(BaseForecast!T134=0,"",BaseForecast!T146/BaseForecast!T134)</f>
        <v>2.0273972602739727</v>
      </c>
      <c r="U146" s="6">
        <f>IF(BaseForecast!U134=0,"",BaseForecast!U146/BaseForecast!U134)</f>
        <v>0.95339141589609278</v>
      </c>
      <c r="V146" s="6">
        <f>IF(BaseForecast!V134=0,"",BaseForecast!V146/BaseForecast!V134)</f>
        <v>0.64063116370808681</v>
      </c>
      <c r="W146" s="6">
        <f>IF(BaseForecast!W134=0,"",BaseForecast!W146/BaseForecast!W134)</f>
        <v>10.614285714285714</v>
      </c>
      <c r="X146" s="6">
        <f>IF(BaseForecast!X134=0,"",BaseForecast!X146/BaseForecast!X134)</f>
        <v>0.85677693208430916</v>
      </c>
      <c r="Y146" s="6">
        <f>IF(BaseForecast!Y134=0,"",BaseForecast!Y146/BaseForecast!Y134)</f>
        <v>1.0024784609937449</v>
      </c>
      <c r="Z146" s="6">
        <f>IF(BaseForecast!Z134=0,"",BaseForecast!Z146/BaseForecast!Z134)</f>
        <v>3.6166471277842906</v>
      </c>
      <c r="AA146" s="6">
        <f>IF(BaseForecast!AA134=0,"",BaseForecast!AA146/BaseForecast!AA134)</f>
        <v>0.90834272829763252</v>
      </c>
      <c r="AB146" s="6">
        <f>IF(BaseForecast!AB134=0,"",BaseForecast!AB146/BaseForecast!AB134)</f>
        <v>1.6690079016681298</v>
      </c>
      <c r="AC146" s="6">
        <f>IF(BaseForecast!AC134=0,"",BaseForecast!AC146/BaseForecast!AC134)</f>
        <v>0.34668192219679633</v>
      </c>
      <c r="AD146" s="6">
        <f>IF(BaseForecast!AD134=0,"",BaseForecast!AD146/BaseForecast!AD134)</f>
        <v>1.8852459016393444</v>
      </c>
      <c r="AE146" s="6">
        <f>IF(BaseForecast!AE134=0,"",BaseForecast!AE146/BaseForecast!AE134)</f>
        <v>1.2745254745254746</v>
      </c>
      <c r="AF146" s="6">
        <f>IF(BaseForecast!AF134=0,"",BaseForecast!AF146/BaseForecast!AF134)</f>
        <v>0.52065167508031207</v>
      </c>
      <c r="AG146" s="6">
        <f>IF(BaseForecast!AG134=0,"",BaseForecast!AG146/BaseForecast!AG134)</f>
        <v>0.70564711585070283</v>
      </c>
      <c r="AH146" s="6">
        <f>IF(BaseForecast!AH134=0,"",BaseForecast!AH146/BaseForecast!AH134)</f>
        <v>0.83043981481481477</v>
      </c>
      <c r="AI146" s="6">
        <f>IF(BaseForecast!AI134=0,"",BaseForecast!AI146/BaseForecast!AI134)</f>
        <v>1.2782917453905791</v>
      </c>
      <c r="AJ146" s="6">
        <f>IF(BaseForecast!AJ134=0,"",BaseForecast!AJ146/BaseForecast!AJ134)</f>
        <v>0.98945915422261266</v>
      </c>
      <c r="AK146" s="6" t="str">
        <f>IF(BaseForecast!AK134=0,"",BaseForecast!AK146/BaseForecast!AK134)</f>
        <v/>
      </c>
      <c r="AL146" s="6">
        <f>IF(BaseForecast!AL134=0,"",BaseForecast!AL146/BaseForecast!AL134)</f>
        <v>1.6239328819546659</v>
      </c>
      <c r="AM146" s="6">
        <f>IF(BaseForecast!AM134=0,"",BaseForecast!AM146/BaseForecast!AM134)</f>
        <v>1.1901721490341874</v>
      </c>
      <c r="AN146" s="6">
        <f>IF(BaseForecast!AN134=0,"",BaseForecast!AN146/BaseForecast!AN134)</f>
        <v>0.88582251082251084</v>
      </c>
      <c r="AO146" s="6">
        <f>IF(BaseForecast!AO134=0,"",BaseForecast!AO146/BaseForecast!AO134)</f>
        <v>1.1887522112971571</v>
      </c>
      <c r="AP146" s="6">
        <f>IF(BaseForecast!AP134=0,"",BaseForecast!AP146/BaseForecast!AP134)</f>
        <v>0.57017691659646164</v>
      </c>
      <c r="AQ146" s="6">
        <f>IF(BaseForecast!AQ134=0,"",BaseForecast!AQ146/BaseForecast!AQ134)</f>
        <v>1.2727050183598532</v>
      </c>
      <c r="AR146" s="6">
        <f>IF(BaseForecast!AR134=0,"",BaseForecast!AR146/BaseForecast!AR134)</f>
        <v>1.2</v>
      </c>
      <c r="AS146" s="6">
        <f>IF(BaseForecast!AS134=0,"",BaseForecast!AS146/BaseForecast!AS134)</f>
        <v>2.8825459317585302</v>
      </c>
      <c r="AT146" s="6">
        <f>IF(BaseForecast!AT134=0,"",BaseForecast!AT146/BaseForecast!AT134)</f>
        <v>0.98627913182707705</v>
      </c>
      <c r="AU146" s="6">
        <f>IF(BaseForecast!AU134=0,"",BaseForecast!AU146/BaseForecast!AU134)</f>
        <v>1.0729599999999999</v>
      </c>
      <c r="AV146" s="6">
        <f>IF(BaseForecast!AV134=0,"",BaseForecast!AV146/BaseForecast!AV134)</f>
        <v>2</v>
      </c>
      <c r="AW146" s="6">
        <f>IF(BaseForecast!AW134=0,"",BaseForecast!AW146/BaseForecast!AW134)</f>
        <v>1.3094466311646213</v>
      </c>
      <c r="AX146" s="6">
        <f>IF(BaseForecast!AX134=0,"",BaseForecast!AX146/BaseForecast!AX134)</f>
        <v>0.50367827366356055</v>
      </c>
      <c r="AY146" s="6">
        <f>IF(BaseForecast!AY134=0,"",BaseForecast!AY146/BaseForecast!AY134)</f>
        <v>4.5185185185185182</v>
      </c>
      <c r="AZ146" s="6">
        <f>IF(BaseForecast!AZ134=0,"",BaseForecast!AZ146/BaseForecast!AZ134)</f>
        <v>1.2781139687342411</v>
      </c>
      <c r="BA146" s="6">
        <f>IF(BaseForecast!BA134=0,"",BaseForecast!BA146/BaseForecast!BA134)</f>
        <v>0.75</v>
      </c>
      <c r="BB146" s="6">
        <f t="shared" si="2"/>
        <v>11</v>
      </c>
    </row>
    <row r="147" spans="1:54" ht="12.75" x14ac:dyDescent="0.2">
      <c r="A147" s="11">
        <v>41258</v>
      </c>
      <c r="B147" s="6">
        <f>IF(BaseForecast!B135=0,"",BaseForecast!B147/BaseForecast!B135)</f>
        <v>0.97655621328763598</v>
      </c>
      <c r="C147" s="6">
        <f>IF(BaseForecast!C135=0,"",BaseForecast!C147/BaseForecast!C135)</f>
        <v>0.96701458791464057</v>
      </c>
      <c r="D147" s="6">
        <f>IF(BaseForecast!D135=0,"",BaseForecast!D147/BaseForecast!D135)</f>
        <v>0.79983944340379987</v>
      </c>
      <c r="E147" s="6">
        <f>IF(BaseForecast!E135=0,"",BaseForecast!E147/BaseForecast!E135)</f>
        <v>0.75290852812466647</v>
      </c>
      <c r="F147" s="6">
        <f>IF(BaseForecast!F135=0,"",BaseForecast!F147/BaseForecast!F135)</f>
        <v>0.90251224522041396</v>
      </c>
      <c r="G147" s="6">
        <f>IF(BaseForecast!G135=0,"",BaseForecast!G147/BaseForecast!G135)</f>
        <v>0.9353652820903392</v>
      </c>
      <c r="H147" s="6">
        <f>IF(BaseForecast!H135=0,"",BaseForecast!H147/BaseForecast!H135)</f>
        <v>0.69690292569469947</v>
      </c>
      <c r="I147" s="6">
        <f>IF(BaseForecast!I135=0,"",BaseForecast!I147/BaseForecast!I135)</f>
        <v>1.0191888355865679</v>
      </c>
      <c r="J147" s="6">
        <f>IF(BaseForecast!J135=0,"",BaseForecast!J147/BaseForecast!J135)</f>
        <v>0.92214111922141118</v>
      </c>
      <c r="K147" s="6">
        <f>IF(BaseForecast!K135=0,"",BaseForecast!K147/BaseForecast!K135)</f>
        <v>0</v>
      </c>
      <c r="L147" s="6">
        <f>IF(BaseForecast!L135=0,"",BaseForecast!L147/BaseForecast!L135)</f>
        <v>1.1571939159410942</v>
      </c>
      <c r="M147" s="6">
        <f>IF(BaseForecast!M135=0,"",BaseForecast!M147/BaseForecast!M135)</f>
        <v>1.7339449541284404</v>
      </c>
      <c r="N147" s="6" t="str">
        <f>IF(BaseForecast!N135=0,"",BaseForecast!N147/BaseForecast!N135)</f>
        <v/>
      </c>
      <c r="O147" s="6">
        <f>IF(BaseForecast!O135=0,"",BaseForecast!O147/BaseForecast!O135)</f>
        <v>0.35337078651685394</v>
      </c>
      <c r="P147" s="6">
        <f>IF(BaseForecast!P135=0,"",BaseForecast!P147/BaseForecast!P135)</f>
        <v>1.3313860860329261</v>
      </c>
      <c r="Q147" s="6">
        <f>IF(BaseForecast!Q135=0,"",BaseForecast!Q147/BaseForecast!Q135)</f>
        <v>0.70664094232331442</v>
      </c>
      <c r="R147" s="6">
        <f>IF(BaseForecast!R135=0,"",BaseForecast!R147/BaseForecast!R135)</f>
        <v>4.7885462555066081</v>
      </c>
      <c r="S147" s="6">
        <f>IF(BaseForecast!S135=0,"",BaseForecast!S147/BaseForecast!S135)</f>
        <v>0.66240681576144833</v>
      </c>
      <c r="T147" s="6">
        <f>IF(BaseForecast!T135=0,"",BaseForecast!T147/BaseForecast!T135)</f>
        <v>1.18359375</v>
      </c>
      <c r="U147" s="6">
        <f>IF(BaseForecast!U135=0,"",BaseForecast!U147/BaseForecast!U135)</f>
        <v>1.3748803255146003</v>
      </c>
      <c r="V147" s="6">
        <f>IF(BaseForecast!V135=0,"",BaseForecast!V147/BaseForecast!V135)</f>
        <v>0.44638694638694637</v>
      </c>
      <c r="W147" s="6">
        <f>IF(BaseForecast!W135=0,"",BaseForecast!W147/BaseForecast!W135)</f>
        <v>1.8408408408408408</v>
      </c>
      <c r="X147" s="6">
        <f>IF(BaseForecast!X135=0,"",BaseForecast!X147/BaseForecast!X135)</f>
        <v>0.72600550475006664</v>
      </c>
      <c r="Y147" s="6">
        <f>IF(BaseForecast!Y135=0,"",BaseForecast!Y147/BaseForecast!Y135)</f>
        <v>0.53214734603113212</v>
      </c>
      <c r="Z147" s="6">
        <f>IF(BaseForecast!Z135=0,"",BaseForecast!Z147/BaseForecast!Z135)</f>
        <v>2.3320019970044932</v>
      </c>
      <c r="AA147" s="6">
        <f>IF(BaseForecast!AA135=0,"",BaseForecast!AA147/BaseForecast!AA135)</f>
        <v>0.9618392735289486</v>
      </c>
      <c r="AB147" s="6">
        <f>IF(BaseForecast!AB135=0,"",BaseForecast!AB147/BaseForecast!AB135)</f>
        <v>1.0589543937708565</v>
      </c>
      <c r="AC147" s="6">
        <f>IF(BaseForecast!AC135=0,"",BaseForecast!AC147/BaseForecast!AC135)</f>
        <v>0.92941176470588238</v>
      </c>
      <c r="AD147" s="6">
        <f>IF(BaseForecast!AD135=0,"",BaseForecast!AD147/BaseForecast!AD135)</f>
        <v>0.93220338983050843</v>
      </c>
      <c r="AE147" s="6">
        <f>IF(BaseForecast!AE135=0,"",BaseForecast!AE147/BaseForecast!AE135)</f>
        <v>1.1165317581856633</v>
      </c>
      <c r="AF147" s="6">
        <f>IF(BaseForecast!AF135=0,"",BaseForecast!AF147/BaseForecast!AF135)</f>
        <v>0.78118701007838742</v>
      </c>
      <c r="AG147" s="6">
        <f>IF(BaseForecast!AG135=0,"",BaseForecast!AG147/BaseForecast!AG135)</f>
        <v>0.75142108960848186</v>
      </c>
      <c r="AH147" s="6">
        <f>IF(BaseForecast!AH135=0,"",BaseForecast!AH147/BaseForecast!AH135)</f>
        <v>0.73124738091912278</v>
      </c>
      <c r="AI147" s="6">
        <f>IF(BaseForecast!AI135=0,"",BaseForecast!AI147/BaseForecast!AI135)</f>
        <v>1.0340125861552292</v>
      </c>
      <c r="AJ147" s="6">
        <f>IF(BaseForecast!AJ135=0,"",BaseForecast!AJ147/BaseForecast!AJ135)</f>
        <v>1.348498952757738</v>
      </c>
      <c r="AK147" s="6" t="str">
        <f>IF(BaseForecast!AK135=0,"",BaseForecast!AK147/BaseForecast!AK135)</f>
        <v/>
      </c>
      <c r="AL147" s="6">
        <f>IF(BaseForecast!AL135=0,"",BaseForecast!AL147/BaseForecast!AL135)</f>
        <v>1.2887212073073868</v>
      </c>
      <c r="AM147" s="6">
        <f>IF(BaseForecast!AM135=0,"",BaseForecast!AM147/BaseForecast!AM135)</f>
        <v>0.91800652990821163</v>
      </c>
      <c r="AN147" s="6">
        <f>IF(BaseForecast!AN135=0,"",BaseForecast!AN147/BaseForecast!AN135)</f>
        <v>0.49887834339948234</v>
      </c>
      <c r="AO147" s="6">
        <f>IF(BaseForecast!AO135=0,"",BaseForecast!AO147/BaseForecast!AO135)</f>
        <v>1.094550090300648</v>
      </c>
      <c r="AP147" s="6">
        <f>IF(BaseForecast!AP135=0,"",BaseForecast!AP147/BaseForecast!AP135)</f>
        <v>0.67678125600153638</v>
      </c>
      <c r="AQ147" s="6">
        <f>IF(BaseForecast!AQ135=0,"",BaseForecast!AQ147/BaseForecast!AQ135)</f>
        <v>0.91961374467017809</v>
      </c>
      <c r="AR147" s="6">
        <f>IF(BaseForecast!AR135=0,"",BaseForecast!AR147/BaseForecast!AR135)</f>
        <v>18.777777777777779</v>
      </c>
      <c r="AS147" s="6">
        <f>IF(BaseForecast!AS135=0,"",BaseForecast!AS147/BaseForecast!AS135)</f>
        <v>2.3103764921946741</v>
      </c>
      <c r="AT147" s="6">
        <f>IF(BaseForecast!AT135=0,"",BaseForecast!AT147/BaseForecast!AT135)</f>
        <v>0.87353295838434419</v>
      </c>
      <c r="AU147" s="6">
        <f>IF(BaseForecast!AU135=0,"",BaseForecast!AU147/BaseForecast!AU135)</f>
        <v>0.87940725600408787</v>
      </c>
      <c r="AV147" s="6">
        <f>IF(BaseForecast!AV135=0,"",BaseForecast!AV147/BaseForecast!AV135)</f>
        <v>1</v>
      </c>
      <c r="AW147" s="6">
        <f>IF(BaseForecast!AW135=0,"",BaseForecast!AW147/BaseForecast!AW135)</f>
        <v>0.94483300028546957</v>
      </c>
      <c r="AX147" s="6">
        <f>IF(BaseForecast!AX135=0,"",BaseForecast!AX147/BaseForecast!AX135)</f>
        <v>0.38328009998611307</v>
      </c>
      <c r="AY147" s="6">
        <f>IF(BaseForecast!AY135=0,"",BaseForecast!AY147/BaseForecast!AY135)</f>
        <v>0.76363636363636367</v>
      </c>
      <c r="AZ147" s="6">
        <f>IF(BaseForecast!AZ135=0,"",BaseForecast!AZ147/BaseForecast!AZ135)</f>
        <v>1.0288650776295649</v>
      </c>
      <c r="BA147" s="6">
        <f>IF(BaseForecast!BA135=0,"",BaseForecast!BA147/BaseForecast!BA135)</f>
        <v>1.4166666666666667</v>
      </c>
      <c r="BB147" s="6">
        <f t="shared" si="2"/>
        <v>12</v>
      </c>
    </row>
    <row r="148" spans="1:54" ht="12.75" x14ac:dyDescent="0.2">
      <c r="A148" s="11">
        <v>41289</v>
      </c>
      <c r="B148" s="6">
        <f>IF(BaseForecast!B136=0,"",BaseForecast!B148/BaseForecast!B136)</f>
        <v>0.96908093578680166</v>
      </c>
      <c r="C148" s="6">
        <f>IF(BaseForecast!C136=0,"",BaseForecast!C148/BaseForecast!C136)</f>
        <v>0.81185347450407697</v>
      </c>
      <c r="D148" s="6">
        <f>IF(BaseForecast!D136=0,"",BaseForecast!D148/BaseForecast!D136)</f>
        <v>0.86709645425241755</v>
      </c>
      <c r="E148" s="6">
        <f>IF(BaseForecast!E136=0,"",BaseForecast!E148/BaseForecast!E136)</f>
        <v>0.81502361724820971</v>
      </c>
      <c r="F148" s="6">
        <f>IF(BaseForecast!F136=0,"",BaseForecast!F148/BaseForecast!F136)</f>
        <v>0.94746963562753039</v>
      </c>
      <c r="G148" s="6">
        <f>IF(BaseForecast!G136=0,"",BaseForecast!G148/BaseForecast!G136)</f>
        <v>0.99937458051131856</v>
      </c>
      <c r="H148" s="6">
        <f>IF(BaseForecast!H136=0,"",BaseForecast!H148/BaseForecast!H136)</f>
        <v>1.0104136110296276</v>
      </c>
      <c r="I148" s="6">
        <f>IF(BaseForecast!I136=0,"",BaseForecast!I148/BaseForecast!I136)</f>
        <v>1.0917214844234826</v>
      </c>
      <c r="J148" s="6">
        <f>IF(BaseForecast!J136=0,"",BaseForecast!J148/BaseForecast!J136)</f>
        <v>0.58950698655417877</v>
      </c>
      <c r="K148" s="6" t="str">
        <f>IF(BaseForecast!K136=0,"",BaseForecast!K148/BaseForecast!K136)</f>
        <v/>
      </c>
      <c r="L148" s="6">
        <f>IF(BaseForecast!L136=0,"",BaseForecast!L148/BaseForecast!L136)</f>
        <v>0.94478266315921333</v>
      </c>
      <c r="M148" s="6">
        <f>IF(BaseForecast!M136=0,"",BaseForecast!M148/BaseForecast!M136)</f>
        <v>1.2106629922094441</v>
      </c>
      <c r="N148" s="6" t="str">
        <f>IF(BaseForecast!N136=0,"",BaseForecast!N148/BaseForecast!N136)</f>
        <v/>
      </c>
      <c r="O148" s="6">
        <f>IF(BaseForecast!O136=0,"",BaseForecast!O148/BaseForecast!O136)</f>
        <v>1.7994034302759134</v>
      </c>
      <c r="P148" s="6">
        <f>IF(BaseForecast!P136=0,"",BaseForecast!P148/BaseForecast!P136)</f>
        <v>0.6675780359990886</v>
      </c>
      <c r="Q148" s="6">
        <f>IF(BaseForecast!Q136=0,"",BaseForecast!Q148/BaseForecast!Q136)</f>
        <v>0.72548081523299202</v>
      </c>
      <c r="R148" s="6">
        <f>IF(BaseForecast!R136=0,"",BaseForecast!R148/BaseForecast!R136)</f>
        <v>1.494824016563147</v>
      </c>
      <c r="S148" s="6">
        <f>IF(BaseForecast!S136=0,"",BaseForecast!S148/BaseForecast!S136)</f>
        <v>0.55310952118877266</v>
      </c>
      <c r="T148" s="6">
        <f>IF(BaseForecast!T136=0,"",BaseForecast!T148/BaseForecast!T136)</f>
        <v>1.018699910952805</v>
      </c>
      <c r="U148" s="6">
        <f>IF(BaseForecast!U136=0,"",BaseForecast!U148/BaseForecast!U136)</f>
        <v>1.2022388059701492</v>
      </c>
      <c r="V148" s="6">
        <f>IF(BaseForecast!V136=0,"",BaseForecast!V148/BaseForecast!V136)</f>
        <v>0.67806183115338881</v>
      </c>
      <c r="W148" s="6">
        <f>IF(BaseForecast!W136=0,"",BaseForecast!W148/BaseForecast!W136)</f>
        <v>1.2213740458015268</v>
      </c>
      <c r="X148" s="6">
        <f>IF(BaseForecast!X136=0,"",BaseForecast!X148/BaseForecast!X136)</f>
        <v>0.885655243671431</v>
      </c>
      <c r="Y148" s="6">
        <f>IF(BaseForecast!Y136=0,"",BaseForecast!Y148/BaseForecast!Y136)</f>
        <v>0.5400044906818352</v>
      </c>
      <c r="Z148" s="6">
        <f>IF(BaseForecast!Z136=0,"",BaseForecast!Z148/BaseForecast!Z136)</f>
        <v>2.2147540983606557</v>
      </c>
      <c r="AA148" s="6">
        <f>IF(BaseForecast!AA136=0,"",BaseForecast!AA148/BaseForecast!AA136)</f>
        <v>1.0485548073839952</v>
      </c>
      <c r="AB148" s="6">
        <f>IF(BaseForecast!AB136=0,"",BaseForecast!AB148/BaseForecast!AB136)</f>
        <v>1.2881944444444444</v>
      </c>
      <c r="AC148" s="6">
        <f>IF(BaseForecast!AC136=0,"",BaseForecast!AC148/BaseForecast!AC136)</f>
        <v>0</v>
      </c>
      <c r="AD148" s="6">
        <f>IF(BaseForecast!AD136=0,"",BaseForecast!AD148/BaseForecast!AD136)</f>
        <v>0.77586206896551724</v>
      </c>
      <c r="AE148" s="6">
        <f>IF(BaseForecast!AE136=0,"",BaseForecast!AE148/BaseForecast!AE136)</f>
        <v>1.2018209408194234</v>
      </c>
      <c r="AF148" s="6">
        <f>IF(BaseForecast!AF136=0,"",BaseForecast!AF148/BaseForecast!AF136)</f>
        <v>0.55570547417116423</v>
      </c>
      <c r="AG148" s="6">
        <f>IF(BaseForecast!AG136=0,"",BaseForecast!AG148/BaseForecast!AG136)</f>
        <v>1.0079781793385612</v>
      </c>
      <c r="AH148" s="6">
        <f>IF(BaseForecast!AH136=0,"",BaseForecast!AH148/BaseForecast!AH136)</f>
        <v>0.99696509863429439</v>
      </c>
      <c r="AI148" s="6">
        <f>IF(BaseForecast!AI136=0,"",BaseForecast!AI148/BaseForecast!AI136)</f>
        <v>1.0020171001926783</v>
      </c>
      <c r="AJ148" s="6">
        <f>IF(BaseForecast!AJ136=0,"",BaseForecast!AJ148/BaseForecast!AJ136)</f>
        <v>1.5799326465927099</v>
      </c>
      <c r="AK148" s="6" t="str">
        <f>IF(BaseForecast!AK136=0,"",BaseForecast!AK148/BaseForecast!AK136)</f>
        <v/>
      </c>
      <c r="AL148" s="6">
        <f>IF(BaseForecast!AL136=0,"",BaseForecast!AL148/BaseForecast!AL136)</f>
        <v>0.89104829210836278</v>
      </c>
      <c r="AM148" s="6">
        <f>IF(BaseForecast!AM136=0,"",BaseForecast!AM148/BaseForecast!AM136)</f>
        <v>0.89159172440906187</v>
      </c>
      <c r="AN148" s="6">
        <f>IF(BaseForecast!AN136=0,"",BaseForecast!AN148/BaseForecast!AN136)</f>
        <v>0.91310961968680093</v>
      </c>
      <c r="AO148" s="6">
        <f>IF(BaseForecast!AO136=0,"",BaseForecast!AO148/BaseForecast!AO136)</f>
        <v>1.0124781227717639</v>
      </c>
      <c r="AP148" s="6">
        <f>IF(BaseForecast!AP136=0,"",BaseForecast!AP148/BaseForecast!AP136)</f>
        <v>0.58148383005707038</v>
      </c>
      <c r="AQ148" s="6">
        <f>IF(BaseForecast!AQ136=0,"",BaseForecast!AQ148/BaseForecast!AQ136)</f>
        <v>0.76662983425414366</v>
      </c>
      <c r="AR148" s="6">
        <f>IF(BaseForecast!AR136=0,"",BaseForecast!AR148/BaseForecast!AR136)</f>
        <v>61</v>
      </c>
      <c r="AS148" s="6">
        <f>IF(BaseForecast!AS136=0,"",BaseForecast!AS148/BaseForecast!AS136)</f>
        <v>1.537836960051965</v>
      </c>
      <c r="AT148" s="6">
        <f>IF(BaseForecast!AT136=0,"",BaseForecast!AT148/BaseForecast!AT136)</f>
        <v>0.99243411492270051</v>
      </c>
      <c r="AU148" s="6">
        <f>IF(BaseForecast!AU136=0,"",BaseForecast!AU148/BaseForecast!AU136)</f>
        <v>1.0386683738796414</v>
      </c>
      <c r="AV148" s="6">
        <f>IF(BaseForecast!AV136=0,"",BaseForecast!AV148/BaseForecast!AV136)</f>
        <v>1.6666666666666667</v>
      </c>
      <c r="AW148" s="6">
        <f>IF(BaseForecast!AW136=0,"",BaseForecast!AW148/BaseForecast!AW136)</f>
        <v>0.84323602597560232</v>
      </c>
      <c r="AX148" s="6">
        <f>IF(BaseForecast!AX136=0,"",BaseForecast!AX148/BaseForecast!AX136)</f>
        <v>0.93035479632063078</v>
      </c>
      <c r="AY148" s="6">
        <f>IF(BaseForecast!AY136=0,"",BaseForecast!AY148/BaseForecast!AY136)</f>
        <v>1.3592814371257484</v>
      </c>
      <c r="AZ148" s="6">
        <f>IF(BaseForecast!AZ136=0,"",BaseForecast!AZ148/BaseForecast!AZ136)</f>
        <v>0.90695296523517377</v>
      </c>
      <c r="BA148" s="6">
        <f>IF(BaseForecast!BA136=0,"",BaseForecast!BA148/BaseForecast!BA136)</f>
        <v>0</v>
      </c>
      <c r="BB148" s="6">
        <f t="shared" si="2"/>
        <v>1</v>
      </c>
    </row>
    <row r="149" spans="1:54" ht="12.75" x14ac:dyDescent="0.2">
      <c r="A149" s="11">
        <v>41320</v>
      </c>
      <c r="B149" s="6">
        <f>IF(BaseForecast!B137=0,"",BaseForecast!B149/BaseForecast!B137)</f>
        <v>0.87630366313437702</v>
      </c>
      <c r="C149" s="6">
        <f>IF(BaseForecast!C137=0,"",BaseForecast!C149/BaseForecast!C137)</f>
        <v>0.88701219688848976</v>
      </c>
      <c r="D149" s="6">
        <f>IF(BaseForecast!D137=0,"",BaseForecast!D149/BaseForecast!D137)</f>
        <v>0.82271547996540795</v>
      </c>
      <c r="E149" s="6">
        <f>IF(BaseForecast!E137=0,"",BaseForecast!E149/BaseForecast!E137)</f>
        <v>0.54729864103413983</v>
      </c>
      <c r="F149" s="6">
        <f>IF(BaseForecast!F137=0,"",BaseForecast!F149/BaseForecast!F137)</f>
        <v>0.86454339919394474</v>
      </c>
      <c r="G149" s="6">
        <f>IF(BaseForecast!G137=0,"",BaseForecast!G149/BaseForecast!G137)</f>
        <v>0.91992220401537539</v>
      </c>
      <c r="H149" s="6">
        <f>IF(BaseForecast!H137=0,"",BaseForecast!H149/BaseForecast!H137)</f>
        <v>0.80051897502432701</v>
      </c>
      <c r="I149" s="6">
        <f>IF(BaseForecast!I137=0,"",BaseForecast!I149/BaseForecast!I137)</f>
        <v>1.0805817610062893</v>
      </c>
      <c r="J149" s="6">
        <f>IF(BaseForecast!J137=0,"",BaseForecast!J149/BaseForecast!J137)</f>
        <v>0.56432668669762365</v>
      </c>
      <c r="K149" s="6" t="str">
        <f>IF(BaseForecast!K137=0,"",BaseForecast!K149/BaseForecast!K137)</f>
        <v/>
      </c>
      <c r="L149" s="6">
        <f>IF(BaseForecast!L137=0,"",BaseForecast!L149/BaseForecast!L137)</f>
        <v>1.0165435271442338</v>
      </c>
      <c r="M149" s="6">
        <f>IF(BaseForecast!M137=0,"",BaseForecast!M149/BaseForecast!M137)</f>
        <v>1.2817812466588261</v>
      </c>
      <c r="N149" s="6" t="str">
        <f>IF(BaseForecast!N137=0,"",BaseForecast!N149/BaseForecast!N137)</f>
        <v/>
      </c>
      <c r="O149" s="6">
        <f>IF(BaseForecast!O137=0,"",BaseForecast!O149/BaseForecast!O137)</f>
        <v>0.90191740412979349</v>
      </c>
      <c r="P149" s="6">
        <f>IF(BaseForecast!P137=0,"",BaseForecast!P149/BaseForecast!P137)</f>
        <v>0.48613963039014374</v>
      </c>
      <c r="Q149" s="6">
        <f>IF(BaseForecast!Q137=0,"",BaseForecast!Q149/BaseForecast!Q137)</f>
        <v>0.65174704013860818</v>
      </c>
      <c r="R149" s="6">
        <f>IF(BaseForecast!R137=0,"",BaseForecast!R149/BaseForecast!R137)</f>
        <v>1.5467196819085487</v>
      </c>
      <c r="S149" s="6">
        <f>IF(BaseForecast!S137=0,"",BaseForecast!S149/BaseForecast!S137)</f>
        <v>1.1262199089134679</v>
      </c>
      <c r="T149" s="6">
        <f>IF(BaseForecast!T137=0,"",BaseForecast!T149/BaseForecast!T137)</f>
        <v>1.0316055625790139</v>
      </c>
      <c r="U149" s="6">
        <f>IF(BaseForecast!U137=0,"",BaseForecast!U149/BaseForecast!U137)</f>
        <v>0.8041357783847054</v>
      </c>
      <c r="V149" s="6">
        <f>IF(BaseForecast!V137=0,"",BaseForecast!V149/BaseForecast!V137)</f>
        <v>0.40639999999999998</v>
      </c>
      <c r="W149" s="6">
        <f>IF(BaseForecast!W137=0,"",BaseForecast!W149/BaseForecast!W137)</f>
        <v>4.591836734693878</v>
      </c>
      <c r="X149" s="6">
        <f>IF(BaseForecast!X137=0,"",BaseForecast!X149/BaseForecast!X137)</f>
        <v>0.56544192346765998</v>
      </c>
      <c r="Y149" s="6">
        <f>IF(BaseForecast!Y137=0,"",BaseForecast!Y149/BaseForecast!Y137)</f>
        <v>0.42731086359033704</v>
      </c>
      <c r="Z149" s="6">
        <f>IF(BaseForecast!Z137=0,"",BaseForecast!Z149/BaseForecast!Z137)</f>
        <v>0.78163152053274143</v>
      </c>
      <c r="AA149" s="6">
        <f>IF(BaseForecast!AA137=0,"",BaseForecast!AA149/BaseForecast!AA137)</f>
        <v>0.77493207429513167</v>
      </c>
      <c r="AB149" s="6">
        <f>IF(BaseForecast!AB137=0,"",BaseForecast!AB149/BaseForecast!AB137)</f>
        <v>1.0118577075098814</v>
      </c>
      <c r="AC149" s="6">
        <f>IF(BaseForecast!AC137=0,"",BaseForecast!AC149/BaseForecast!AC137)</f>
        <v>0</v>
      </c>
      <c r="AD149" s="6">
        <f>IF(BaseForecast!AD137=0,"",BaseForecast!AD149/BaseForecast!AD137)</f>
        <v>1.1666666666666667</v>
      </c>
      <c r="AE149" s="6">
        <f>IF(BaseForecast!AE137=0,"",BaseForecast!AE149/BaseForecast!AE137)</f>
        <v>1.1328137953904824</v>
      </c>
      <c r="AF149" s="6">
        <f>IF(BaseForecast!AF137=0,"",BaseForecast!AF149/BaseForecast!AF137)</f>
        <v>0.48635394456289976</v>
      </c>
      <c r="AG149" s="6">
        <f>IF(BaseForecast!AG137=0,"",BaseForecast!AG149/BaseForecast!AG137)</f>
        <v>1.0122784024280886</v>
      </c>
      <c r="AH149" s="6">
        <f>IF(BaseForecast!AH137=0,"",BaseForecast!AH149/BaseForecast!AH137)</f>
        <v>0.91734733566705562</v>
      </c>
      <c r="AI149" s="6">
        <f>IF(BaseForecast!AI137=0,"",BaseForecast!AI149/BaseForecast!AI137)</f>
        <v>1.0859786700125471</v>
      </c>
      <c r="AJ149" s="6">
        <f>IF(BaseForecast!AJ137=0,"",BaseForecast!AJ149/BaseForecast!AJ137)</f>
        <v>1.1197084819351837</v>
      </c>
      <c r="AK149" s="6" t="str">
        <f>IF(BaseForecast!AK137=0,"",BaseForecast!AK149/BaseForecast!AK137)</f>
        <v/>
      </c>
      <c r="AL149" s="6">
        <f>IF(BaseForecast!AL137=0,"",BaseForecast!AL149/BaseForecast!AL137)</f>
        <v>1.017017017017017</v>
      </c>
      <c r="AM149" s="6">
        <f>IF(BaseForecast!AM137=0,"",BaseForecast!AM149/BaseForecast!AM137)</f>
        <v>0.72322858286629299</v>
      </c>
      <c r="AN149" s="6">
        <f>IF(BaseForecast!AN137=0,"",BaseForecast!AN149/BaseForecast!AN137)</f>
        <v>0.86007532956685495</v>
      </c>
      <c r="AO149" s="6">
        <f>IF(BaseForecast!AO137=0,"",BaseForecast!AO149/BaseForecast!AO137)</f>
        <v>0.82712018398114762</v>
      </c>
      <c r="AP149" s="6">
        <f>IF(BaseForecast!AP137=0,"",BaseForecast!AP149/BaseForecast!AP137)</f>
        <v>0.28356013240161826</v>
      </c>
      <c r="AQ149" s="6">
        <f>IF(BaseForecast!AQ137=0,"",BaseForecast!AQ149/BaseForecast!AQ137)</f>
        <v>0.79890417346700859</v>
      </c>
      <c r="AR149" s="6">
        <f>IF(BaseForecast!AR137=0,"",BaseForecast!AR149/BaseForecast!AR137)</f>
        <v>0</v>
      </c>
      <c r="AS149" s="6">
        <f>IF(BaseForecast!AS137=0,"",BaseForecast!AS149/BaseForecast!AS137)</f>
        <v>1.8044132397191575</v>
      </c>
      <c r="AT149" s="6">
        <f>IF(BaseForecast!AT137=0,"",BaseForecast!AT149/BaseForecast!AT137)</f>
        <v>0.83710338391625416</v>
      </c>
      <c r="AU149" s="6">
        <f>IF(BaseForecast!AU137=0,"",BaseForecast!AU149/BaseForecast!AU137)</f>
        <v>0.81912412542109359</v>
      </c>
      <c r="AV149" s="6">
        <f>IF(BaseForecast!AV137=0,"",BaseForecast!AV149/BaseForecast!AV137)</f>
        <v>1.3333333333333333</v>
      </c>
      <c r="AW149" s="6">
        <f>IF(BaseForecast!AW137=0,"",BaseForecast!AW149/BaseForecast!AW137)</f>
        <v>0.86532363365043841</v>
      </c>
      <c r="AX149" s="6">
        <f>IF(BaseForecast!AX137=0,"",BaseForecast!AX149/BaseForecast!AX137)</f>
        <v>0.94471978650400301</v>
      </c>
      <c r="AY149" s="6">
        <f>IF(BaseForecast!AY137=0,"",BaseForecast!AY149/BaseForecast!AY137)</f>
        <v>1.4601769911504425</v>
      </c>
      <c r="AZ149" s="6">
        <f>IF(BaseForecast!AZ137=0,"",BaseForecast!AZ149/BaseForecast!AZ137)</f>
        <v>0.5662205226258763</v>
      </c>
      <c r="BA149" s="6">
        <f>IF(BaseForecast!BA137=0,"",BaseForecast!BA149/BaseForecast!BA137)</f>
        <v>0</v>
      </c>
      <c r="BB149" s="6">
        <f t="shared" si="2"/>
        <v>2</v>
      </c>
    </row>
    <row r="150" spans="1:54" ht="12.75" x14ac:dyDescent="0.2">
      <c r="A150" s="11">
        <v>41348</v>
      </c>
      <c r="B150" s="6">
        <f>IF(BaseForecast!B138=0,"",BaseForecast!B150/BaseForecast!B138)</f>
        <v>0.89195058886009326</v>
      </c>
      <c r="C150" s="6">
        <f>IF(BaseForecast!C138=0,"",BaseForecast!C150/BaseForecast!C138)</f>
        <v>1.0394626925518762</v>
      </c>
      <c r="D150" s="6">
        <f>IF(BaseForecast!D138=0,"",BaseForecast!D150/BaseForecast!D138)</f>
        <v>0.89539511085844226</v>
      </c>
      <c r="E150" s="6">
        <f>IF(BaseForecast!E138=0,"",BaseForecast!E150/BaseForecast!E138)</f>
        <v>0.55133534895439662</v>
      </c>
      <c r="F150" s="6">
        <f>IF(BaseForecast!F138=0,"",BaseForecast!F150/BaseForecast!F138)</f>
        <v>1.3800732377174245</v>
      </c>
      <c r="G150" s="6">
        <f>IF(BaseForecast!G138=0,"",BaseForecast!G150/BaseForecast!G138)</f>
        <v>0.92661797717284766</v>
      </c>
      <c r="H150" s="6">
        <f>IF(BaseForecast!H138=0,"",BaseForecast!H150/BaseForecast!H138)</f>
        <v>1.1387235449735449</v>
      </c>
      <c r="I150" s="6">
        <f>IF(BaseForecast!I138=0,"",BaseForecast!I150/BaseForecast!I138)</f>
        <v>1.1193467336683418</v>
      </c>
      <c r="J150" s="6">
        <f>IF(BaseForecast!J138=0,"",BaseForecast!J150/BaseForecast!J138)</f>
        <v>1.0528978840846366</v>
      </c>
      <c r="K150" s="6" t="str">
        <f>IF(BaseForecast!K138=0,"",BaseForecast!K150/BaseForecast!K138)</f>
        <v/>
      </c>
      <c r="L150" s="6">
        <f>IF(BaseForecast!L138=0,"",BaseForecast!L150/BaseForecast!L138)</f>
        <v>0.84099546534225866</v>
      </c>
      <c r="M150" s="6">
        <f>IF(BaseForecast!M138=0,"",BaseForecast!M150/BaseForecast!M138)</f>
        <v>1.2638320209973752</v>
      </c>
      <c r="N150" s="6" t="str">
        <f>IF(BaseForecast!N138=0,"",BaseForecast!N150/BaseForecast!N138)</f>
        <v/>
      </c>
      <c r="O150" s="6">
        <f>IF(BaseForecast!O138=0,"",BaseForecast!O150/BaseForecast!O138)</f>
        <v>1.8509174311926606</v>
      </c>
      <c r="P150" s="6">
        <f>IF(BaseForecast!P138=0,"",BaseForecast!P150/BaseForecast!P138)</f>
        <v>0.79598903477131722</v>
      </c>
      <c r="Q150" s="6">
        <f>IF(BaseForecast!Q138=0,"",BaseForecast!Q150/BaseForecast!Q138)</f>
        <v>0.5389036251105217</v>
      </c>
      <c r="R150" s="6">
        <f>IF(BaseForecast!R138=0,"",BaseForecast!R150/BaseForecast!R138)</f>
        <v>1.468864468864469</v>
      </c>
      <c r="S150" s="6">
        <f>IF(BaseForecast!S138=0,"",BaseForecast!S150/BaseForecast!S138)</f>
        <v>1.0391032325338894</v>
      </c>
      <c r="T150" s="6">
        <f>IF(BaseForecast!T138=0,"",BaseForecast!T150/BaseForecast!T138)</f>
        <v>0.93816335948315643</v>
      </c>
      <c r="U150" s="6">
        <f>IF(BaseForecast!U138=0,"",BaseForecast!U150/BaseForecast!U138)</f>
        <v>0.68450750975022823</v>
      </c>
      <c r="V150" s="6">
        <f>IF(BaseForecast!V138=0,"",BaseForecast!V150/BaseForecast!V138)</f>
        <v>0.78301056338028174</v>
      </c>
      <c r="W150" s="6">
        <f>IF(BaseForecast!W138=0,"",BaseForecast!W150/BaseForecast!W138)</f>
        <v>0.25866666666666666</v>
      </c>
      <c r="X150" s="6">
        <f>IF(BaseForecast!X138=0,"",BaseForecast!X150/BaseForecast!X138)</f>
        <v>0.70936074824147788</v>
      </c>
      <c r="Y150" s="6">
        <f>IF(BaseForecast!Y138=0,"",BaseForecast!Y150/BaseForecast!Y138)</f>
        <v>0.59084065244667505</v>
      </c>
      <c r="Z150" s="6">
        <f>IF(BaseForecast!Z138=0,"",BaseForecast!Z150/BaseForecast!Z138)</f>
        <v>1.1072456186241171</v>
      </c>
      <c r="AA150" s="6">
        <f>IF(BaseForecast!AA138=0,"",BaseForecast!AA150/BaseForecast!AA138)</f>
        <v>0.64703685258964139</v>
      </c>
      <c r="AB150" s="6">
        <f>IF(BaseForecast!AB138=0,"",BaseForecast!AB150/BaseForecast!AB138)</f>
        <v>1.2921116086806752</v>
      </c>
      <c r="AC150" s="6">
        <f>IF(BaseForecast!AC138=0,"",BaseForecast!AC150/BaseForecast!AC138)</f>
        <v>0</v>
      </c>
      <c r="AD150" s="6">
        <f>IF(BaseForecast!AD138=0,"",BaseForecast!AD150/BaseForecast!AD138)</f>
        <v>1.1724137931034482</v>
      </c>
      <c r="AE150" s="6">
        <f>IF(BaseForecast!AE138=0,"",BaseForecast!AE150/BaseForecast!AE138)</f>
        <v>1.0437763277442802</v>
      </c>
      <c r="AF150" s="6">
        <f>IF(BaseForecast!AF138=0,"",BaseForecast!AF150/BaseForecast!AF138)</f>
        <v>0.66366540807435381</v>
      </c>
      <c r="AG150" s="6">
        <f>IF(BaseForecast!AG138=0,"",BaseForecast!AG150/BaseForecast!AG138)</f>
        <v>1.0210583808714651</v>
      </c>
      <c r="AH150" s="6">
        <f>IF(BaseForecast!AH138=0,"",BaseForecast!AH150/BaseForecast!AH138)</f>
        <v>0.76598211328254384</v>
      </c>
      <c r="AI150" s="6">
        <f>IF(BaseForecast!AI138=0,"",BaseForecast!AI150/BaseForecast!AI138)</f>
        <v>1.0896288828681242</v>
      </c>
      <c r="AJ150" s="6">
        <f>IF(BaseForecast!AJ138=0,"",BaseForecast!AJ150/BaseForecast!AJ138)</f>
        <v>1.4899692078006905</v>
      </c>
      <c r="AK150" s="6" t="str">
        <f>IF(BaseForecast!AK138=0,"",BaseForecast!AK150/BaseForecast!AK138)</f>
        <v/>
      </c>
      <c r="AL150" s="6">
        <f>IF(BaseForecast!AL138=0,"",BaseForecast!AL150/BaseForecast!AL138)</f>
        <v>1.0017160337237931</v>
      </c>
      <c r="AM150" s="6">
        <f>IF(BaseForecast!AM138=0,"",BaseForecast!AM150/BaseForecast!AM138)</f>
        <v>0.86200716845878134</v>
      </c>
      <c r="AN150" s="6">
        <f>IF(BaseForecast!AN138=0,"",BaseForecast!AN150/BaseForecast!AN138)</f>
        <v>1.3754390705214807</v>
      </c>
      <c r="AO150" s="6">
        <f>IF(BaseForecast!AO138=0,"",BaseForecast!AO150/BaseForecast!AO138)</f>
        <v>0.89143487715426306</v>
      </c>
      <c r="AP150" s="6">
        <f>IF(BaseForecast!AP138=0,"",BaseForecast!AP150/BaseForecast!AP138)</f>
        <v>0.57857491459248411</v>
      </c>
      <c r="AQ150" s="6">
        <f>IF(BaseForecast!AQ138=0,"",BaseForecast!AQ150/BaseForecast!AQ138)</f>
        <v>0.92755978639424197</v>
      </c>
      <c r="AR150" s="6">
        <f>IF(BaseForecast!AR138=0,"",BaseForecast!AR150/BaseForecast!AR138)</f>
        <v>0</v>
      </c>
      <c r="AS150" s="6">
        <f>IF(BaseForecast!AS138=0,"",BaseForecast!AS150/BaseForecast!AS138)</f>
        <v>1.0213587820949783</v>
      </c>
      <c r="AT150" s="6">
        <f>IF(BaseForecast!AT138=0,"",BaseForecast!AT150/BaseForecast!AT138)</f>
        <v>0.81203954410931301</v>
      </c>
      <c r="AU150" s="6">
        <f>IF(BaseForecast!AU138=0,"",BaseForecast!AU150/BaseForecast!AU138)</f>
        <v>0.93669314796425029</v>
      </c>
      <c r="AV150" s="6">
        <f>IF(BaseForecast!AV138=0,"",BaseForecast!AV150/BaseForecast!AV138)</f>
        <v>1.3333333333333333</v>
      </c>
      <c r="AW150" s="6">
        <f>IF(BaseForecast!AW138=0,"",BaseForecast!AW150/BaseForecast!AW138)</f>
        <v>0.62221794625104232</v>
      </c>
      <c r="AX150" s="6">
        <f>IF(BaseForecast!AX138=0,"",BaseForecast!AX150/BaseForecast!AX138)</f>
        <v>2.1467889908256881</v>
      </c>
      <c r="AY150" s="6">
        <f>IF(BaseForecast!AY138=0,"",BaseForecast!AY150/BaseForecast!AY138)</f>
        <v>1.3982300884955752</v>
      </c>
      <c r="AZ150" s="6">
        <f>IF(BaseForecast!AZ138=0,"",BaseForecast!AZ150/BaseForecast!AZ138)</f>
        <v>0.951223544973545</v>
      </c>
      <c r="BA150" s="6">
        <f>IF(BaseForecast!BA138=0,"",BaseForecast!BA150/BaseForecast!BA138)</f>
        <v>0</v>
      </c>
      <c r="BB150" s="6">
        <f t="shared" si="2"/>
        <v>3</v>
      </c>
    </row>
    <row r="151" spans="1:54" ht="12.75" x14ac:dyDescent="0.2">
      <c r="A151" s="11">
        <v>41379</v>
      </c>
      <c r="B151" s="6">
        <f>IF(BaseForecast!B139=0,"",BaseForecast!B151/BaseForecast!B139)</f>
        <v>0.78601166394619915</v>
      </c>
      <c r="C151" s="6">
        <f>IF(BaseForecast!C139=0,"",BaseForecast!C151/BaseForecast!C139)</f>
        <v>0.71627175239196039</v>
      </c>
      <c r="D151" s="6">
        <f>IF(BaseForecast!D139=0,"",BaseForecast!D151/BaseForecast!D139)</f>
        <v>0.86019929660023442</v>
      </c>
      <c r="E151" s="6">
        <f>IF(BaseForecast!E139=0,"",BaseForecast!E151/BaseForecast!E139)</f>
        <v>0.63659147869674182</v>
      </c>
      <c r="F151" s="6">
        <f>IF(BaseForecast!F139=0,"",BaseForecast!F151/BaseForecast!F139)</f>
        <v>0.45058345120226306</v>
      </c>
      <c r="G151" s="6">
        <f>IF(BaseForecast!G139=0,"",BaseForecast!G151/BaseForecast!G139)</f>
        <v>0.86059657800434064</v>
      </c>
      <c r="H151" s="6">
        <f>IF(BaseForecast!H139=0,"",BaseForecast!H151/BaseForecast!H139)</f>
        <v>1.039570757880617</v>
      </c>
      <c r="I151" s="6">
        <f>IF(BaseForecast!I139=0,"",BaseForecast!I151/BaseForecast!I139)</f>
        <v>1.1551362683438156</v>
      </c>
      <c r="J151" s="6">
        <f>IF(BaseForecast!J139=0,"",BaseForecast!J151/BaseForecast!J139)</f>
        <v>0.48568755846585593</v>
      </c>
      <c r="K151" s="6" t="str">
        <f>IF(BaseForecast!K139=0,"",BaseForecast!K151/BaseForecast!K139)</f>
        <v/>
      </c>
      <c r="L151" s="6">
        <f>IF(BaseForecast!L139=0,"",BaseForecast!L151/BaseForecast!L139)</f>
        <v>0.86365210990105445</v>
      </c>
      <c r="M151" s="6">
        <f>IF(BaseForecast!M139=0,"",BaseForecast!M151/BaseForecast!M139)</f>
        <v>0.88269097822329756</v>
      </c>
      <c r="N151" s="6" t="str">
        <f>IF(BaseForecast!N139=0,"",BaseForecast!N151/BaseForecast!N139)</f>
        <v/>
      </c>
      <c r="O151" s="6">
        <f>IF(BaseForecast!O139=0,"",BaseForecast!O151/BaseForecast!O139)</f>
        <v>1.4433962264150944</v>
      </c>
      <c r="P151" s="6">
        <f>IF(BaseForecast!P139=0,"",BaseForecast!P151/BaseForecast!P139)</f>
        <v>0.59275398406374502</v>
      </c>
      <c r="Q151" s="6">
        <f>IF(BaseForecast!Q139=0,"",BaseForecast!Q151/BaseForecast!Q139)</f>
        <v>0.62446676757946884</v>
      </c>
      <c r="R151" s="6">
        <f>IF(BaseForecast!R139=0,"",BaseForecast!R151/BaseForecast!R139)</f>
        <v>1.0884086444007859</v>
      </c>
      <c r="S151" s="6">
        <f>IF(BaseForecast!S139=0,"",BaseForecast!S151/BaseForecast!S139)</f>
        <v>0.58129913115432352</v>
      </c>
      <c r="T151" s="6">
        <f>IF(BaseForecast!T139=0,"",BaseForecast!T151/BaseForecast!T139)</f>
        <v>0.24193548387096775</v>
      </c>
      <c r="U151" s="6">
        <f>IF(BaseForecast!U139=0,"",BaseForecast!U151/BaseForecast!U139)</f>
        <v>0.75125618788848769</v>
      </c>
      <c r="V151" s="6">
        <f>IF(BaseForecast!V139=0,"",BaseForecast!V151/BaseForecast!V139)</f>
        <v>1.6754297269969667</v>
      </c>
      <c r="W151" s="6">
        <f>IF(BaseForecast!W139=0,"",BaseForecast!W151/BaseForecast!W139)</f>
        <v>0.24324633699633699</v>
      </c>
      <c r="X151" s="6">
        <f>IF(BaseForecast!X139=0,"",BaseForecast!X151/BaseForecast!X139)</f>
        <v>1.1699045386032489</v>
      </c>
      <c r="Y151" s="6">
        <f>IF(BaseForecast!Y139=0,"",BaseForecast!Y151/BaseForecast!Y139)</f>
        <v>0.46914123630672927</v>
      </c>
      <c r="Z151" s="6">
        <f>IF(BaseForecast!Z139=0,"",BaseForecast!Z151/BaseForecast!Z139)</f>
        <v>1.0139724849527085</v>
      </c>
      <c r="AA151" s="6">
        <f>IF(BaseForecast!AA139=0,"",BaseForecast!AA151/BaseForecast!AA139)</f>
        <v>0.53531855955678675</v>
      </c>
      <c r="AB151" s="6">
        <f>IF(BaseForecast!AB139=0,"",BaseForecast!AB151/BaseForecast!AB139)</f>
        <v>0.60409145607701564</v>
      </c>
      <c r="AC151" s="6">
        <f>IF(BaseForecast!AC139=0,"",BaseForecast!AC151/BaseForecast!AC139)</f>
        <v>0</v>
      </c>
      <c r="AD151" s="6">
        <f>IF(BaseForecast!AD139=0,"",BaseForecast!AD151/BaseForecast!AD139)</f>
        <v>0.49792531120331951</v>
      </c>
      <c r="AE151" s="6">
        <f>IF(BaseForecast!AE139=0,"",BaseForecast!AE151/BaseForecast!AE139)</f>
        <v>0.89922412272967733</v>
      </c>
      <c r="AF151" s="6">
        <f>IF(BaseForecast!AF139=0,"",BaseForecast!AF151/BaseForecast!AF139)</f>
        <v>4.0637191157347201E-2</v>
      </c>
      <c r="AG151" s="6">
        <f>IF(BaseForecast!AG139=0,"",BaseForecast!AG151/BaseForecast!AG139)</f>
        <v>0.98053076833932085</v>
      </c>
      <c r="AH151" s="6">
        <f>IF(BaseForecast!AH139=0,"",BaseForecast!AH151/BaseForecast!AH139)</f>
        <v>0.99395364460866642</v>
      </c>
      <c r="AI151" s="6">
        <f>IF(BaseForecast!AI139=0,"",BaseForecast!AI151/BaseForecast!AI139)</f>
        <v>0.89214287793659575</v>
      </c>
      <c r="AJ151" s="6">
        <f>IF(BaseForecast!AJ139=0,"",BaseForecast!AJ151/BaseForecast!AJ139)</f>
        <v>1.3368899610317313</v>
      </c>
      <c r="AK151" s="6" t="str">
        <f>IF(BaseForecast!AK139=0,"",BaseForecast!AK151/BaseForecast!AK139)</f>
        <v/>
      </c>
      <c r="AL151" s="6">
        <f>IF(BaseForecast!AL139=0,"",BaseForecast!AL151/BaseForecast!AL139)</f>
        <v>0.82579924372636648</v>
      </c>
      <c r="AM151" s="6">
        <f>IF(BaseForecast!AM139=0,"",BaseForecast!AM151/BaseForecast!AM139)</f>
        <v>0.55076790393737352</v>
      </c>
      <c r="AN151" s="6">
        <f>IF(BaseForecast!AN139=0,"",BaseForecast!AN151/BaseForecast!AN139)</f>
        <v>1.4872026498042759</v>
      </c>
      <c r="AO151" s="6">
        <f>IF(BaseForecast!AO139=0,"",BaseForecast!AO151/BaseForecast!AO139)</f>
        <v>0.79107742551683768</v>
      </c>
      <c r="AP151" s="6">
        <f>IF(BaseForecast!AP139=0,"",BaseForecast!AP151/BaseForecast!AP139)</f>
        <v>1.0190307028672925</v>
      </c>
      <c r="AQ151" s="6">
        <f>IF(BaseForecast!AQ139=0,"",BaseForecast!AQ151/BaseForecast!AQ139)</f>
        <v>0.87547400611620796</v>
      </c>
      <c r="AR151" s="6">
        <f>IF(BaseForecast!AR139=0,"",BaseForecast!AR151/BaseForecast!AR139)</f>
        <v>8.2380952380952372</v>
      </c>
      <c r="AS151" s="6">
        <f>IF(BaseForecast!AS139=0,"",BaseForecast!AS151/BaseForecast!AS139)</f>
        <v>0.1315089319650323</v>
      </c>
      <c r="AT151" s="6">
        <f>IF(BaseForecast!AT139=0,"",BaseForecast!AT151/BaseForecast!AT139)</f>
        <v>0.74362986311103052</v>
      </c>
      <c r="AU151" s="6">
        <f>IF(BaseForecast!AU139=0,"",BaseForecast!AU151/BaseForecast!AU139)</f>
        <v>1.0147102972080457</v>
      </c>
      <c r="AV151" s="6">
        <f>IF(BaseForecast!AV139=0,"",BaseForecast!AV151/BaseForecast!AV139)</f>
        <v>0.33333333333333331</v>
      </c>
      <c r="AW151" s="6">
        <f>IF(BaseForecast!AW139=0,"",BaseForecast!AW151/BaseForecast!AW139)</f>
        <v>1.5253623188405796</v>
      </c>
      <c r="AX151" s="6">
        <f>IF(BaseForecast!AX139=0,"",BaseForecast!AX151/BaseForecast!AX139)</f>
        <v>1.5345830639948288</v>
      </c>
      <c r="AY151" s="6">
        <f>IF(BaseForecast!AY139=0,"",BaseForecast!AY151/BaseForecast!AY139)</f>
        <v>1.103030303030303</v>
      </c>
      <c r="AZ151" s="6">
        <f>IF(BaseForecast!AZ139=0,"",BaseForecast!AZ151/BaseForecast!AZ139)</f>
        <v>0.80587967873920296</v>
      </c>
      <c r="BA151" s="6">
        <f>IF(BaseForecast!BA139=0,"",BaseForecast!BA151/BaseForecast!BA139)</f>
        <v>0</v>
      </c>
      <c r="BB151" s="6">
        <f t="shared" si="2"/>
        <v>4</v>
      </c>
    </row>
    <row r="152" spans="1:54" ht="12.75" x14ac:dyDescent="0.2">
      <c r="A152" s="11">
        <v>41409</v>
      </c>
      <c r="B152" s="6">
        <f>IF(BaseForecast!B140=0,"",BaseForecast!B152/BaseForecast!B140)</f>
        <v>0.75449710572860185</v>
      </c>
      <c r="C152" s="6">
        <f>IF(BaseForecast!C140=0,"",BaseForecast!C152/BaseForecast!C140)</f>
        <v>0.57444567335545371</v>
      </c>
      <c r="D152" s="6">
        <f>IF(BaseForecast!D140=0,"",BaseForecast!D152/BaseForecast!D140)</f>
        <v>0.83437892095357591</v>
      </c>
      <c r="E152" s="6">
        <f>IF(BaseForecast!E140=0,"",BaseForecast!E152/BaseForecast!E140)</f>
        <v>0.57388603512125191</v>
      </c>
      <c r="F152" s="6">
        <f>IF(BaseForecast!F140=0,"",BaseForecast!F152/BaseForecast!F140)</f>
        <v>0.49545454545454548</v>
      </c>
      <c r="G152" s="6">
        <f>IF(BaseForecast!G140=0,"",BaseForecast!G152/BaseForecast!G140)</f>
        <v>0.94799677603519494</v>
      </c>
      <c r="H152" s="6">
        <f>IF(BaseForecast!H140=0,"",BaseForecast!H152/BaseForecast!H140)</f>
        <v>0.76119588140429228</v>
      </c>
      <c r="I152" s="6">
        <f>IF(BaseForecast!I140=0,"",BaseForecast!I152/BaseForecast!I140)</f>
        <v>1.2808481532147742</v>
      </c>
      <c r="J152" s="6">
        <f>IF(BaseForecast!J140=0,"",BaseForecast!J152/BaseForecast!J140)</f>
        <v>0.66699820966779388</v>
      </c>
      <c r="K152" s="6" t="str">
        <f>IF(BaseForecast!K140=0,"",BaseForecast!K152/BaseForecast!K140)</f>
        <v/>
      </c>
      <c r="L152" s="6">
        <f>IF(BaseForecast!L140=0,"",BaseForecast!L152/BaseForecast!L140)</f>
        <v>0.8132540900999331</v>
      </c>
      <c r="M152" s="6">
        <f>IF(BaseForecast!M140=0,"",BaseForecast!M152/BaseForecast!M140)</f>
        <v>0.72335756412014818</v>
      </c>
      <c r="N152" s="6" t="str">
        <f>IF(BaseForecast!N140=0,"",BaseForecast!N152/BaseForecast!N140)</f>
        <v/>
      </c>
      <c r="O152" s="6">
        <f>IF(BaseForecast!O140=0,"",BaseForecast!O152/BaseForecast!O140)</f>
        <v>5.7106598984771573</v>
      </c>
      <c r="P152" s="6">
        <f>IF(BaseForecast!P140=0,"",BaseForecast!P152/BaseForecast!P140)</f>
        <v>0.63225143192833011</v>
      </c>
      <c r="Q152" s="6">
        <f>IF(BaseForecast!Q140=0,"",BaseForecast!Q152/BaseForecast!Q140)</f>
        <v>0.55092343553882017</v>
      </c>
      <c r="R152" s="6">
        <f>IF(BaseForecast!R140=0,"",BaseForecast!R152/BaseForecast!R140)</f>
        <v>0.70154095701540953</v>
      </c>
      <c r="S152" s="6">
        <f>IF(BaseForecast!S140=0,"",BaseForecast!S152/BaseForecast!S140)</f>
        <v>0.48304498269896196</v>
      </c>
      <c r="T152" s="6">
        <f>IF(BaseForecast!T140=0,"",BaseForecast!T152/BaseForecast!T140)</f>
        <v>0.32165968785687094</v>
      </c>
      <c r="U152" s="6">
        <f>IF(BaseForecast!U140=0,"",BaseForecast!U152/BaseForecast!U140)</f>
        <v>0.56946645536185947</v>
      </c>
      <c r="V152" s="6">
        <f>IF(BaseForecast!V140=0,"",BaseForecast!V152/BaseForecast!V140)</f>
        <v>1.5733788395904438</v>
      </c>
      <c r="W152" s="6">
        <f>IF(BaseForecast!W140=0,"",BaseForecast!W152/BaseForecast!W140)</f>
        <v>0.37076566125290022</v>
      </c>
      <c r="X152" s="6">
        <f>IF(BaseForecast!X140=0,"",BaseForecast!X152/BaseForecast!X140)</f>
        <v>1.0638649672752325</v>
      </c>
      <c r="Y152" s="6">
        <f>IF(BaseForecast!Y140=0,"",BaseForecast!Y152/BaseForecast!Y140)</f>
        <v>0.61261819872887924</v>
      </c>
      <c r="Z152" s="6">
        <f>IF(BaseForecast!Z140=0,"",BaseForecast!Z152/BaseForecast!Z140)</f>
        <v>0.59339933993399341</v>
      </c>
      <c r="AA152" s="6">
        <f>IF(BaseForecast!AA140=0,"",BaseForecast!AA152/BaseForecast!AA140)</f>
        <v>0.57842976022103076</v>
      </c>
      <c r="AB152" s="6">
        <f>IF(BaseForecast!AB140=0,"",BaseForecast!AB152/BaseForecast!AB140)</f>
        <v>0.64683227421528977</v>
      </c>
      <c r="AC152" s="6">
        <f>IF(BaseForecast!AC140=0,"",BaseForecast!AC152/BaseForecast!AC140)</f>
        <v>0</v>
      </c>
      <c r="AD152" s="6">
        <f>IF(BaseForecast!AD140=0,"",BaseForecast!AD152/BaseForecast!AD140)</f>
        <v>0.38619676945668135</v>
      </c>
      <c r="AE152" s="6">
        <f>IF(BaseForecast!AE140=0,"",BaseForecast!AE152/BaseForecast!AE140)</f>
        <v>0.80146971672395406</v>
      </c>
      <c r="AF152" s="6">
        <f>IF(BaseForecast!AF140=0,"",BaseForecast!AF152/BaseForecast!AF140)</f>
        <v>0.2811676909569798</v>
      </c>
      <c r="AG152" s="6">
        <f>IF(BaseForecast!AG140=0,"",BaseForecast!AG152/BaseForecast!AG140)</f>
        <v>0.79378252287816253</v>
      </c>
      <c r="AH152" s="6">
        <f>IF(BaseForecast!AH140=0,"",BaseForecast!AH152/BaseForecast!AH140)</f>
        <v>0.99374197689345312</v>
      </c>
      <c r="AI152" s="6">
        <f>IF(BaseForecast!AI140=0,"",BaseForecast!AI152/BaseForecast!AI140)</f>
        <v>0.84859465516008292</v>
      </c>
      <c r="AJ152" s="6">
        <f>IF(BaseForecast!AJ140=0,"",BaseForecast!AJ152/BaseForecast!AJ140)</f>
        <v>1.2050164410797584</v>
      </c>
      <c r="AK152" s="6" t="str">
        <f>IF(BaseForecast!AK140=0,"",BaseForecast!AK152/BaseForecast!AK140)</f>
        <v/>
      </c>
      <c r="AL152" s="6">
        <f>IF(BaseForecast!AL140=0,"",BaseForecast!AL152/BaseForecast!AL140)</f>
        <v>0.92045150948437082</v>
      </c>
      <c r="AM152" s="6">
        <f>IF(BaseForecast!AM140=0,"",BaseForecast!AM152/BaseForecast!AM140)</f>
        <v>0.62234424234861008</v>
      </c>
      <c r="AN152" s="6">
        <f>IF(BaseForecast!AN140=0,"",BaseForecast!AN152/BaseForecast!AN140)</f>
        <v>1.935656836461126</v>
      </c>
      <c r="AO152" s="6">
        <f>IF(BaseForecast!AO140=0,"",BaseForecast!AO152/BaseForecast!AO140)</f>
        <v>0.91185229303156645</v>
      </c>
      <c r="AP152" s="6">
        <f>IF(BaseForecast!AP140=0,"",BaseForecast!AP152/BaseForecast!AP140)</f>
        <v>0.94911306217523739</v>
      </c>
      <c r="AQ152" s="6">
        <f>IF(BaseForecast!AQ140=0,"",BaseForecast!AQ152/BaseForecast!AQ140)</f>
        <v>0.63123877917414717</v>
      </c>
      <c r="AR152" s="6">
        <f>IF(BaseForecast!AR140=0,"",BaseForecast!AR152/BaseForecast!AR140)</f>
        <v>0</v>
      </c>
      <c r="AS152" s="6">
        <f>IF(BaseForecast!AS140=0,"",BaseForecast!AS152/BaseForecast!AS140)</f>
        <v>0.22513419640037891</v>
      </c>
      <c r="AT152" s="6">
        <f>IF(BaseForecast!AT140=0,"",BaseForecast!AT152/BaseForecast!AT140)</f>
        <v>0.76784475803597962</v>
      </c>
      <c r="AU152" s="6">
        <f>IF(BaseForecast!AU140=0,"",BaseForecast!AU152/BaseForecast!AU140)</f>
        <v>0.67602427921092567</v>
      </c>
      <c r="AV152" s="6">
        <f>IF(BaseForecast!AV140=0,"",BaseForecast!AV152/BaseForecast!AV140)</f>
        <v>1.3333333333333333</v>
      </c>
      <c r="AW152" s="6">
        <f>IF(BaseForecast!AW140=0,"",BaseForecast!AW152/BaseForecast!AW140)</f>
        <v>0.82624671916010495</v>
      </c>
      <c r="AX152" s="6">
        <f>IF(BaseForecast!AX140=0,"",BaseForecast!AX152/BaseForecast!AX140)</f>
        <v>2.4587053571428572</v>
      </c>
      <c r="AY152" s="6">
        <f>IF(BaseForecast!AY140=0,"",BaseForecast!AY152/BaseForecast!AY140)</f>
        <v>1.2264808362369337</v>
      </c>
      <c r="AZ152" s="6">
        <f>IF(BaseForecast!AZ140=0,"",BaseForecast!AZ152/BaseForecast!AZ140)</f>
        <v>0.34688897925986173</v>
      </c>
      <c r="BA152" s="6">
        <f>IF(BaseForecast!BA140=0,"",BaseForecast!BA152/BaseForecast!BA140)</f>
        <v>0</v>
      </c>
      <c r="BB152" s="6">
        <f t="shared" si="2"/>
        <v>5</v>
      </c>
    </row>
    <row r="153" spans="1:54" ht="12.75" x14ac:dyDescent="0.2">
      <c r="A153" s="11">
        <v>41440</v>
      </c>
      <c r="B153" s="6">
        <f>IF(BaseForecast!B141=0,"",BaseForecast!B153/BaseForecast!B141)</f>
        <v>0.83419462404575162</v>
      </c>
      <c r="C153" s="6">
        <f>IF(BaseForecast!C141=0,"",BaseForecast!C153/BaseForecast!C141)</f>
        <v>0.76708781291689554</v>
      </c>
      <c r="D153" s="6">
        <f>IF(BaseForecast!D141=0,"",BaseForecast!D153/BaseForecast!D141)</f>
        <v>0.91086065573770492</v>
      </c>
      <c r="E153" s="6">
        <f>IF(BaseForecast!E141=0,"",BaseForecast!E153/BaseForecast!E141)</f>
        <v>0.94314647954708553</v>
      </c>
      <c r="F153" s="6">
        <f>IF(BaseForecast!F141=0,"",BaseForecast!F153/BaseForecast!F141)</f>
        <v>0.74032004572081722</v>
      </c>
      <c r="G153" s="6">
        <f>IF(BaseForecast!G141=0,"",BaseForecast!G153/BaseForecast!G141)</f>
        <v>1.0538063609656405</v>
      </c>
      <c r="H153" s="6">
        <f>IF(BaseForecast!H141=0,"",BaseForecast!H153/BaseForecast!H141)</f>
        <v>1.0542118432026688</v>
      </c>
      <c r="I153" s="6">
        <f>IF(BaseForecast!I141=0,"",BaseForecast!I153/BaseForecast!I141)</f>
        <v>0.90754595981188546</v>
      </c>
      <c r="J153" s="6">
        <f>IF(BaseForecast!J141=0,"",BaseForecast!J153/BaseForecast!J141)</f>
        <v>0.71653233733045019</v>
      </c>
      <c r="K153" s="6" t="str">
        <f>IF(BaseForecast!K141=0,"",BaseForecast!K153/BaseForecast!K141)</f>
        <v/>
      </c>
      <c r="L153" s="6">
        <f>IF(BaseForecast!L141=0,"",BaseForecast!L153/BaseForecast!L141)</f>
        <v>0.93988406699216087</v>
      </c>
      <c r="M153" s="6">
        <f>IF(BaseForecast!M141=0,"",BaseForecast!M153/BaseForecast!M141)</f>
        <v>0.80490592851184772</v>
      </c>
      <c r="N153" s="6" t="str">
        <f>IF(BaseForecast!N141=0,"",BaseForecast!N153/BaseForecast!N141)</f>
        <v/>
      </c>
      <c r="O153" s="6">
        <f>IF(BaseForecast!O141=0,"",BaseForecast!O153/BaseForecast!O141)</f>
        <v>4.5988538681948423</v>
      </c>
      <c r="P153" s="6">
        <f>IF(BaseForecast!P141=0,"",BaseForecast!P153/BaseForecast!P141)</f>
        <v>0.30244442551741757</v>
      </c>
      <c r="Q153" s="6">
        <f>IF(BaseForecast!Q141=0,"",BaseForecast!Q153/BaseForecast!Q141)</f>
        <v>0.5072804558198426</v>
      </c>
      <c r="R153" s="6">
        <f>IF(BaseForecast!R141=0,"",BaseForecast!R153/BaseForecast!R141)</f>
        <v>0.32755059892606359</v>
      </c>
      <c r="S153" s="6">
        <f>IF(BaseForecast!S141=0,"",BaseForecast!S153/BaseForecast!S141)</f>
        <v>0.75894813732651567</v>
      </c>
      <c r="T153" s="6">
        <f>IF(BaseForecast!T141=0,"",BaseForecast!T153/BaseForecast!T141)</f>
        <v>0.27822944896115626</v>
      </c>
      <c r="U153" s="6">
        <f>IF(BaseForecast!U141=0,"",BaseForecast!U153/BaseForecast!U141)</f>
        <v>0.724571676425938</v>
      </c>
      <c r="V153" s="6">
        <f>IF(BaseForecast!V141=0,"",BaseForecast!V153/BaseForecast!V141)</f>
        <v>0.8587324625060474</v>
      </c>
      <c r="W153" s="6">
        <f>IF(BaseForecast!W141=0,"",BaseForecast!W153/BaseForecast!W141)</f>
        <v>0.53740423614240651</v>
      </c>
      <c r="X153" s="6">
        <f>IF(BaseForecast!X141=0,"",BaseForecast!X153/BaseForecast!X141)</f>
        <v>0.8358353510895884</v>
      </c>
      <c r="Y153" s="6">
        <f>IF(BaseForecast!Y141=0,"",BaseForecast!Y153/BaseForecast!Y141)</f>
        <v>0.40035587188612098</v>
      </c>
      <c r="Z153" s="6">
        <f>IF(BaseForecast!Z141=0,"",BaseForecast!Z153/BaseForecast!Z141)</f>
        <v>0.41751033794381864</v>
      </c>
      <c r="AA153" s="6">
        <f>IF(BaseForecast!AA141=0,"",BaseForecast!AA153/BaseForecast!AA141)</f>
        <v>0.77467751415225661</v>
      </c>
      <c r="AB153" s="6">
        <f>IF(BaseForecast!AB141=0,"",BaseForecast!AB153/BaseForecast!AB141)</f>
        <v>0.46985363233516853</v>
      </c>
      <c r="AC153" s="6">
        <f>IF(BaseForecast!AC141=0,"",BaseForecast!AC153/BaseForecast!AC141)</f>
        <v>0.57224334600760451</v>
      </c>
      <c r="AD153" s="6">
        <f>IF(BaseForecast!AD141=0,"",BaseForecast!AD153/BaseForecast!AD141)</f>
        <v>0.30028129395218001</v>
      </c>
      <c r="AE153" s="6">
        <f>IF(BaseForecast!AE141=0,"",BaseForecast!AE153/BaseForecast!AE141)</f>
        <v>0.98140829390481488</v>
      </c>
      <c r="AF153" s="6">
        <f>IF(BaseForecast!AF141=0,"",BaseForecast!AF153/BaseForecast!AF141)</f>
        <v>0.65748207885304655</v>
      </c>
      <c r="AG153" s="6">
        <f>IF(BaseForecast!AG141=0,"",BaseForecast!AG153/BaseForecast!AG141)</f>
        <v>0.8679212406342568</v>
      </c>
      <c r="AH153" s="6">
        <f>IF(BaseForecast!AH141=0,"",BaseForecast!AH153/BaseForecast!AH141)</f>
        <v>0.98639085465432774</v>
      </c>
      <c r="AI153" s="6">
        <f>IF(BaseForecast!AI141=0,"",BaseForecast!AI153/BaseForecast!AI141)</f>
        <v>0.84943710030034936</v>
      </c>
      <c r="AJ153" s="6">
        <f>IF(BaseForecast!AJ141=0,"",BaseForecast!AJ153/BaseForecast!AJ141)</f>
        <v>1.3024603114889775</v>
      </c>
      <c r="AK153" s="6" t="str">
        <f>IF(BaseForecast!AK141=0,"",BaseForecast!AK153/BaseForecast!AK141)</f>
        <v/>
      </c>
      <c r="AL153" s="6">
        <f>IF(BaseForecast!AL141=0,"",BaseForecast!AL153/BaseForecast!AL141)</f>
        <v>0.8304075235109718</v>
      </c>
      <c r="AM153" s="6">
        <f>IF(BaseForecast!AM141=0,"",BaseForecast!AM153/BaseForecast!AM141)</f>
        <v>0.72700081066726296</v>
      </c>
      <c r="AN153" s="6">
        <f>IF(BaseForecast!AN141=0,"",BaseForecast!AN153/BaseForecast!AN141)</f>
        <v>3.1600346020761245</v>
      </c>
      <c r="AO153" s="6">
        <f>IF(BaseForecast!AO141=0,"",BaseForecast!AO153/BaseForecast!AO141)</f>
        <v>0.83913402548371874</v>
      </c>
      <c r="AP153" s="6">
        <f>IF(BaseForecast!AP141=0,"",BaseForecast!AP153/BaseForecast!AP141)</f>
        <v>0.81680216802168026</v>
      </c>
      <c r="AQ153" s="6">
        <f>IF(BaseForecast!AQ141=0,"",BaseForecast!AQ153/BaseForecast!AQ141)</f>
        <v>1.0271488469601677</v>
      </c>
      <c r="AR153" s="6">
        <f>IF(BaseForecast!AR141=0,"",BaseForecast!AR153/BaseForecast!AR141)</f>
        <v>0</v>
      </c>
      <c r="AS153" s="6">
        <f>IF(BaseForecast!AS141=0,"",BaseForecast!AS153/BaseForecast!AS141)</f>
        <v>0.43112573308539553</v>
      </c>
      <c r="AT153" s="6">
        <f>IF(BaseForecast!AT141=0,"",BaseForecast!AT153/BaseForecast!AT141)</f>
        <v>0.86620319165744986</v>
      </c>
      <c r="AU153" s="6">
        <f>IF(BaseForecast!AU141=0,"",BaseForecast!AU153/BaseForecast!AU141)</f>
        <v>0.73899510893730547</v>
      </c>
      <c r="AV153" s="6">
        <f>IF(BaseForecast!AV141=0,"",BaseForecast!AV153/BaseForecast!AV141)</f>
        <v>1.3333333333333333</v>
      </c>
      <c r="AW153" s="6">
        <f>IF(BaseForecast!AW141=0,"",BaseForecast!AW153/BaseForecast!AW141)</f>
        <v>0.6737145341884988</v>
      </c>
      <c r="AX153" s="6">
        <f>IF(BaseForecast!AX141=0,"",BaseForecast!AX153/BaseForecast!AX141)</f>
        <v>5.2</v>
      </c>
      <c r="AY153" s="6">
        <f>IF(BaseForecast!AY141=0,"",BaseForecast!AY153/BaseForecast!AY141)</f>
        <v>1.1546391752577319</v>
      </c>
      <c r="AZ153" s="6">
        <f>IF(BaseForecast!AZ141=0,"",BaseForecast!AZ153/BaseForecast!AZ141)</f>
        <v>0.4579075425790754</v>
      </c>
      <c r="BA153" s="6">
        <f>IF(BaseForecast!BA141=0,"",BaseForecast!BA153/BaseForecast!BA141)</f>
        <v>0</v>
      </c>
      <c r="BB153" s="6">
        <f t="shared" si="2"/>
        <v>6</v>
      </c>
    </row>
    <row r="154" spans="1:54" ht="12.75" x14ac:dyDescent="0.2">
      <c r="A154" s="11">
        <v>41470</v>
      </c>
      <c r="B154" s="6">
        <f>IF(BaseForecast!B142=0,"",BaseForecast!B154/BaseForecast!B142)</f>
        <v>0.837457751218466</v>
      </c>
      <c r="C154" s="6">
        <f>IF(BaseForecast!C142=0,"",BaseForecast!C154/BaseForecast!C142)</f>
        <v>0.72004398072334252</v>
      </c>
      <c r="D154" s="6">
        <f>IF(BaseForecast!D142=0,"",BaseForecast!D154/BaseForecast!D142)</f>
        <v>0.82119845360824739</v>
      </c>
      <c r="E154" s="6">
        <f>IF(BaseForecast!E142=0,"",BaseForecast!E154/BaseForecast!E142)</f>
        <v>1.0841464235246618</v>
      </c>
      <c r="F154" s="6">
        <f>IF(BaseForecast!F142=0,"",BaseForecast!F154/BaseForecast!F142)</f>
        <v>0.56999348392701998</v>
      </c>
      <c r="G154" s="6">
        <f>IF(BaseForecast!G142=0,"",BaseForecast!G154/BaseForecast!G142)</f>
        <v>1.1115672248414892</v>
      </c>
      <c r="H154" s="6">
        <f>IF(BaseForecast!H142=0,"",BaseForecast!H154/BaseForecast!H142)</f>
        <v>0.94023831347387721</v>
      </c>
      <c r="I154" s="6">
        <f>IF(BaseForecast!I142=0,"",BaseForecast!I154/BaseForecast!I142)</f>
        <v>0.90427811731089769</v>
      </c>
      <c r="J154" s="6">
        <f>IF(BaseForecast!J142=0,"",BaseForecast!J154/BaseForecast!J142)</f>
        <v>0.79955456570155903</v>
      </c>
      <c r="K154" s="6" t="str">
        <f>IF(BaseForecast!K142=0,"",BaseForecast!K154/BaseForecast!K142)</f>
        <v/>
      </c>
      <c r="L154" s="6">
        <f>IF(BaseForecast!L142=0,"",BaseForecast!L154/BaseForecast!L142)</f>
        <v>0.84514559296758496</v>
      </c>
      <c r="M154" s="6">
        <f>IF(BaseForecast!M142=0,"",BaseForecast!M154/BaseForecast!M142)</f>
        <v>0.64010586633090938</v>
      </c>
      <c r="N154" s="6" t="str">
        <f>IF(BaseForecast!N142=0,"",BaseForecast!N154/BaseForecast!N142)</f>
        <v/>
      </c>
      <c r="O154" s="6">
        <f>IF(BaseForecast!O142=0,"",BaseForecast!O154/BaseForecast!O142)</f>
        <v>1.7004662004662006</v>
      </c>
      <c r="P154" s="6">
        <f>IF(BaseForecast!P142=0,"",BaseForecast!P154/BaseForecast!P142)</f>
        <v>0.49382601429765111</v>
      </c>
      <c r="Q154" s="6">
        <f>IF(BaseForecast!Q142=0,"",BaseForecast!Q154/BaseForecast!Q142)</f>
        <v>0.61426020239433821</v>
      </c>
      <c r="R154" s="6">
        <f>IF(BaseForecast!R142=0,"",BaseForecast!R154/BaseForecast!R142)</f>
        <v>0.43842182890855458</v>
      </c>
      <c r="S154" s="6">
        <f>IF(BaseForecast!S142=0,"",BaseForecast!S154/BaseForecast!S142)</f>
        <v>0.42913654344564178</v>
      </c>
      <c r="T154" s="6">
        <f>IF(BaseForecast!T142=0,"",BaseForecast!T154/BaseForecast!T142)</f>
        <v>0.50616835994194487</v>
      </c>
      <c r="U154" s="6">
        <f>IF(BaseForecast!U142=0,"",BaseForecast!U154/BaseForecast!U142)</f>
        <v>0.82197843973171858</v>
      </c>
      <c r="V154" s="6">
        <f>IF(BaseForecast!V142=0,"",BaseForecast!V154/BaseForecast!V142)</f>
        <v>0.60371088341179724</v>
      </c>
      <c r="W154" s="6">
        <f>IF(BaseForecast!W142=0,"",BaseForecast!W154/BaseForecast!W142)</f>
        <v>0.61939163498098859</v>
      </c>
      <c r="X154" s="6">
        <f>IF(BaseForecast!X142=0,"",BaseForecast!X154/BaseForecast!X142)</f>
        <v>0.96273796791443855</v>
      </c>
      <c r="Y154" s="6">
        <f>IF(BaseForecast!Y142=0,"",BaseForecast!Y154/BaseForecast!Y142)</f>
        <v>0.44548922500334626</v>
      </c>
      <c r="Z154" s="6">
        <f>IF(BaseForecast!Z142=0,"",BaseForecast!Z154/BaseForecast!Z142)</f>
        <v>0.5200194127638923</v>
      </c>
      <c r="AA154" s="6">
        <f>IF(BaseForecast!AA142=0,"",BaseForecast!AA154/BaseForecast!AA142)</f>
        <v>0.76641318508195233</v>
      </c>
      <c r="AB154" s="6">
        <f>IF(BaseForecast!AB142=0,"",BaseForecast!AB154/BaseForecast!AB142)</f>
        <v>0.43462196990177526</v>
      </c>
      <c r="AC154" s="6">
        <f>IF(BaseForecast!AC142=0,"",BaseForecast!AC154/BaseForecast!AC142)</f>
        <v>0</v>
      </c>
      <c r="AD154" s="6">
        <f>IF(BaseForecast!AD142=0,"",BaseForecast!AD154/BaseForecast!AD142)</f>
        <v>0.36522511848341233</v>
      </c>
      <c r="AE154" s="6">
        <f>IF(BaseForecast!AE142=0,"",BaseForecast!AE154/BaseForecast!AE142)</f>
        <v>1.0103535474020706</v>
      </c>
      <c r="AF154" s="6">
        <f>IF(BaseForecast!AF142=0,"",BaseForecast!AF154/BaseForecast!AF142)</f>
        <v>0.76299299668263909</v>
      </c>
      <c r="AG154" s="6">
        <f>IF(BaseForecast!AG142=0,"",BaseForecast!AG154/BaseForecast!AG142)</f>
        <v>0.97705884322984693</v>
      </c>
      <c r="AH154" s="6">
        <f>IF(BaseForecast!AH142=0,"",BaseForecast!AH154/BaseForecast!AH142)</f>
        <v>0.96358643744030559</v>
      </c>
      <c r="AI154" s="6">
        <f>IF(BaseForecast!AI142=0,"",BaseForecast!AI154/BaseForecast!AI142)</f>
        <v>0.94925223417836946</v>
      </c>
      <c r="AJ154" s="6">
        <f>IF(BaseForecast!AJ142=0,"",BaseForecast!AJ154/BaseForecast!AJ142)</f>
        <v>0.95190020870746983</v>
      </c>
      <c r="AK154" s="6" t="str">
        <f>IF(BaseForecast!AK142=0,"",BaseForecast!AK154/BaseForecast!AK142)</f>
        <v/>
      </c>
      <c r="AL154" s="6">
        <f>IF(BaseForecast!AL142=0,"",BaseForecast!AL154/BaseForecast!AL142)</f>
        <v>0.85233653987011082</v>
      </c>
      <c r="AM154" s="6">
        <f>IF(BaseForecast!AM142=0,"",BaseForecast!AM154/BaseForecast!AM142)</f>
        <v>0.64877016662258657</v>
      </c>
      <c r="AN154" s="6">
        <f>IF(BaseForecast!AN142=0,"",BaseForecast!AN154/BaseForecast!AN142)</f>
        <v>2.1672946495855312</v>
      </c>
      <c r="AO154" s="6">
        <f>IF(BaseForecast!AO142=0,"",BaseForecast!AO154/BaseForecast!AO142)</f>
        <v>0.8937351495047875</v>
      </c>
      <c r="AP154" s="6">
        <f>IF(BaseForecast!AP142=0,"",BaseForecast!AP154/BaseForecast!AP142)</f>
        <v>0.95962980692516353</v>
      </c>
      <c r="AQ154" s="6">
        <f>IF(BaseForecast!AQ142=0,"",BaseForecast!AQ154/BaseForecast!AQ142)</f>
        <v>0.95495927168183992</v>
      </c>
      <c r="AR154" s="6">
        <f>IF(BaseForecast!AR142=0,"",BaseForecast!AR154/BaseForecast!AR142)</f>
        <v>0.74529780564263326</v>
      </c>
      <c r="AS154" s="6">
        <f>IF(BaseForecast!AS142=0,"",BaseForecast!AS154/BaseForecast!AS142)</f>
        <v>0.44792259533295392</v>
      </c>
      <c r="AT154" s="6">
        <f>IF(BaseForecast!AT142=0,"",BaseForecast!AT154/BaseForecast!AT142)</f>
        <v>0.88447984665104351</v>
      </c>
      <c r="AU154" s="6">
        <f>IF(BaseForecast!AU142=0,"",BaseForecast!AU154/BaseForecast!AU142)</f>
        <v>1.0177898702385935</v>
      </c>
      <c r="AV154" s="6">
        <f>IF(BaseForecast!AV142=0,"",BaseForecast!AV154/BaseForecast!AV142)</f>
        <v>1</v>
      </c>
      <c r="AW154" s="6">
        <f>IF(BaseForecast!AW142=0,"",BaseForecast!AW154/BaseForecast!AW142)</f>
        <v>0.85735264933518551</v>
      </c>
      <c r="AX154" s="6">
        <f>IF(BaseForecast!AX142=0,"",BaseForecast!AX154/BaseForecast!AX142)</f>
        <v>4.2655601659751037</v>
      </c>
      <c r="AY154" s="6">
        <f>IF(BaseForecast!AY142=0,"",BaseForecast!AY154/BaseForecast!AY142)</f>
        <v>1.5363636363636364</v>
      </c>
      <c r="AZ154" s="6">
        <f>IF(BaseForecast!AZ142=0,"",BaseForecast!AZ154/BaseForecast!AZ142)</f>
        <v>0.48164613235107329</v>
      </c>
      <c r="BA154" s="6">
        <f>IF(BaseForecast!BA142=0,"",BaseForecast!BA154/BaseForecast!BA142)</f>
        <v>0</v>
      </c>
      <c r="BB154" s="6">
        <f t="shared" si="2"/>
        <v>7</v>
      </c>
    </row>
    <row r="155" spans="1:54" ht="12.75" x14ac:dyDescent="0.2">
      <c r="A155" s="11">
        <v>41501</v>
      </c>
      <c r="B155" s="6">
        <f>IF(BaseForecast!B143=0,"",BaseForecast!B155/BaseForecast!B143)</f>
        <v>0.89491681757239994</v>
      </c>
      <c r="C155" s="6">
        <f>IF(BaseForecast!C143=0,"",BaseForecast!C155/BaseForecast!C143)</f>
        <v>0.8517953412674194</v>
      </c>
      <c r="D155" s="6">
        <f>IF(BaseForecast!D143=0,"",BaseForecast!D155/BaseForecast!D143)</f>
        <v>0.76774785801713585</v>
      </c>
      <c r="E155" s="6">
        <f>IF(BaseForecast!E143=0,"",BaseForecast!E155/BaseForecast!E143)</f>
        <v>0.92708303721181451</v>
      </c>
      <c r="F155" s="6">
        <f>IF(BaseForecast!F143=0,"",BaseForecast!F155/BaseForecast!F143)</f>
        <v>0.65589860253493659</v>
      </c>
      <c r="G155" s="6">
        <f>IF(BaseForecast!G143=0,"",BaseForecast!G155/BaseForecast!G143)</f>
        <v>0.81381425809760521</v>
      </c>
      <c r="H155" s="6">
        <f>IF(BaseForecast!H143=0,"",BaseForecast!H155/BaseForecast!H143)</f>
        <v>0.96447549694941936</v>
      </c>
      <c r="I155" s="6">
        <f>IF(BaseForecast!I143=0,"",BaseForecast!I155/BaseForecast!I143)</f>
        <v>0.78678943154523617</v>
      </c>
      <c r="J155" s="6">
        <f>IF(BaseForecast!J143=0,"",BaseForecast!J155/BaseForecast!J143)</f>
        <v>0.7943818077584559</v>
      </c>
      <c r="K155" s="6" t="str">
        <f>IF(BaseForecast!K143=0,"",BaseForecast!K155/BaseForecast!K143)</f>
        <v/>
      </c>
      <c r="L155" s="6">
        <f>IF(BaseForecast!L143=0,"",BaseForecast!L155/BaseForecast!L143)</f>
        <v>0.93855271093551973</v>
      </c>
      <c r="M155" s="6">
        <f>IF(BaseForecast!M143=0,"",BaseForecast!M155/BaseForecast!M143)</f>
        <v>0.87196488606649236</v>
      </c>
      <c r="N155" s="6" t="str">
        <f>IF(BaseForecast!N143=0,"",BaseForecast!N155/BaseForecast!N143)</f>
        <v/>
      </c>
      <c r="O155" s="6">
        <f>IF(BaseForecast!O143=0,"",BaseForecast!O155/BaseForecast!O143)</f>
        <v>1.3115087433916226</v>
      </c>
      <c r="P155" s="6">
        <f>IF(BaseForecast!P143=0,"",BaseForecast!P155/BaseForecast!P143)</f>
        <v>0.74864864864864866</v>
      </c>
      <c r="Q155" s="6">
        <f>IF(BaseForecast!Q143=0,"",BaseForecast!Q155/BaseForecast!Q143)</f>
        <v>0.95277656318320947</v>
      </c>
      <c r="R155" s="6">
        <f>IF(BaseForecast!R143=0,"",BaseForecast!R155/BaseForecast!R143)</f>
        <v>1.2468926553672317</v>
      </c>
      <c r="S155" s="6">
        <f>IF(BaseForecast!S143=0,"",BaseForecast!S155/BaseForecast!S143)</f>
        <v>0.66389201349831273</v>
      </c>
      <c r="T155" s="6">
        <f>IF(BaseForecast!T143=0,"",BaseForecast!T155/BaseForecast!T143)</f>
        <v>0.44950645406226269</v>
      </c>
      <c r="U155" s="6">
        <f>IF(BaseForecast!U143=0,"",BaseForecast!U155/BaseForecast!U143)</f>
        <v>0.89236690912178418</v>
      </c>
      <c r="V155" s="6">
        <f>IF(BaseForecast!V143=0,"",BaseForecast!V155/BaseForecast!V143)</f>
        <v>0.39271059618633841</v>
      </c>
      <c r="W155" s="6">
        <f>IF(BaseForecast!W143=0,"",BaseForecast!W155/BaseForecast!W143)</f>
        <v>0.31287022078621435</v>
      </c>
      <c r="X155" s="6">
        <f>IF(BaseForecast!X143=0,"",BaseForecast!X155/BaseForecast!X143)</f>
        <v>0.83042093483687696</v>
      </c>
      <c r="Y155" s="6">
        <f>IF(BaseForecast!Y143=0,"",BaseForecast!Y155/BaseForecast!Y143)</f>
        <v>0.74391367285169097</v>
      </c>
      <c r="Z155" s="6">
        <f>IF(BaseForecast!Z143=0,"",BaseForecast!Z155/BaseForecast!Z143)</f>
        <v>1.0779430209639849</v>
      </c>
      <c r="AA155" s="6">
        <f>IF(BaseForecast!AA143=0,"",BaseForecast!AA155/BaseForecast!AA143)</f>
        <v>0.90246693366539898</v>
      </c>
      <c r="AB155" s="6">
        <f>IF(BaseForecast!AB143=0,"",BaseForecast!AB155/BaseForecast!AB143)</f>
        <v>0.52855093256814922</v>
      </c>
      <c r="AC155" s="6">
        <f>IF(BaseForecast!AC143=0,"",BaseForecast!AC155/BaseForecast!AC143)</f>
        <v>0</v>
      </c>
      <c r="AD155" s="6">
        <f>IF(BaseForecast!AD143=0,"",BaseForecast!AD155/BaseForecast!AD143)</f>
        <v>1.1192</v>
      </c>
      <c r="AE155" s="6">
        <f>IF(BaseForecast!AE143=0,"",BaseForecast!AE155/BaseForecast!AE143)</f>
        <v>0.85071656050955413</v>
      </c>
      <c r="AF155" s="6">
        <f>IF(BaseForecast!AF143=0,"",BaseForecast!AF155/BaseForecast!AF143)</f>
        <v>0.71996833564219276</v>
      </c>
      <c r="AG155" s="6">
        <f>IF(BaseForecast!AG143=0,"",BaseForecast!AG155/BaseForecast!AG143)</f>
        <v>0.85865574150658985</v>
      </c>
      <c r="AH155" s="6">
        <f>IF(BaseForecast!AH143=0,"",BaseForecast!AH155/BaseForecast!AH143)</f>
        <v>0.97692050395807783</v>
      </c>
      <c r="AI155" s="6">
        <f>IF(BaseForecast!AI143=0,"",BaseForecast!AI155/BaseForecast!AI143)</f>
        <v>0.78081522213493937</v>
      </c>
      <c r="AJ155" s="6">
        <f>IF(BaseForecast!AJ143=0,"",BaseForecast!AJ155/BaseForecast!AJ143)</f>
        <v>1.1613671549362867</v>
      </c>
      <c r="AK155" s="6" t="str">
        <f>IF(BaseForecast!AK143=0,"",BaseForecast!AK155/BaseForecast!AK143)</f>
        <v/>
      </c>
      <c r="AL155" s="6">
        <f>IF(BaseForecast!AL143=0,"",BaseForecast!AL155/BaseForecast!AL143)</f>
        <v>0.95173282923755509</v>
      </c>
      <c r="AM155" s="6">
        <f>IF(BaseForecast!AM143=0,"",BaseForecast!AM155/BaseForecast!AM143)</f>
        <v>0.7978008394921845</v>
      </c>
      <c r="AN155" s="6">
        <f>IF(BaseForecast!AN143=0,"",BaseForecast!AN155/BaseForecast!AN143)</f>
        <v>1.5389943205430114</v>
      </c>
      <c r="AO155" s="6">
        <f>IF(BaseForecast!AO143=0,"",BaseForecast!AO155/BaseForecast!AO143)</f>
        <v>0.93772575074481268</v>
      </c>
      <c r="AP155" s="6">
        <f>IF(BaseForecast!AP143=0,"",BaseForecast!AP155/BaseForecast!AP143)</f>
        <v>0.75422645262111099</v>
      </c>
      <c r="AQ155" s="6">
        <f>IF(BaseForecast!AQ143=0,"",BaseForecast!AQ155/BaseForecast!AQ143)</f>
        <v>1.1149937785151389</v>
      </c>
      <c r="AR155" s="6">
        <f>IF(BaseForecast!AR143=0,"",BaseForecast!AR155/BaseForecast!AR143)</f>
        <v>1.9940944881889764</v>
      </c>
      <c r="AS155" s="6">
        <f>IF(BaseForecast!AS143=0,"",BaseForecast!AS155/BaseForecast!AS143)</f>
        <v>0.56806722689075628</v>
      </c>
      <c r="AT155" s="6">
        <f>IF(BaseForecast!AT143=0,"",BaseForecast!AT155/BaseForecast!AT143)</f>
        <v>0.96612968455109194</v>
      </c>
      <c r="AU155" s="6">
        <f>IF(BaseForecast!AU143=0,"",BaseForecast!AU155/BaseForecast!AU143)</f>
        <v>0.98559711942388473</v>
      </c>
      <c r="AV155" s="6">
        <f>IF(BaseForecast!AV143=0,"",BaseForecast!AV155/BaseForecast!AV143)</f>
        <v>1</v>
      </c>
      <c r="AW155" s="6">
        <f>IF(BaseForecast!AW143=0,"",BaseForecast!AW155/BaseForecast!AW143)</f>
        <v>1.0062713224964881</v>
      </c>
      <c r="AX155" s="6">
        <f>IF(BaseForecast!AX143=0,"",BaseForecast!AX155/BaseForecast!AX143)</f>
        <v>2.019208087615838</v>
      </c>
      <c r="AY155" s="6">
        <f>IF(BaseForecast!AY143=0,"",BaseForecast!AY155/BaseForecast!AY143)</f>
        <v>0.82698961937716264</v>
      </c>
      <c r="AZ155" s="6">
        <f>IF(BaseForecast!AZ143=0,"",BaseForecast!AZ155/BaseForecast!AZ143)</f>
        <v>0.95661737748991815</v>
      </c>
      <c r="BA155" s="6">
        <f>IF(BaseForecast!BA143=0,"",BaseForecast!BA155/BaseForecast!BA143)</f>
        <v>0</v>
      </c>
      <c r="BB155" s="6">
        <f t="shared" si="2"/>
        <v>8</v>
      </c>
    </row>
    <row r="156" spans="1:54" ht="12.75" x14ac:dyDescent="0.2">
      <c r="A156" s="11">
        <v>41532</v>
      </c>
      <c r="B156" s="6">
        <f>IF(BaseForecast!B144=0,"",BaseForecast!B156/BaseForecast!B144)</f>
        <v>0.93370322008303142</v>
      </c>
      <c r="C156" s="6">
        <f>IF(BaseForecast!C144=0,"",BaseForecast!C156/BaseForecast!C144)</f>
        <v>0.83998996015436267</v>
      </c>
      <c r="D156" s="6">
        <f>IF(BaseForecast!D144=0,"",BaseForecast!D156/BaseForecast!D144)</f>
        <v>0.78181818181818186</v>
      </c>
      <c r="E156" s="6">
        <f>IF(BaseForecast!E144=0,"",BaseForecast!E156/BaseForecast!E144)</f>
        <v>0.99858217478634159</v>
      </c>
      <c r="F156" s="6">
        <f>IF(BaseForecast!F144=0,"",BaseForecast!F156/BaseForecast!F144)</f>
        <v>0.80210120068610635</v>
      </c>
      <c r="G156" s="6">
        <f>IF(BaseForecast!G144=0,"",BaseForecast!G156/BaseForecast!G144)</f>
        <v>0.91715982938430962</v>
      </c>
      <c r="H156" s="6">
        <f>IF(BaseForecast!H144=0,"",BaseForecast!H156/BaseForecast!H144)</f>
        <v>1.1599737532808398</v>
      </c>
      <c r="I156" s="6">
        <f>IF(BaseForecast!I144=0,"",BaseForecast!I156/BaseForecast!I144)</f>
        <v>0.87589430506534394</v>
      </c>
      <c r="J156" s="6">
        <f>IF(BaseForecast!J144=0,"",BaseForecast!J156/BaseForecast!J144)</f>
        <v>0.85547990336042168</v>
      </c>
      <c r="K156" s="6" t="str">
        <f>IF(BaseForecast!K144=0,"",BaseForecast!K156/BaseForecast!K144)</f>
        <v/>
      </c>
      <c r="L156" s="6">
        <f>IF(BaseForecast!L144=0,"",BaseForecast!L156/BaseForecast!L144)</f>
        <v>0.90339997357044421</v>
      </c>
      <c r="M156" s="6">
        <f>IF(BaseForecast!M144=0,"",BaseForecast!M156/BaseForecast!M144)</f>
        <v>0.94952957479396105</v>
      </c>
      <c r="N156" s="6" t="str">
        <f>IF(BaseForecast!N144=0,"",BaseForecast!N156/BaseForecast!N144)</f>
        <v/>
      </c>
      <c r="O156" s="6">
        <f>IF(BaseForecast!O144=0,"",BaseForecast!O156/BaseForecast!O144)</f>
        <v>1.7135862913096696</v>
      </c>
      <c r="P156" s="6">
        <f>IF(BaseForecast!P144=0,"",BaseForecast!P156/BaseForecast!P144)</f>
        <v>0.72184900831733845</v>
      </c>
      <c r="Q156" s="6">
        <f>IF(BaseForecast!Q144=0,"",BaseForecast!Q156/BaseForecast!Q144)</f>
        <v>0.82828870779976715</v>
      </c>
      <c r="R156" s="6">
        <f>IF(BaseForecast!R144=0,"",BaseForecast!R156/BaseForecast!R144)</f>
        <v>1.7783783783783784</v>
      </c>
      <c r="S156" s="6">
        <f>IF(BaseForecast!S144=0,"",BaseForecast!S156/BaseForecast!S144)</f>
        <v>1.206378132118451</v>
      </c>
      <c r="T156" s="6">
        <f>IF(BaseForecast!T144=0,"",BaseForecast!T156/BaseForecast!T144)</f>
        <v>0.4855570839064649</v>
      </c>
      <c r="U156" s="6">
        <f>IF(BaseForecast!U144=0,"",BaseForecast!U156/BaseForecast!U144)</f>
        <v>0.88302744275476319</v>
      </c>
      <c r="V156" s="6">
        <f>IF(BaseForecast!V144=0,"",BaseForecast!V156/BaseForecast!V144)</f>
        <v>0.56084656084656082</v>
      </c>
      <c r="W156" s="6">
        <f>IF(BaseForecast!W144=0,"",BaseForecast!W156/BaseForecast!W144)</f>
        <v>0.81326352530541013</v>
      </c>
      <c r="X156" s="6">
        <f>IF(BaseForecast!X144=0,"",BaseForecast!X156/BaseForecast!X144)</f>
        <v>0.78743935016082434</v>
      </c>
      <c r="Y156" s="6">
        <f>IF(BaseForecast!Y144=0,"",BaseForecast!Y156/BaseForecast!Y144)</f>
        <v>0.72947548460661349</v>
      </c>
      <c r="Z156" s="6">
        <f>IF(BaseForecast!Z144=0,"",BaseForecast!Z156/BaseForecast!Z144)</f>
        <v>1.9251274010192081</v>
      </c>
      <c r="AA156" s="6">
        <f>IF(BaseForecast!AA144=0,"",BaseForecast!AA156/BaseForecast!AA144)</f>
        <v>0.90282944977481883</v>
      </c>
      <c r="AB156" s="6">
        <f>IF(BaseForecast!AB144=0,"",BaseForecast!AB156/BaseForecast!AB144)</f>
        <v>1.0844272076372314</v>
      </c>
      <c r="AC156" s="6">
        <f>IF(BaseForecast!AC144=0,"",BaseForecast!AC156/BaseForecast!AC144)</f>
        <v>0</v>
      </c>
      <c r="AD156" s="6">
        <f>IF(BaseForecast!AD144=0,"",BaseForecast!AD156/BaseForecast!AD144)</f>
        <v>2.3108614232209739</v>
      </c>
      <c r="AE156" s="6">
        <f>IF(BaseForecast!AE144=0,"",BaseForecast!AE156/BaseForecast!AE144)</f>
        <v>0.8612775009796787</v>
      </c>
      <c r="AF156" s="6">
        <f>IF(BaseForecast!AF144=0,"",BaseForecast!AF156/BaseForecast!AF144)</f>
        <v>0.70234929078014185</v>
      </c>
      <c r="AG156" s="6">
        <f>IF(BaseForecast!AG144=0,"",BaseForecast!AG156/BaseForecast!AG144)</f>
        <v>0.85724634400325983</v>
      </c>
      <c r="AH156" s="6">
        <f>IF(BaseForecast!AH144=0,"",BaseForecast!AH156/BaseForecast!AH144)</f>
        <v>1.1772620248906829</v>
      </c>
      <c r="AI156" s="6">
        <f>IF(BaseForecast!AI144=0,"",BaseForecast!AI156/BaseForecast!AI144)</f>
        <v>0.82887288319321661</v>
      </c>
      <c r="AJ156" s="6">
        <f>IF(BaseForecast!AJ144=0,"",BaseForecast!AJ156/BaseForecast!AJ144)</f>
        <v>1.3067274800456101</v>
      </c>
      <c r="AK156" s="6" t="str">
        <f>IF(BaseForecast!AK144=0,"",BaseForecast!AK156/BaseForecast!AK144)</f>
        <v/>
      </c>
      <c r="AL156" s="6">
        <f>IF(BaseForecast!AL144=0,"",BaseForecast!AL156/BaseForecast!AL144)</f>
        <v>0.6492858762185445</v>
      </c>
      <c r="AM156" s="6">
        <f>IF(BaseForecast!AM144=0,"",BaseForecast!AM156/BaseForecast!AM144)</f>
        <v>0.87337291198053024</v>
      </c>
      <c r="AN156" s="6">
        <f>IF(BaseForecast!AN144=0,"",BaseForecast!AN156/BaseForecast!AN144)</f>
        <v>0.85681775080599276</v>
      </c>
      <c r="AO156" s="6">
        <f>IF(BaseForecast!AO144=0,"",BaseForecast!AO156/BaseForecast!AO144)</f>
        <v>0.91981962504246839</v>
      </c>
      <c r="AP156" s="6">
        <f>IF(BaseForecast!AP144=0,"",BaseForecast!AP156/BaseForecast!AP144)</f>
        <v>0.94688179840464104</v>
      </c>
      <c r="AQ156" s="6">
        <f>IF(BaseForecast!AQ144=0,"",BaseForecast!AQ156/BaseForecast!AQ144)</f>
        <v>0.84755178907721285</v>
      </c>
      <c r="AR156" s="6">
        <f>IF(BaseForecast!AR144=0,"",BaseForecast!AR156/BaseForecast!AR144)</f>
        <v>10.153846153846153</v>
      </c>
      <c r="AS156" s="6">
        <f>IF(BaseForecast!AS144=0,"",BaseForecast!AS156/BaseForecast!AS144)</f>
        <v>0.46249797505264861</v>
      </c>
      <c r="AT156" s="6">
        <f>IF(BaseForecast!AT144=0,"",BaseForecast!AT156/BaseForecast!AT144)</f>
        <v>1.0674361408676021</v>
      </c>
      <c r="AU156" s="6">
        <f>IF(BaseForecast!AU144=0,"",BaseForecast!AU156/BaseForecast!AU144)</f>
        <v>1.1311078858248669</v>
      </c>
      <c r="AV156" s="6">
        <f>IF(BaseForecast!AV144=0,"",BaseForecast!AV156/BaseForecast!AV144)</f>
        <v>1.5</v>
      </c>
      <c r="AW156" s="6">
        <f>IF(BaseForecast!AW144=0,"",BaseForecast!AW156/BaseForecast!AW144)</f>
        <v>0.92428930009923527</v>
      </c>
      <c r="AX156" s="6">
        <f>IF(BaseForecast!AX144=0,"",BaseForecast!AX156/BaseForecast!AX144)</f>
        <v>1.4832025117739402</v>
      </c>
      <c r="AY156" s="6">
        <f>IF(BaseForecast!AY144=0,"",BaseForecast!AY156/BaseForecast!AY144)</f>
        <v>1.4733333333333334</v>
      </c>
      <c r="AZ156" s="6">
        <f>IF(BaseForecast!AZ144=0,"",BaseForecast!AZ156/BaseForecast!AZ144)</f>
        <v>1.1613054707677859</v>
      </c>
      <c r="BA156" s="6">
        <f>IF(BaseForecast!BA144=0,"",BaseForecast!BA156/BaseForecast!BA144)</f>
        <v>0</v>
      </c>
      <c r="BB156" s="6">
        <f t="shared" si="2"/>
        <v>9</v>
      </c>
    </row>
    <row r="157" spans="1:54" ht="12.75" x14ac:dyDescent="0.2">
      <c r="A157" s="11">
        <v>41562</v>
      </c>
      <c r="B157" s="6">
        <f>IF(BaseForecast!B145=0,"",BaseForecast!B157/BaseForecast!B145)</f>
        <v>0.95082150942550381</v>
      </c>
      <c r="C157" s="6">
        <f>IF(BaseForecast!C145=0,"",BaseForecast!C157/BaseForecast!C145)</f>
        <v>1.0880919502883599</v>
      </c>
      <c r="D157" s="6">
        <f>IF(BaseForecast!D145=0,"",BaseForecast!D157/BaseForecast!D145)</f>
        <v>0.73782884789839731</v>
      </c>
      <c r="E157" s="6">
        <f>IF(BaseForecast!E145=0,"",BaseForecast!E157/BaseForecast!E145)</f>
        <v>0.77899984581384596</v>
      </c>
      <c r="F157" s="6">
        <f>IF(BaseForecast!F145=0,"",BaseForecast!F157/BaseForecast!F145)</f>
        <v>0.66812322481975095</v>
      </c>
      <c r="G157" s="6">
        <f>IF(BaseForecast!G145=0,"",BaseForecast!G157/BaseForecast!G145)</f>
        <v>0.84641725566658543</v>
      </c>
      <c r="H157" s="6">
        <f>IF(BaseForecast!H145=0,"",BaseForecast!H157/BaseForecast!H145)</f>
        <v>1.318969667790082</v>
      </c>
      <c r="I157" s="6">
        <f>IF(BaseForecast!I145=0,"",BaseForecast!I157/BaseForecast!I145)</f>
        <v>0.75710788928638673</v>
      </c>
      <c r="J157" s="6">
        <f>IF(BaseForecast!J145=0,"",BaseForecast!J157/BaseForecast!J145)</f>
        <v>0.81991525423728817</v>
      </c>
      <c r="K157" s="6" t="str">
        <f>IF(BaseForecast!K145=0,"",BaseForecast!K157/BaseForecast!K145)</f>
        <v/>
      </c>
      <c r="L157" s="6">
        <f>IF(BaseForecast!L145=0,"",BaseForecast!L157/BaseForecast!L145)</f>
        <v>0.98788180259509351</v>
      </c>
      <c r="M157" s="6">
        <f>IF(BaseForecast!M145=0,"",BaseForecast!M157/BaseForecast!M145)</f>
        <v>1.0914770977251727</v>
      </c>
      <c r="N157" s="6" t="str">
        <f>IF(BaseForecast!N145=0,"",BaseForecast!N157/BaseForecast!N145)</f>
        <v/>
      </c>
      <c r="O157" s="6">
        <f>IF(BaseForecast!O145=0,"",BaseForecast!O157/BaseForecast!O145)</f>
        <v>1.0287769784172662</v>
      </c>
      <c r="P157" s="6">
        <f>IF(BaseForecast!P145=0,"",BaseForecast!P157/BaseForecast!P145)</f>
        <v>0.72275641025641024</v>
      </c>
      <c r="Q157" s="6">
        <f>IF(BaseForecast!Q145=0,"",BaseForecast!Q157/BaseForecast!Q145)</f>
        <v>0.76151729089386144</v>
      </c>
      <c r="R157" s="6">
        <f>IF(BaseForecast!R145=0,"",BaseForecast!R157/BaseForecast!R145)</f>
        <v>0</v>
      </c>
      <c r="S157" s="6">
        <f>IF(BaseForecast!S145=0,"",BaseForecast!S157/BaseForecast!S145)</f>
        <v>1.6760710553814002</v>
      </c>
      <c r="T157" s="6">
        <f>IF(BaseForecast!T145=0,"",BaseForecast!T157/BaseForecast!T145)</f>
        <v>0.77597402597402598</v>
      </c>
      <c r="U157" s="6">
        <f>IF(BaseForecast!U145=0,"",BaseForecast!U157/BaseForecast!U145)</f>
        <v>0.8631370733554985</v>
      </c>
      <c r="V157" s="6">
        <f>IF(BaseForecast!V145=0,"",BaseForecast!V157/BaseForecast!V145)</f>
        <v>0.62766439909297056</v>
      </c>
      <c r="W157" s="6">
        <f>IF(BaseForecast!W145=0,"",BaseForecast!W157/BaseForecast!W145)</f>
        <v>0.90199406024607554</v>
      </c>
      <c r="X157" s="6">
        <f>IF(BaseForecast!X145=0,"",BaseForecast!X157/BaseForecast!X145)</f>
        <v>0.91486740582247295</v>
      </c>
      <c r="Y157" s="6">
        <f>IF(BaseForecast!Y145=0,"",BaseForecast!Y157/BaseForecast!Y145)</f>
        <v>1.0145385587863465</v>
      </c>
      <c r="Z157" s="6">
        <f>IF(BaseForecast!Z145=0,"",BaseForecast!Z157/BaseForecast!Z145)</f>
        <v>1.4325842696629214</v>
      </c>
      <c r="AA157" s="6">
        <f>IF(BaseForecast!AA145=0,"",BaseForecast!AA157/BaseForecast!AA145)</f>
        <v>0.95856124647770591</v>
      </c>
      <c r="AB157" s="6">
        <f>IF(BaseForecast!AB145=0,"",BaseForecast!AB157/BaseForecast!AB145)</f>
        <v>1.1680099194048357</v>
      </c>
      <c r="AC157" s="6">
        <f>IF(BaseForecast!AC145=0,"",BaseForecast!AC157/BaseForecast!AC145)</f>
        <v>0</v>
      </c>
      <c r="AD157" s="6">
        <f>IF(BaseForecast!AD145=0,"",BaseForecast!AD157/BaseForecast!AD145)</f>
        <v>0</v>
      </c>
      <c r="AE157" s="6">
        <f>IF(BaseForecast!AE145=0,"",BaseForecast!AE157/BaseForecast!AE145)</f>
        <v>0.86921232244973257</v>
      </c>
      <c r="AF157" s="6">
        <f>IF(BaseForecast!AF145=0,"",BaseForecast!AF157/BaseForecast!AF145)</f>
        <v>0.49375736160188455</v>
      </c>
      <c r="AG157" s="6">
        <f>IF(BaseForecast!AG145=0,"",BaseForecast!AG157/BaseForecast!AG145)</f>
        <v>0.95898905984906102</v>
      </c>
      <c r="AH157" s="6">
        <f>IF(BaseForecast!AH145=0,"",BaseForecast!AH157/BaseForecast!AH145)</f>
        <v>0.92851985559566785</v>
      </c>
      <c r="AI157" s="6">
        <f>IF(BaseForecast!AI145=0,"",BaseForecast!AI157/BaseForecast!AI145)</f>
        <v>0.74996766265683612</v>
      </c>
      <c r="AJ157" s="6">
        <f>IF(BaseForecast!AJ145=0,"",BaseForecast!AJ157/BaseForecast!AJ145)</f>
        <v>1.6567475568244208</v>
      </c>
      <c r="AK157" s="6" t="str">
        <f>IF(BaseForecast!AK145=0,"",BaseForecast!AK157/BaseForecast!AK145)</f>
        <v/>
      </c>
      <c r="AL157" s="6">
        <f>IF(BaseForecast!AL145=0,"",BaseForecast!AL157/BaseForecast!AL145)</f>
        <v>1.104018171849299</v>
      </c>
      <c r="AM157" s="6">
        <f>IF(BaseForecast!AM145=0,"",BaseForecast!AM157/BaseForecast!AM145)</f>
        <v>0.84555113670089632</v>
      </c>
      <c r="AN157" s="6">
        <f>IF(BaseForecast!AN145=0,"",BaseForecast!AN157/BaseForecast!AN145)</f>
        <v>0.86616185518220534</v>
      </c>
      <c r="AO157" s="6">
        <f>IF(BaseForecast!AO145=0,"",BaseForecast!AO157/BaseForecast!AO145)</f>
        <v>1.0185278821149957</v>
      </c>
      <c r="AP157" s="6">
        <f>IF(BaseForecast!AP145=0,"",BaseForecast!AP157/BaseForecast!AP145)</f>
        <v>0.80447435431065839</v>
      </c>
      <c r="AQ157" s="6">
        <f>IF(BaseForecast!AQ145=0,"",BaseForecast!AQ157/BaseForecast!AQ145)</f>
        <v>0.61789321789321794</v>
      </c>
      <c r="AR157" s="6">
        <f>IF(BaseForecast!AR145=0,"",BaseForecast!AR157/BaseForecast!AR145)</f>
        <v>0</v>
      </c>
      <c r="AS157" s="6">
        <f>IF(BaseForecast!AS145=0,"",BaseForecast!AS157/BaseForecast!AS145)</f>
        <v>0.68411779511704007</v>
      </c>
      <c r="AT157" s="6">
        <f>IF(BaseForecast!AT145=0,"",BaseForecast!AT157/BaseForecast!AT145)</f>
        <v>1.0558556442774385</v>
      </c>
      <c r="AU157" s="6">
        <f>IF(BaseForecast!AU145=0,"",BaseForecast!AU157/BaseForecast!AU145)</f>
        <v>1.5237928621413577</v>
      </c>
      <c r="AV157" s="6">
        <f>IF(BaseForecast!AV145=0,"",BaseForecast!AV157/BaseForecast!AV145)</f>
        <v>2</v>
      </c>
      <c r="AW157" s="6">
        <f>IF(BaseForecast!AW145=0,"",BaseForecast!AW157/BaseForecast!AW145)</f>
        <v>0.94926719278466742</v>
      </c>
      <c r="AX157" s="6">
        <f>IF(BaseForecast!AX145=0,"",BaseForecast!AX157/BaseForecast!AX145)</f>
        <v>1.4176682692307692</v>
      </c>
      <c r="AY157" s="6">
        <f>IF(BaseForecast!AY145=0,"",BaseForecast!AY157/BaseForecast!AY145)</f>
        <v>0.25294117647058822</v>
      </c>
      <c r="AZ157" s="6">
        <f>IF(BaseForecast!AZ145=0,"",BaseForecast!AZ157/BaseForecast!AZ145)</f>
        <v>1.8705234159779613</v>
      </c>
      <c r="BA157" s="6">
        <f>IF(BaseForecast!BA145=0,"",BaseForecast!BA157/BaseForecast!BA145)</f>
        <v>0</v>
      </c>
      <c r="BB157" s="6">
        <f t="shared" si="2"/>
        <v>10</v>
      </c>
    </row>
    <row r="158" spans="1:54" ht="12.75" x14ac:dyDescent="0.2">
      <c r="A158" s="11">
        <v>41593</v>
      </c>
      <c r="B158" s="6">
        <f>IF(BaseForecast!B146=0,"",BaseForecast!B158/BaseForecast!B146)</f>
        <v>1.0318191618728925</v>
      </c>
      <c r="C158" s="6">
        <f>IF(BaseForecast!C146=0,"",BaseForecast!C158/BaseForecast!C146)</f>
        <v>0.99921811006031724</v>
      </c>
      <c r="D158" s="6">
        <f>IF(BaseForecast!D146=0,"",BaseForecast!D158/BaseForecast!D146)</f>
        <v>0.79876854184158974</v>
      </c>
      <c r="E158" s="6">
        <f>IF(BaseForecast!E146=0,"",BaseForecast!E158/BaseForecast!E146)</f>
        <v>1.3576608187134502</v>
      </c>
      <c r="F158" s="6">
        <f>IF(BaseForecast!F146=0,"",BaseForecast!F158/BaseForecast!F146)</f>
        <v>0.62868972886336316</v>
      </c>
      <c r="G158" s="6">
        <f>IF(BaseForecast!G146=0,"",BaseForecast!G158/BaseForecast!G146)</f>
        <v>1.0092133136008821</v>
      </c>
      <c r="H158" s="6">
        <f>IF(BaseForecast!H146=0,"",BaseForecast!H158/BaseForecast!H146)</f>
        <v>0.90284810126582282</v>
      </c>
      <c r="I158" s="6">
        <f>IF(BaseForecast!I146=0,"",BaseForecast!I158/BaseForecast!I146)</f>
        <v>0.75375837710559679</v>
      </c>
      <c r="J158" s="6">
        <f>IF(BaseForecast!J146=0,"",BaseForecast!J158/BaseForecast!J146)</f>
        <v>1.0234680573663624</v>
      </c>
      <c r="K158" s="6" t="str">
        <f>IF(BaseForecast!K146=0,"",BaseForecast!K158/BaseForecast!K146)</f>
        <v/>
      </c>
      <c r="L158" s="6">
        <f>IF(BaseForecast!L146=0,"",BaseForecast!L158/BaseForecast!L146)</f>
        <v>1.0215354926897253</v>
      </c>
      <c r="M158" s="6">
        <f>IF(BaseForecast!M146=0,"",BaseForecast!M158/BaseForecast!M146)</f>
        <v>0.96158208808009071</v>
      </c>
      <c r="N158" s="6" t="str">
        <f>IF(BaseForecast!N146=0,"",BaseForecast!N158/BaseForecast!N146)</f>
        <v/>
      </c>
      <c r="O158" s="6">
        <f>IF(BaseForecast!O146=0,"",BaseForecast!O158/BaseForecast!O146)</f>
        <v>2.1629554655870447</v>
      </c>
      <c r="P158" s="6">
        <f>IF(BaseForecast!P146=0,"",BaseForecast!P158/BaseForecast!P146)</f>
        <v>0.69774736241802116</v>
      </c>
      <c r="Q158" s="6">
        <f>IF(BaseForecast!Q146=0,"",BaseForecast!Q158/BaseForecast!Q146)</f>
        <v>0.82797183487505177</v>
      </c>
      <c r="R158" s="6">
        <f>IF(BaseForecast!R146=0,"",BaseForecast!R158/BaseForecast!R146)</f>
        <v>1.0171122994652406</v>
      </c>
      <c r="S158" s="6">
        <f>IF(BaseForecast!S146=0,"",BaseForecast!S158/BaseForecast!S146)</f>
        <v>1.5576694411414982</v>
      </c>
      <c r="T158" s="6">
        <f>IF(BaseForecast!T146=0,"",BaseForecast!T158/BaseForecast!T146)</f>
        <v>0.43693693693693691</v>
      </c>
      <c r="U158" s="6">
        <f>IF(BaseForecast!U146=0,"",BaseForecast!U158/BaseForecast!U146)</f>
        <v>1.048214385827213</v>
      </c>
      <c r="V158" s="6">
        <f>IF(BaseForecast!V146=0,"",BaseForecast!V158/BaseForecast!V146)</f>
        <v>1.0332512315270936</v>
      </c>
      <c r="W158" s="6">
        <f>IF(BaseForecast!W146=0,"",BaseForecast!W158/BaseForecast!W146)</f>
        <v>0.20188425302826379</v>
      </c>
      <c r="X158" s="6">
        <f>IF(BaseForecast!X146=0,"",BaseForecast!X158/BaseForecast!X146)</f>
        <v>0.8150679080891774</v>
      </c>
      <c r="Y158" s="6">
        <f>IF(BaseForecast!Y146=0,"",BaseForecast!Y158/BaseForecast!Y146)</f>
        <v>0.86107840828820348</v>
      </c>
      <c r="Z158" s="6">
        <f>IF(BaseForecast!Z146=0,"",BaseForecast!Z158/BaseForecast!Z146)</f>
        <v>1.1902755267423015</v>
      </c>
      <c r="AA158" s="6">
        <f>IF(BaseForecast!AA146=0,"",BaseForecast!AA158/BaseForecast!AA146)</f>
        <v>1.0408340573414423</v>
      </c>
      <c r="AB158" s="6">
        <f>IF(BaseForecast!AB146=0,"",BaseForecast!AB158/BaseForecast!AB146)</f>
        <v>0.87427669647553918</v>
      </c>
      <c r="AC158" s="6">
        <f>IF(BaseForecast!AC146=0,"",BaseForecast!AC158/BaseForecast!AC146)</f>
        <v>0</v>
      </c>
      <c r="AD158" s="6">
        <f>IF(BaseForecast!AD146=0,"",BaseForecast!AD158/BaseForecast!AD146)</f>
        <v>2.8434782608695652</v>
      </c>
      <c r="AE158" s="6">
        <f>IF(BaseForecast!AE146=0,"",BaseForecast!AE158/BaseForecast!AE146)</f>
        <v>1.0183414328264617</v>
      </c>
      <c r="AF158" s="6">
        <f>IF(BaseForecast!AF146=0,"",BaseForecast!AF158/BaseForecast!AF146)</f>
        <v>1.0559717937417366</v>
      </c>
      <c r="AG158" s="6">
        <f>IF(BaseForecast!AG146=0,"",BaseForecast!AG158/BaseForecast!AG146)</f>
        <v>1.3811609136184098</v>
      </c>
      <c r="AH158" s="6">
        <f>IF(BaseForecast!AH146=0,"",BaseForecast!AH158/BaseForecast!AH146)</f>
        <v>1.2922183507549361</v>
      </c>
      <c r="AI158" s="6">
        <f>IF(BaseForecast!AI146=0,"",BaseForecast!AI158/BaseForecast!AI146)</f>
        <v>0.80104992227517136</v>
      </c>
      <c r="AJ158" s="6">
        <f>IF(BaseForecast!AJ146=0,"",BaseForecast!AJ158/BaseForecast!AJ146)</f>
        <v>1.9850348763474952</v>
      </c>
      <c r="AK158" s="6" t="str">
        <f>IF(BaseForecast!AK146=0,"",BaseForecast!AK158/BaseForecast!AK146)</f>
        <v/>
      </c>
      <c r="AL158" s="6">
        <f>IF(BaseForecast!AL146=0,"",BaseForecast!AL158/BaseForecast!AL146)</f>
        <v>1.238919604821898</v>
      </c>
      <c r="AM158" s="6">
        <f>IF(BaseForecast!AM146=0,"",BaseForecast!AM158/BaseForecast!AM146)</f>
        <v>0.97460274344696451</v>
      </c>
      <c r="AN158" s="6">
        <f>IF(BaseForecast!AN146=0,"",BaseForecast!AN158/BaseForecast!AN146)</f>
        <v>1.2520464263897373</v>
      </c>
      <c r="AO158" s="6">
        <f>IF(BaseForecast!AO146=0,"",BaseForecast!AO158/BaseForecast!AO146)</f>
        <v>0.97840456826440558</v>
      </c>
      <c r="AP158" s="6">
        <f>IF(BaseForecast!AP146=0,"",BaseForecast!AP158/BaseForecast!AP146)</f>
        <v>0.84633569739952719</v>
      </c>
      <c r="AQ158" s="6">
        <f>IF(BaseForecast!AQ146=0,"",BaseForecast!AQ158/BaseForecast!AQ146)</f>
        <v>0.53231390652048471</v>
      </c>
      <c r="AR158" s="6">
        <f>IF(BaseForecast!AR146=0,"",BaseForecast!AR158/BaseForecast!AR146)</f>
        <v>82.333333333333329</v>
      </c>
      <c r="AS158" s="6">
        <f>IF(BaseForecast!AS146=0,"",BaseForecast!AS158/BaseForecast!AS146)</f>
        <v>0.47757796494422944</v>
      </c>
      <c r="AT158" s="6">
        <f>IF(BaseForecast!AT146=0,"",BaseForecast!AT158/BaseForecast!AT146)</f>
        <v>1.1824648824152781</v>
      </c>
      <c r="AU158" s="6">
        <f>IF(BaseForecast!AU146=0,"",BaseForecast!AU158/BaseForecast!AU146)</f>
        <v>1.3232925738144945</v>
      </c>
      <c r="AV158" s="6">
        <f>IF(BaseForecast!AV146=0,"",BaseForecast!AV158/BaseForecast!AV146)</f>
        <v>1</v>
      </c>
      <c r="AW158" s="6">
        <f>IF(BaseForecast!AW146=0,"",BaseForecast!AW158/BaseForecast!AW146)</f>
        <v>1.2019273273804261</v>
      </c>
      <c r="AX158" s="6">
        <f>IF(BaseForecast!AX146=0,"",BaseForecast!AX158/BaseForecast!AX146)</f>
        <v>2.463161311262577</v>
      </c>
      <c r="AY158" s="6">
        <f>IF(BaseForecast!AY146=0,"",BaseForecast!AY158/BaseForecast!AY146)</f>
        <v>0.29508196721311475</v>
      </c>
      <c r="AZ158" s="6">
        <f>IF(BaseForecast!AZ146=0,"",BaseForecast!AZ158/BaseForecast!AZ146)</f>
        <v>0.82757940422174003</v>
      </c>
      <c r="BA158" s="6">
        <f>IF(BaseForecast!BA146=0,"",BaseForecast!BA158/BaseForecast!BA146)</f>
        <v>0</v>
      </c>
      <c r="BB158" s="6">
        <f t="shared" si="2"/>
        <v>11</v>
      </c>
    </row>
    <row r="159" spans="1:54" ht="12.75" x14ac:dyDescent="0.2">
      <c r="A159" s="11">
        <v>41623</v>
      </c>
      <c r="B159" s="6">
        <f>IF(BaseForecast!B147=0,"",BaseForecast!B159/BaseForecast!B147)</f>
        <v>1.1039429393062909</v>
      </c>
      <c r="C159" s="6">
        <f>IF(BaseForecast!C147=0,"",BaseForecast!C159/BaseForecast!C147)</f>
        <v>0.86836205239894948</v>
      </c>
      <c r="D159" s="6">
        <f>IF(BaseForecast!D147=0,"",BaseForecast!D159/BaseForecast!D147)</f>
        <v>0.99799263967882235</v>
      </c>
      <c r="E159" s="6">
        <f>IF(BaseForecast!E147=0,"",BaseForecast!E159/BaseForecast!E147)</f>
        <v>2.4556280124751915</v>
      </c>
      <c r="F159" s="6">
        <f>IF(BaseForecast!F147=0,"",BaseForecast!F159/BaseForecast!F147)</f>
        <v>1.1911764705882353</v>
      </c>
      <c r="G159" s="6">
        <f>IF(BaseForecast!G147=0,"",BaseForecast!G159/BaseForecast!G147)</f>
        <v>1.2298357421355088</v>
      </c>
      <c r="H159" s="6">
        <f>IF(BaseForecast!H147=0,"",BaseForecast!H159/BaseForecast!H147)</f>
        <v>1.5620937994027753</v>
      </c>
      <c r="I159" s="6">
        <f>IF(BaseForecast!I147=0,"",BaseForecast!I159/BaseForecast!I147)</f>
        <v>0.84039366709456564</v>
      </c>
      <c r="J159" s="6">
        <f>IF(BaseForecast!J147=0,"",BaseForecast!J159/BaseForecast!J147)</f>
        <v>0.74435649369686308</v>
      </c>
      <c r="K159" s="6" t="str">
        <f>IF(BaseForecast!K147=0,"",BaseForecast!K159/BaseForecast!K147)</f>
        <v/>
      </c>
      <c r="L159" s="6">
        <f>IF(BaseForecast!L147=0,"",BaseForecast!L159/BaseForecast!L147)</f>
        <v>0.83563043553986738</v>
      </c>
      <c r="M159" s="6">
        <f>IF(BaseForecast!M147=0,"",BaseForecast!M159/BaseForecast!M147)</f>
        <v>0.7254205164652926</v>
      </c>
      <c r="N159" s="6" t="str">
        <f>IF(BaseForecast!N147=0,"",BaseForecast!N159/BaseForecast!N147)</f>
        <v/>
      </c>
      <c r="O159" s="6">
        <f>IF(BaseForecast!O147=0,"",BaseForecast!O159/BaseForecast!O147)</f>
        <v>5.0826709062003177</v>
      </c>
      <c r="P159" s="6">
        <f>IF(BaseForecast!P147=0,"",BaseForecast!P159/BaseForecast!P147)</f>
        <v>0.96051057040287191</v>
      </c>
      <c r="Q159" s="6">
        <f>IF(BaseForecast!Q147=0,"",BaseForecast!Q159/BaseForecast!Q147)</f>
        <v>0.95775255065382958</v>
      </c>
      <c r="R159" s="6">
        <f>IF(BaseForecast!R147=0,"",BaseForecast!R159/BaseForecast!R147)</f>
        <v>1.2677092916283348</v>
      </c>
      <c r="S159" s="6">
        <f>IF(BaseForecast!S147=0,"",BaseForecast!S159/BaseForecast!S147)</f>
        <v>2.382636655948553</v>
      </c>
      <c r="T159" s="6">
        <f>IF(BaseForecast!T147=0,"",BaseForecast!T159/BaseForecast!T147)</f>
        <v>0.9092409240924092</v>
      </c>
      <c r="U159" s="6">
        <f>IF(BaseForecast!U147=0,"",BaseForecast!U159/BaseForecast!U147)</f>
        <v>1.0019149584366975</v>
      </c>
      <c r="V159" s="6">
        <f>IF(BaseForecast!V147=0,"",BaseForecast!V159/BaseForecast!V147)</f>
        <v>1.5548302872062663</v>
      </c>
      <c r="W159" s="6">
        <f>IF(BaseForecast!W147=0,"",BaseForecast!W159/BaseForecast!W147)</f>
        <v>1.9045676998368679</v>
      </c>
      <c r="X159" s="6">
        <f>IF(BaseForecast!X147=0,"",BaseForecast!X159/BaseForecast!X147)</f>
        <v>0.83147853736089028</v>
      </c>
      <c r="Y159" s="6">
        <f>IF(BaseForecast!Y147=0,"",BaseForecast!Y159/BaseForecast!Y147)</f>
        <v>1.6455305232558139</v>
      </c>
      <c r="Z159" s="6">
        <f>IF(BaseForecast!Z147=0,"",BaseForecast!Z159/BaseForecast!Z147)</f>
        <v>1.0706486833654463</v>
      </c>
      <c r="AA159" s="6">
        <f>IF(BaseForecast!AA147=0,"",BaseForecast!AA159/BaseForecast!AA147)</f>
        <v>0.97609692206941712</v>
      </c>
      <c r="AB159" s="6">
        <f>IF(BaseForecast!AB147=0,"",BaseForecast!AB159/BaseForecast!AB147)</f>
        <v>1.6654411764705883</v>
      </c>
      <c r="AC159" s="6">
        <f>IF(BaseForecast!AC147=0,"",BaseForecast!AC159/BaseForecast!AC147)</f>
        <v>0</v>
      </c>
      <c r="AD159" s="6">
        <f>IF(BaseForecast!AD147=0,"",BaseForecast!AD159/BaseForecast!AD147)</f>
        <v>0</v>
      </c>
      <c r="AE159" s="6">
        <f>IF(BaseForecast!AE147=0,"",BaseForecast!AE159/BaseForecast!AE147)</f>
        <v>0.9760956175298805</v>
      </c>
      <c r="AF159" s="6">
        <f>IF(BaseForecast!AF147=0,"",BaseForecast!AF159/BaseForecast!AF147)</f>
        <v>0.6915137614678899</v>
      </c>
      <c r="AG159" s="6">
        <f>IF(BaseForecast!AG147=0,"",BaseForecast!AG159/BaseForecast!AG147)</f>
        <v>1.5450063748406291</v>
      </c>
      <c r="AH159" s="6">
        <f>IF(BaseForecast!AH147=0,"",BaseForecast!AH159/BaseForecast!AH147)</f>
        <v>1.2166189111747852</v>
      </c>
      <c r="AI159" s="6">
        <f>IF(BaseForecast!AI147=0,"",BaseForecast!AI159/BaseForecast!AI147)</f>
        <v>1.0423416896102013</v>
      </c>
      <c r="AJ159" s="6">
        <f>IF(BaseForecast!AJ147=0,"",BaseForecast!AJ159/BaseForecast!AJ147)</f>
        <v>1.6368107688325135</v>
      </c>
      <c r="AK159" s="6" t="str">
        <f>IF(BaseForecast!AK147=0,"",BaseForecast!AK159/BaseForecast!AK147)</f>
        <v/>
      </c>
      <c r="AL159" s="6">
        <f>IF(BaseForecast!AL147=0,"",BaseForecast!AL159/BaseForecast!AL147)</f>
        <v>1.0342064714946071</v>
      </c>
      <c r="AM159" s="6">
        <f>IF(BaseForecast!AM147=0,"",BaseForecast!AM159/BaseForecast!AM147)</f>
        <v>1.4600053684069252</v>
      </c>
      <c r="AN159" s="6">
        <f>IF(BaseForecast!AN147=0,"",BaseForecast!AN159/BaseForecast!AN147)</f>
        <v>2.1708751297129023</v>
      </c>
      <c r="AO159" s="6">
        <f>IF(BaseForecast!AO147=0,"",BaseForecast!AO159/BaseForecast!AO147)</f>
        <v>0.96534989808793559</v>
      </c>
      <c r="AP159" s="6">
        <f>IF(BaseForecast!AP147=0,"",BaseForecast!AP159/BaseForecast!AP147)</f>
        <v>0.62712826333711691</v>
      </c>
      <c r="AQ159" s="6">
        <f>IF(BaseForecast!AQ147=0,"",BaseForecast!AQ159/BaseForecast!AQ147)</f>
        <v>0.75780717305332057</v>
      </c>
      <c r="AR159" s="6">
        <f>IF(BaseForecast!AR147=0,"",BaseForecast!AR159/BaseForecast!AR147)</f>
        <v>6.0769230769230766</v>
      </c>
      <c r="AS159" s="6">
        <f>IF(BaseForecast!AS147=0,"",BaseForecast!AS159/BaseForecast!AS147)</f>
        <v>0.44833068362480127</v>
      </c>
      <c r="AT159" s="6">
        <f>IF(BaseForecast!AT147=0,"",BaseForecast!AT159/BaseForecast!AT147)</f>
        <v>1.2090349638559295</v>
      </c>
      <c r="AU159" s="6">
        <f>IF(BaseForecast!AU147=0,"",BaseForecast!AU159/BaseForecast!AU147)</f>
        <v>1.5066821615339918</v>
      </c>
      <c r="AV159" s="6">
        <f>IF(BaseForecast!AV147=0,"",BaseForecast!AV159/BaseForecast!AV147)</f>
        <v>1</v>
      </c>
      <c r="AW159" s="6">
        <f>IF(BaseForecast!AW147=0,"",BaseForecast!AW159/BaseForecast!AW147)</f>
        <v>0.96940856560163158</v>
      </c>
      <c r="AX159" s="6">
        <f>IF(BaseForecast!AX147=0,"",BaseForecast!AX159/BaseForecast!AX147)</f>
        <v>3.788768115942029</v>
      </c>
      <c r="AY159" s="6">
        <f>IF(BaseForecast!AY147=0,"",BaseForecast!AY159/BaseForecast!AY147)</f>
        <v>3.2380952380952381</v>
      </c>
      <c r="AZ159" s="6">
        <f>IF(BaseForecast!AZ147=0,"",BaseForecast!AZ159/BaseForecast!AZ147)</f>
        <v>0.93602550478214663</v>
      </c>
      <c r="BA159" s="6">
        <f>IF(BaseForecast!BA147=0,"",BaseForecast!BA159/BaseForecast!BA147)</f>
        <v>0</v>
      </c>
      <c r="BB159" s="6">
        <f t="shared" si="2"/>
        <v>12</v>
      </c>
    </row>
    <row r="160" spans="1:54" ht="12.75" x14ac:dyDescent="0.2">
      <c r="A160" s="11">
        <v>41654</v>
      </c>
      <c r="B160" s="6">
        <f>IF(BaseForecast!B148=0,"",BaseForecast!B160/BaseForecast!B148)</f>
        <v>1.0521039757491706</v>
      </c>
      <c r="C160" s="6">
        <f>IF(BaseForecast!C148=0,"",BaseForecast!C160/BaseForecast!C148)</f>
        <v>1.1776345375505921</v>
      </c>
      <c r="D160" s="6">
        <f>IF(BaseForecast!D148=0,"",BaseForecast!D160/BaseForecast!D148)</f>
        <v>0.92879611095224479</v>
      </c>
      <c r="E160" s="6">
        <f>IF(BaseForecast!E148=0,"",BaseForecast!E160/BaseForecast!E148)</f>
        <v>0.98467003178164147</v>
      </c>
      <c r="F160" s="6">
        <f>IF(BaseForecast!F148=0,"",BaseForecast!F160/BaseForecast!F148)</f>
        <v>0.79361179361179357</v>
      </c>
      <c r="G160" s="6">
        <f>IF(BaseForecast!G148=0,"",BaseForecast!G160/BaseForecast!G148)</f>
        <v>1.0737846294741662</v>
      </c>
      <c r="H160" s="6">
        <f>IF(BaseForecast!H148=0,"",BaseForecast!H160/BaseForecast!H148)</f>
        <v>0.9410654666860212</v>
      </c>
      <c r="I160" s="6">
        <f>IF(BaseForecast!I148=0,"",BaseForecast!I160/BaseForecast!I148)</f>
        <v>0.67758071850841295</v>
      </c>
      <c r="J160" s="6">
        <f>IF(BaseForecast!J148=0,"",BaseForecast!J160/BaseForecast!J148)</f>
        <v>0.8707513416815742</v>
      </c>
      <c r="K160" s="6" t="str">
        <f>IF(BaseForecast!K148=0,"",BaseForecast!K160/BaseForecast!K148)</f>
        <v/>
      </c>
      <c r="L160" s="6">
        <f>IF(BaseForecast!L148=0,"",BaseForecast!L160/BaseForecast!L148)</f>
        <v>1.0457823977088914</v>
      </c>
      <c r="M160" s="6">
        <f>IF(BaseForecast!M148=0,"",BaseForecast!M160/BaseForecast!M148)</f>
        <v>0.95727543337419019</v>
      </c>
      <c r="N160" s="6" t="str">
        <f>IF(BaseForecast!N148=0,"",BaseForecast!N160/BaseForecast!N148)</f>
        <v/>
      </c>
      <c r="O160" s="6">
        <f>IF(BaseForecast!O148=0,"",BaseForecast!O160/BaseForecast!O148)</f>
        <v>1.1193535018648986</v>
      </c>
      <c r="P160" s="6">
        <f>IF(BaseForecast!P148=0,"",BaseForecast!P160/BaseForecast!P148)</f>
        <v>1.7511945392491468</v>
      </c>
      <c r="Q160" s="6">
        <f>IF(BaseForecast!Q148=0,"",BaseForecast!Q160/BaseForecast!Q148)</f>
        <v>1.3409390662094434</v>
      </c>
      <c r="R160" s="6">
        <f>IF(BaseForecast!R148=0,"",BaseForecast!R160/BaseForecast!R148)</f>
        <v>1.3088642659279779</v>
      </c>
      <c r="S160" s="6">
        <f>IF(BaseForecast!S148=0,"",BaseForecast!S160/BaseForecast!S148)</f>
        <v>1.7761194029850746</v>
      </c>
      <c r="T160" s="6">
        <f>IF(BaseForecast!T148=0,"",BaseForecast!T160/BaseForecast!T148)</f>
        <v>5.3854895104895109</v>
      </c>
      <c r="U160" s="6">
        <f>IF(BaseForecast!U148=0,"",BaseForecast!U160/BaseForecast!U148)</f>
        <v>1.2281430549586974</v>
      </c>
      <c r="V160" s="6">
        <f>IF(BaseForecast!V148=0,"",BaseForecast!V160/BaseForecast!V148)</f>
        <v>1.1591407277509864</v>
      </c>
      <c r="W160" s="6">
        <f>IF(BaseForecast!W148=0,"",BaseForecast!W160/BaseForecast!W148)</f>
        <v>2.4812500000000002</v>
      </c>
      <c r="X160" s="6">
        <f>IF(BaseForecast!X148=0,"",BaseForecast!X160/BaseForecast!X148)</f>
        <v>0.747909780283881</v>
      </c>
      <c r="Y160" s="6">
        <f>IF(BaseForecast!Y148=0,"",BaseForecast!Y160/BaseForecast!Y148)</f>
        <v>1.7424809424809424</v>
      </c>
      <c r="Z160" s="6">
        <f>IF(BaseForecast!Z148=0,"",BaseForecast!Z160/BaseForecast!Z148)</f>
        <v>0.78411053540587217</v>
      </c>
      <c r="AA160" s="6">
        <f>IF(BaseForecast!AA148=0,"",BaseForecast!AA160/BaseForecast!AA148)</f>
        <v>1.0079507229915687</v>
      </c>
      <c r="AB160" s="6">
        <f>IF(BaseForecast!AB148=0,"",BaseForecast!AB160/BaseForecast!AB148)</f>
        <v>1.1047843665768193</v>
      </c>
      <c r="AC160" s="6" t="str">
        <f>IF(BaseForecast!AC148=0,"",BaseForecast!AC160/BaseForecast!AC148)</f>
        <v/>
      </c>
      <c r="AD160" s="6">
        <f>IF(BaseForecast!AD148=0,"",BaseForecast!AD160/BaseForecast!AD148)</f>
        <v>0</v>
      </c>
      <c r="AE160" s="6">
        <f>IF(BaseForecast!AE148=0,"",BaseForecast!AE160/BaseForecast!AE148)</f>
        <v>0.71306818181818177</v>
      </c>
      <c r="AF160" s="6">
        <f>IF(BaseForecast!AF148=0,"",BaseForecast!AF160/BaseForecast!AF148)</f>
        <v>0.20187304890738814</v>
      </c>
      <c r="AG160" s="6">
        <f>IF(BaseForecast!AG148=0,"",BaseForecast!AG160/BaseForecast!AG148)</f>
        <v>1.1066161547828439</v>
      </c>
      <c r="AH160" s="6">
        <f>IF(BaseForecast!AH148=0,"",BaseForecast!AH160/BaseForecast!AH148)</f>
        <v>1.0955098934550989</v>
      </c>
      <c r="AI160" s="6">
        <f>IF(BaseForecast!AI148=0,"",BaseForecast!AI160/BaseForecast!AI148)</f>
        <v>0.98332482047892322</v>
      </c>
      <c r="AJ160" s="6">
        <f>IF(BaseForecast!AJ148=0,"",BaseForecast!AJ160/BaseForecast!AJ148)</f>
        <v>1.1184251771048836</v>
      </c>
      <c r="AK160" s="6" t="str">
        <f>IF(BaseForecast!AK148=0,"",BaseForecast!AK160/BaseForecast!AK148)</f>
        <v/>
      </c>
      <c r="AL160" s="6">
        <f>IF(BaseForecast!AL148=0,"",BaseForecast!AL160/BaseForecast!AL148)</f>
        <v>1.1393845927884263</v>
      </c>
      <c r="AM160" s="6">
        <f>IF(BaseForecast!AM148=0,"",BaseForecast!AM160/BaseForecast!AM148)</f>
        <v>1.1321721876205699</v>
      </c>
      <c r="AN160" s="6">
        <f>IF(BaseForecast!AN148=0,"",BaseForecast!AN160/BaseForecast!AN148)</f>
        <v>1.1412191297530381</v>
      </c>
      <c r="AO160" s="6">
        <f>IF(BaseForecast!AO148=0,"",BaseForecast!AO160/BaseForecast!AO148)</f>
        <v>0.88661608886327992</v>
      </c>
      <c r="AP160" s="6">
        <f>IF(BaseForecast!AP148=0,"",BaseForecast!AP160/BaseForecast!AP148)</f>
        <v>0.9280261723009815</v>
      </c>
      <c r="AQ160" s="6">
        <f>IF(BaseForecast!AQ148=0,"",BaseForecast!AQ160/BaseForecast!AQ148)</f>
        <v>1.0285384837128855</v>
      </c>
      <c r="AR160" s="6">
        <f>IF(BaseForecast!AR148=0,"",BaseForecast!AR160/BaseForecast!AR148)</f>
        <v>0</v>
      </c>
      <c r="AS160" s="6">
        <f>IF(BaseForecast!AS148=0,"",BaseForecast!AS160/BaseForecast!AS148)</f>
        <v>1.3068637803590286</v>
      </c>
      <c r="AT160" s="6">
        <f>IF(BaseForecast!AT148=0,"",BaseForecast!AT160/BaseForecast!AT148)</f>
        <v>1.0146330864570738</v>
      </c>
      <c r="AU160" s="6">
        <f>IF(BaseForecast!AU148=0,"",BaseForecast!AU160/BaseForecast!AU148)</f>
        <v>1.1040433925049309</v>
      </c>
      <c r="AV160" s="6">
        <f>IF(BaseForecast!AV148=0,"",BaseForecast!AV160/BaseForecast!AV148)</f>
        <v>0.8</v>
      </c>
      <c r="AW160" s="6">
        <f>IF(BaseForecast!AW148=0,"",BaseForecast!AW160/BaseForecast!AW148)</f>
        <v>0.96358140204404774</v>
      </c>
      <c r="AX160" s="6">
        <f>IF(BaseForecast!AX148=0,"",BaseForecast!AX160/BaseForecast!AX148)</f>
        <v>2.1184086629001881</v>
      </c>
      <c r="AY160" s="6">
        <f>IF(BaseForecast!AY148=0,"",BaseForecast!AY160/BaseForecast!AY148)</f>
        <v>4.6519823788546253</v>
      </c>
      <c r="AZ160" s="6">
        <f>IF(BaseForecast!AZ148=0,"",BaseForecast!AZ160/BaseForecast!AZ148)</f>
        <v>0.94438181134911692</v>
      </c>
      <c r="BA160" s="6" t="str">
        <f>IF(BaseForecast!BA148=0,"",BaseForecast!BA160/BaseForecast!BA148)</f>
        <v/>
      </c>
      <c r="BB160" s="6">
        <f t="shared" si="2"/>
        <v>1</v>
      </c>
    </row>
    <row r="161" spans="1:56" ht="12.75" x14ac:dyDescent="0.2">
      <c r="A161" s="11">
        <v>41685</v>
      </c>
      <c r="B161" s="6">
        <f>IF(BaseForecast!B149=0,"",BaseForecast!B161/BaseForecast!B149)</f>
        <v>0.98129793698344914</v>
      </c>
      <c r="C161" s="6">
        <f>IF(BaseForecast!C149=0,"",BaseForecast!C161/BaseForecast!C149)</f>
        <v>0.5886925564229023</v>
      </c>
      <c r="D161" s="6">
        <f>IF(BaseForecast!D149=0,"",BaseForecast!D161/BaseForecast!D149)</f>
        <v>0.88262088297126839</v>
      </c>
      <c r="E161" s="6">
        <f>IF(BaseForecast!E149=0,"",BaseForecast!E161/BaseForecast!E149)</f>
        <v>1.178173449612403</v>
      </c>
      <c r="F161" s="6">
        <f>IF(BaseForecast!F149=0,"",BaseForecast!F161/BaseForecast!F149)</f>
        <v>0.51586128482092097</v>
      </c>
      <c r="G161" s="6">
        <f>IF(BaseForecast!G149=0,"",BaseForecast!G161/BaseForecast!G149)</f>
        <v>1.2086898618278674</v>
      </c>
      <c r="H161" s="6">
        <f>IF(BaseForecast!H149=0,"",BaseForecast!H161/BaseForecast!H149)</f>
        <v>1.3014586709886549</v>
      </c>
      <c r="I161" s="6">
        <f>IF(BaseForecast!I149=0,"",BaseForecast!I161/BaseForecast!I149)</f>
        <v>0.78258760761489021</v>
      </c>
      <c r="J161" s="6">
        <f>IF(BaseForecast!J149=0,"",BaseForecast!J161/BaseForecast!J149)</f>
        <v>0.89593417231364958</v>
      </c>
      <c r="K161" s="6" t="str">
        <f>IF(BaseForecast!K149=0,"",BaseForecast!K161/BaseForecast!K149)</f>
        <v/>
      </c>
      <c r="L161" s="6">
        <f>IF(BaseForecast!L149=0,"",BaseForecast!L161/BaseForecast!L149)</f>
        <v>0.81283246431769107</v>
      </c>
      <c r="M161" s="6">
        <f>IF(BaseForecast!M149=0,"",BaseForecast!M161/BaseForecast!M149)</f>
        <v>0.59064937231513537</v>
      </c>
      <c r="N161" s="6" t="str">
        <f>IF(BaseForecast!N149=0,"",BaseForecast!N161/BaseForecast!N149)</f>
        <v/>
      </c>
      <c r="O161" s="6">
        <f>IF(BaseForecast!O149=0,"",BaseForecast!O161/BaseForecast!O149)</f>
        <v>1.7767784137367131</v>
      </c>
      <c r="P161" s="6">
        <f>IF(BaseForecast!P149=0,"",BaseForecast!P161/BaseForecast!P149)</f>
        <v>0.43435410066877861</v>
      </c>
      <c r="Q161" s="6">
        <f>IF(BaseForecast!Q149=0,"",BaseForecast!Q161/BaseForecast!Q149)</f>
        <v>1.1896322552060257</v>
      </c>
      <c r="R161" s="6">
        <f>IF(BaseForecast!R149=0,"",BaseForecast!R161/BaseForecast!R149)</f>
        <v>0.80848329048843193</v>
      </c>
      <c r="S161" s="6">
        <f>IF(BaseForecast!S149=0,"",BaseForecast!S161/BaseForecast!S149)</f>
        <v>0.8890814558058926</v>
      </c>
      <c r="T161" s="6">
        <f>IF(BaseForecast!T149=0,"",BaseForecast!T161/BaseForecast!T149)</f>
        <v>3.9485294117647061</v>
      </c>
      <c r="U161" s="6">
        <f>IF(BaseForecast!U149=0,"",BaseForecast!U161/BaseForecast!U149)</f>
        <v>1.3835863311845844</v>
      </c>
      <c r="V161" s="6">
        <f>IF(BaseForecast!V149=0,"",BaseForecast!V161/BaseForecast!V149)</f>
        <v>1.4976377952755906</v>
      </c>
      <c r="W161" s="6">
        <f>IF(BaseForecast!W149=0,"",BaseForecast!W161/BaseForecast!W149)</f>
        <v>0.91222222222222227</v>
      </c>
      <c r="X161" s="6">
        <f>IF(BaseForecast!X149=0,"",BaseForecast!X161/BaseForecast!X149)</f>
        <v>1.1852073663722114</v>
      </c>
      <c r="Y161" s="6">
        <f>IF(BaseForecast!Y149=0,"",BaseForecast!Y161/BaseForecast!Y149)</f>
        <v>1.9014895057549086</v>
      </c>
      <c r="Z161" s="6">
        <f>IF(BaseForecast!Z149=0,"",BaseForecast!Z161/BaseForecast!Z149)</f>
        <v>0.60028399006034794</v>
      </c>
      <c r="AA161" s="6">
        <f>IF(BaseForecast!AA149=0,"",BaseForecast!AA161/BaseForecast!AA149)</f>
        <v>0.93660190826531786</v>
      </c>
      <c r="AB161" s="6">
        <f>IF(BaseForecast!AB149=0,"",BaseForecast!AB161/BaseForecast!AB149)</f>
        <v>0.888671875</v>
      </c>
      <c r="AC161" s="6" t="str">
        <f>IF(BaseForecast!AC149=0,"",BaseForecast!AC161/BaseForecast!AC149)</f>
        <v/>
      </c>
      <c r="AD161" s="6">
        <f>IF(BaseForecast!AD149=0,"",BaseForecast!AD161/BaseForecast!AD149)</f>
        <v>1.5714285714285714</v>
      </c>
      <c r="AE161" s="6">
        <f>IF(BaseForecast!AE149=0,"",BaseForecast!AE161/BaseForecast!AE149)</f>
        <v>0.7393149882903981</v>
      </c>
      <c r="AF161" s="6">
        <f>IF(BaseForecast!AF149=0,"",BaseForecast!AF161/BaseForecast!AF149)</f>
        <v>0.17799210872424376</v>
      </c>
      <c r="AG161" s="6">
        <f>IF(BaseForecast!AG149=0,"",BaseForecast!AG161/BaseForecast!AG149)</f>
        <v>1.1967291311754684</v>
      </c>
      <c r="AH161" s="6">
        <f>IF(BaseForecast!AH149=0,"",BaseForecast!AH161/BaseForecast!AH149)</f>
        <v>0.99830400678397291</v>
      </c>
      <c r="AI161" s="6">
        <f>IF(BaseForecast!AI149=0,"",BaseForecast!AI161/BaseForecast!AI149)</f>
        <v>0.94870165506484505</v>
      </c>
      <c r="AJ161" s="6">
        <f>IF(BaseForecast!AJ149=0,"",BaseForecast!AJ161/BaseForecast!AJ149)</f>
        <v>0.60192494114388584</v>
      </c>
      <c r="AK161" s="6" t="str">
        <f>IF(BaseForecast!AK149=0,"",BaseForecast!AK161/BaseForecast!AK149)</f>
        <v/>
      </c>
      <c r="AL161" s="6">
        <f>IF(BaseForecast!AL149=0,"",BaseForecast!AL161/BaseForecast!AL149)</f>
        <v>0.93911698537682786</v>
      </c>
      <c r="AM161" s="6">
        <f>IF(BaseForecast!AM149=0,"",BaseForecast!AM161/BaseForecast!AM149)</f>
        <v>1.4135473604096036</v>
      </c>
      <c r="AN161" s="6">
        <f>IF(BaseForecast!AN149=0,"",BaseForecast!AN161/BaseForecast!AN149)</f>
        <v>1.1369608057806</v>
      </c>
      <c r="AO161" s="6">
        <f>IF(BaseForecast!AO149=0,"",BaseForecast!AO161/BaseForecast!AO149)</f>
        <v>0.84432925992036245</v>
      </c>
      <c r="AP161" s="6">
        <f>IF(BaseForecast!AP149=0,"",BaseForecast!AP161/BaseForecast!AP149)</f>
        <v>1.132295719844358</v>
      </c>
      <c r="AQ161" s="6">
        <f>IF(BaseForecast!AQ149=0,"",BaseForecast!AQ161/BaseForecast!AQ149)</f>
        <v>0.67868086969210561</v>
      </c>
      <c r="AR161" s="6" t="str">
        <f>IF(BaseForecast!AR149=0,"",BaseForecast!AR161/BaseForecast!AR149)</f>
        <v/>
      </c>
      <c r="AS161" s="6">
        <f>IF(BaseForecast!AS149=0,"",BaseForecast!AS161/BaseForecast!AS149)</f>
        <v>0.49221789883268485</v>
      </c>
      <c r="AT161" s="6">
        <f>IF(BaseForecast!AT149=0,"",BaseForecast!AT161/BaseForecast!AT149)</f>
        <v>1.1522205392305362</v>
      </c>
      <c r="AU161" s="6">
        <f>IF(BaseForecast!AU149=0,"",BaseForecast!AU161/BaseForecast!AU149)</f>
        <v>1.2464409996836445</v>
      </c>
      <c r="AV161" s="6">
        <f>IF(BaseForecast!AV149=0,"",BaseForecast!AV161/BaseForecast!AV149)</f>
        <v>0.75</v>
      </c>
      <c r="AW161" s="6">
        <f>IF(BaseForecast!AW149=0,"",BaseForecast!AW161/BaseForecast!AW149)</f>
        <v>0.97298268304950775</v>
      </c>
      <c r="AX161" s="6">
        <f>IF(BaseForecast!AX149=0,"",BaseForecast!AX161/BaseForecast!AX149)</f>
        <v>1.5538740920096852</v>
      </c>
      <c r="AY161" s="6">
        <f>IF(BaseForecast!AY149=0,"",BaseForecast!AY161/BaseForecast!AY149)</f>
        <v>4.4000000000000004</v>
      </c>
      <c r="AZ161" s="6">
        <f>IF(BaseForecast!AZ149=0,"",BaseForecast!AZ161/BaseForecast!AZ149)</f>
        <v>0.96262944619540747</v>
      </c>
      <c r="BA161" s="6" t="str">
        <f>IF(BaseForecast!BA149=0,"",BaseForecast!BA161/BaseForecast!BA149)</f>
        <v/>
      </c>
      <c r="BB161" s="6">
        <f t="shared" si="2"/>
        <v>2</v>
      </c>
    </row>
    <row r="162" spans="1:56" ht="12.75" x14ac:dyDescent="0.2">
      <c r="A162" s="11">
        <v>41713</v>
      </c>
      <c r="B162" s="6">
        <f>IF(BaseForecast!B150=0,"",BaseForecast!B162/BaseForecast!B150)</f>
        <v>0.9270053204670835</v>
      </c>
      <c r="C162" s="6">
        <f>IF(BaseForecast!C150=0,"",BaseForecast!C162/BaseForecast!C150)</f>
        <v>0.85257811495435254</v>
      </c>
      <c r="D162" s="6">
        <f>IF(BaseForecast!D150=0,"",BaseForecast!D162/BaseForecast!D150)</f>
        <v>0.73682539682539683</v>
      </c>
      <c r="E162" s="6">
        <f>IF(BaseForecast!E150=0,"",BaseForecast!E162/BaseForecast!E150)</f>
        <v>0.62332914429338515</v>
      </c>
      <c r="F162" s="6">
        <f>IF(BaseForecast!F150=0,"",BaseForecast!F162/BaseForecast!F150)</f>
        <v>0.67131011608623548</v>
      </c>
      <c r="G162" s="6">
        <f>IF(BaseForecast!G150=0,"",BaseForecast!G162/BaseForecast!G150)</f>
        <v>0.98285451071379826</v>
      </c>
      <c r="H162" s="6">
        <f>IF(BaseForecast!H150=0,"",BaseForecast!H162/BaseForecast!H150)</f>
        <v>1.2029911427326847</v>
      </c>
      <c r="I162" s="6">
        <f>IF(BaseForecast!I150=0,"",BaseForecast!I162/BaseForecast!I150)</f>
        <v>0.77250280583613917</v>
      </c>
      <c r="J162" s="6">
        <f>IF(BaseForecast!J150=0,"",BaseForecast!J162/BaseForecast!J150)</f>
        <v>0.65640017474879864</v>
      </c>
      <c r="K162" s="6" t="str">
        <f>IF(BaseForecast!K150=0,"",BaseForecast!K162/BaseForecast!K150)</f>
        <v/>
      </c>
      <c r="L162" s="6">
        <f>IF(BaseForecast!L150=0,"",BaseForecast!L162/BaseForecast!L150)</f>
        <v>1.0141604508749182</v>
      </c>
      <c r="M162" s="6">
        <f>IF(BaseForecast!M150=0,"",BaseForecast!M162/BaseForecast!M150)</f>
        <v>0.76150523342747967</v>
      </c>
      <c r="N162" s="6" t="str">
        <f>IF(BaseForecast!N150=0,"",BaseForecast!N162/BaseForecast!N150)</f>
        <v/>
      </c>
      <c r="O162" s="6">
        <f>IF(BaseForecast!O150=0,"",BaseForecast!O162/BaseForecast!O150)</f>
        <v>0.22428748451053285</v>
      </c>
      <c r="P162" s="6">
        <f>IF(BaseForecast!P150=0,"",BaseForecast!P162/BaseForecast!P150)</f>
        <v>0.35055283668660503</v>
      </c>
      <c r="Q162" s="6">
        <f>IF(BaseForecast!Q150=0,"",BaseForecast!Q162/BaseForecast!Q150)</f>
        <v>1.2452830188679245</v>
      </c>
      <c r="R162" s="6">
        <f>IF(BaseForecast!R150=0,"",BaseForecast!R162/BaseForecast!R150)</f>
        <v>0</v>
      </c>
      <c r="S162" s="6">
        <f>IF(BaseForecast!S150=0,"",BaseForecast!S162/BaseForecast!S150)</f>
        <v>0.45910687405920725</v>
      </c>
      <c r="T162" s="6">
        <f>IF(BaseForecast!T150=0,"",BaseForecast!T162/BaseForecast!T150)</f>
        <v>2.0295130349237578</v>
      </c>
      <c r="U162" s="6">
        <f>IF(BaseForecast!U150=0,"",BaseForecast!U162/BaseForecast!U150)</f>
        <v>1.0180627954903625</v>
      </c>
      <c r="V162" s="6">
        <f>IF(BaseForecast!V150=0,"",BaseForecast!V162/BaseForecast!V150)</f>
        <v>0.83698707138842043</v>
      </c>
      <c r="W162" s="6">
        <f>IF(BaseForecast!W150=0,"",BaseForecast!W162/BaseForecast!W150)</f>
        <v>1.6575028636884308</v>
      </c>
      <c r="X162" s="6">
        <f>IF(BaseForecast!X150=0,"",BaseForecast!X162/BaseForecast!X150)</f>
        <v>0.66993570883731068</v>
      </c>
      <c r="Y162" s="6">
        <f>IF(BaseForecast!Y150=0,"",BaseForecast!Y162/BaseForecast!Y150)</f>
        <v>0.88076024633680183</v>
      </c>
      <c r="Z162" s="6">
        <f>IF(BaseForecast!Z150=0,"",BaseForecast!Z162/BaseForecast!Z150)</f>
        <v>0.33002598629813373</v>
      </c>
      <c r="AA162" s="6">
        <f>IF(BaseForecast!AA150=0,"",BaseForecast!AA162/BaseForecast!AA150)</f>
        <v>1.0043614906035534</v>
      </c>
      <c r="AB162" s="6">
        <f>IF(BaseForecast!AB150=0,"",BaseForecast!AB162/BaseForecast!AB150)</f>
        <v>0.50013329778725668</v>
      </c>
      <c r="AC162" s="6" t="str">
        <f>IF(BaseForecast!AC150=0,"",BaseForecast!AC162/BaseForecast!AC150)</f>
        <v/>
      </c>
      <c r="AD162" s="6">
        <f>IF(BaseForecast!AD150=0,"",BaseForecast!AD162/BaseForecast!AD150)</f>
        <v>1.4509803921568627</v>
      </c>
      <c r="AE162" s="6">
        <f>IF(BaseForecast!AE150=0,"",BaseForecast!AE162/BaseForecast!AE150)</f>
        <v>0.71520139273561767</v>
      </c>
      <c r="AF162" s="6">
        <f>IF(BaseForecast!AF150=0,"",BaseForecast!AF162/BaseForecast!AF150)</f>
        <v>0.85820568927789931</v>
      </c>
      <c r="AG162" s="6">
        <f>IF(BaseForecast!AG150=0,"",BaseForecast!AG162/BaseForecast!AG150)</f>
        <v>1.0993759286775631</v>
      </c>
      <c r="AH162" s="6">
        <f>IF(BaseForecast!AH150=0,"",BaseForecast!AH162/BaseForecast!AH150)</f>
        <v>1.2547027027027027</v>
      </c>
      <c r="AI162" s="6">
        <f>IF(BaseForecast!AI150=0,"",BaseForecast!AI162/BaseForecast!AI150)</f>
        <v>1.0028334345274237</v>
      </c>
      <c r="AJ162" s="6">
        <f>IF(BaseForecast!AJ150=0,"",BaseForecast!AJ162/BaseForecast!AJ150)</f>
        <v>0.92403557114228452</v>
      </c>
      <c r="AK162" s="6" t="str">
        <f>IF(BaseForecast!AK150=0,"",BaseForecast!AK162/BaseForecast!AK150)</f>
        <v/>
      </c>
      <c r="AL162" s="6">
        <f>IF(BaseForecast!AL150=0,"",BaseForecast!AL162/BaseForecast!AL150)</f>
        <v>1.1660956353344258</v>
      </c>
      <c r="AM162" s="6">
        <f>IF(BaseForecast!AM150=0,"",BaseForecast!AM162/BaseForecast!AM150)</f>
        <v>0.71645610107148572</v>
      </c>
      <c r="AN162" s="6">
        <f>IF(BaseForecast!AN150=0,"",BaseForecast!AN162/BaseForecast!AN150)</f>
        <v>0.28111187506138885</v>
      </c>
      <c r="AO162" s="6">
        <f>IF(BaseForecast!AO150=0,"",BaseForecast!AO162/BaseForecast!AO150)</f>
        <v>1.0151459986892886</v>
      </c>
      <c r="AP162" s="6">
        <f>IF(BaseForecast!AP150=0,"",BaseForecast!AP162/BaseForecast!AP150)</f>
        <v>0.80809784900885706</v>
      </c>
      <c r="AQ162" s="6">
        <f>IF(BaseForecast!AQ150=0,"",BaseForecast!AQ162/BaseForecast!AQ150)</f>
        <v>0.86270337922403006</v>
      </c>
      <c r="AR162" s="6" t="str">
        <f>IF(BaseForecast!AR150=0,"",BaseForecast!AR162/BaseForecast!AR150)</f>
        <v/>
      </c>
      <c r="AS162" s="6">
        <f>IF(BaseForecast!AS150=0,"",BaseForecast!AS162/BaseForecast!AS150)</f>
        <v>0.32569521690767522</v>
      </c>
      <c r="AT162" s="6">
        <f>IF(BaseForecast!AT150=0,"",BaseForecast!AT162/BaseForecast!AT150)</f>
        <v>1.0573267458348103</v>
      </c>
      <c r="AU162" s="6">
        <f>IF(BaseForecast!AU150=0,"",BaseForecast!AU162/BaseForecast!AU150)</f>
        <v>1.0559236681685662</v>
      </c>
      <c r="AV162" s="6">
        <f>IF(BaseForecast!AV150=0,"",BaseForecast!AV162/BaseForecast!AV150)</f>
        <v>1</v>
      </c>
      <c r="AW162" s="6">
        <f>IF(BaseForecast!AW150=0,"",BaseForecast!AW162/BaseForecast!AW150)</f>
        <v>1.298319760849397</v>
      </c>
      <c r="AX162" s="6">
        <f>IF(BaseForecast!AX150=0,"",BaseForecast!AX162/BaseForecast!AX150)</f>
        <v>0.60142450142450143</v>
      </c>
      <c r="AY162" s="6">
        <f>IF(BaseForecast!AY150=0,"",BaseForecast!AY162/BaseForecast!AY150)</f>
        <v>3.0506329113924049</v>
      </c>
      <c r="AZ162" s="6">
        <f>IF(BaseForecast!AZ150=0,"",BaseForecast!AZ162/BaseForecast!AZ150)</f>
        <v>0.61793846688684162</v>
      </c>
      <c r="BA162" s="6" t="str">
        <f>IF(BaseForecast!BA150=0,"",BaseForecast!BA162/BaseForecast!BA150)</f>
        <v/>
      </c>
      <c r="BB162" s="6">
        <f t="shared" si="2"/>
        <v>3</v>
      </c>
    </row>
    <row r="163" spans="1:56" ht="12.75" x14ac:dyDescent="0.2">
      <c r="A163" s="11">
        <v>41744</v>
      </c>
      <c r="B163" s="6">
        <f>IF(BaseForecast!B151=0,"",BaseForecast!B163/BaseForecast!B151)</f>
        <v>0.97758950484257623</v>
      </c>
      <c r="C163" s="6">
        <f>IF(BaseForecast!C151=0,"",BaseForecast!C163/BaseForecast!C151)</f>
        <v>0.83145815590120575</v>
      </c>
      <c r="D163" s="6">
        <f>IF(BaseForecast!D151=0,"",BaseForecast!D163/BaseForecast!D151)</f>
        <v>0.70902896081771716</v>
      </c>
      <c r="E163" s="6">
        <f>IF(BaseForecast!E151=0,"",BaseForecast!E163/BaseForecast!E151)</f>
        <v>0.78444881889763785</v>
      </c>
      <c r="F163" s="6">
        <f>IF(BaseForecast!F151=0,"",BaseForecast!F163/BaseForecast!F151)</f>
        <v>1.0949578183245046</v>
      </c>
      <c r="G163" s="6">
        <f>IF(BaseForecast!G151=0,"",BaseForecast!G163/BaseForecast!G151)</f>
        <v>1.097276797059801</v>
      </c>
      <c r="H163" s="6">
        <f>IF(BaseForecast!H151=0,"",BaseForecast!H163/BaseForecast!H151)</f>
        <v>0.86338709677419356</v>
      </c>
      <c r="I163" s="6">
        <f>IF(BaseForecast!I151=0,"",BaseForecast!I163/BaseForecast!I151)</f>
        <v>1.0228675136116152</v>
      </c>
      <c r="J163" s="6">
        <f>IF(BaseForecast!J151=0,"",BaseForecast!J163/BaseForecast!J151)</f>
        <v>1.0866718027734976</v>
      </c>
      <c r="K163" s="6" t="str">
        <f>IF(BaseForecast!K151=0,"",BaseForecast!K163/BaseForecast!K151)</f>
        <v/>
      </c>
      <c r="L163" s="6">
        <f>IF(BaseForecast!L151=0,"",BaseForecast!L163/BaseForecast!L151)</f>
        <v>1.1284548565411952</v>
      </c>
      <c r="M163" s="6">
        <f>IF(BaseForecast!M151=0,"",BaseForecast!M163/BaseForecast!M151)</f>
        <v>0.86445738900582503</v>
      </c>
      <c r="N163" s="6" t="str">
        <f>IF(BaseForecast!N151=0,"",BaseForecast!N163/BaseForecast!N151)</f>
        <v/>
      </c>
      <c r="O163" s="6">
        <f>IF(BaseForecast!O151=0,"",BaseForecast!O163/BaseForecast!O151)</f>
        <v>0.28627450980392155</v>
      </c>
      <c r="P163" s="6">
        <f>IF(BaseForecast!P151=0,"",BaseForecast!P163/BaseForecast!P151)</f>
        <v>0.29594622978365892</v>
      </c>
      <c r="Q163" s="6">
        <f>IF(BaseForecast!Q151=0,"",BaseForecast!Q163/BaseForecast!Q151)</f>
        <v>0.78889378580872627</v>
      </c>
      <c r="R163" s="6">
        <f>IF(BaseForecast!R151=0,"",BaseForecast!R163/BaseForecast!R151)</f>
        <v>0.95848375451263534</v>
      </c>
      <c r="S163" s="6">
        <f>IF(BaseForecast!S151=0,"",BaseForecast!S163/BaseForecast!S151)</f>
        <v>1.0854092526690391</v>
      </c>
      <c r="T163" s="6">
        <f>IF(BaseForecast!T151=0,"",BaseForecast!T163/BaseForecast!T151)</f>
        <v>2.5530612244897961</v>
      </c>
      <c r="U163" s="6">
        <f>IF(BaseForecast!U151=0,"",BaseForecast!U163/BaseForecast!U151)</f>
        <v>1.1062227506936186</v>
      </c>
      <c r="V163" s="6">
        <f>IF(BaseForecast!V151=0,"",BaseForecast!V163/BaseForecast!V151)</f>
        <v>1.0953530476765239</v>
      </c>
      <c r="W163" s="6">
        <f>IF(BaseForecast!W151=0,"",BaseForecast!W163/BaseForecast!W151)</f>
        <v>0.44658823529411767</v>
      </c>
      <c r="X163" s="6">
        <f>IF(BaseForecast!X151=0,"",BaseForecast!X163/BaseForecast!X151)</f>
        <v>0.79600601245436975</v>
      </c>
      <c r="Y163" s="6">
        <f>IF(BaseForecast!Y151=0,"",BaseForecast!Y163/BaseForecast!Y151)</f>
        <v>0.75930365891796103</v>
      </c>
      <c r="Z163" s="6">
        <f>IF(BaseForecast!Z151=0,"",BaseForecast!Z163/BaseForecast!Z151)</f>
        <v>0.25757896968412125</v>
      </c>
      <c r="AA163" s="6">
        <f>IF(BaseForecast!AA151=0,"",BaseForecast!AA163/BaseForecast!AA151)</f>
        <v>0.82649722243360479</v>
      </c>
      <c r="AB163" s="6">
        <f>IF(BaseForecast!AB151=0,"",BaseForecast!AB163/BaseForecast!AB151)</f>
        <v>0.77838645418326691</v>
      </c>
      <c r="AC163" s="6" t="str">
        <f>IF(BaseForecast!AC151=0,"",BaseForecast!AC163/BaseForecast!AC151)</f>
        <v/>
      </c>
      <c r="AD163" s="6">
        <f>IF(BaseForecast!AD151=0,"",BaseForecast!AD163/BaseForecast!AD151)</f>
        <v>4.2</v>
      </c>
      <c r="AE163" s="6">
        <f>IF(BaseForecast!AE151=0,"",BaseForecast!AE163/BaseForecast!AE151)</f>
        <v>1.0769683302284538</v>
      </c>
      <c r="AF163" s="6">
        <f>IF(BaseForecast!AF151=0,"",BaseForecast!AF163/BaseForecast!AF151)</f>
        <v>26.8</v>
      </c>
      <c r="AG163" s="6">
        <f>IF(BaseForecast!AG151=0,"",BaseForecast!AG163/BaseForecast!AG151)</f>
        <v>0.91118071149982272</v>
      </c>
      <c r="AH163" s="6">
        <f>IF(BaseForecast!AH151=0,"",BaseForecast!AH163/BaseForecast!AH151)</f>
        <v>0.99036836769178782</v>
      </c>
      <c r="AI163" s="6">
        <f>IF(BaseForecast!AI151=0,"",BaseForecast!AI163/BaseForecast!AI151)</f>
        <v>0.92938719571885398</v>
      </c>
      <c r="AJ163" s="6">
        <f>IF(BaseForecast!AJ151=0,"",BaseForecast!AJ163/BaseForecast!AJ151)</f>
        <v>1.0664862238878479</v>
      </c>
      <c r="AK163" s="6" t="str">
        <f>IF(BaseForecast!AK151=0,"",BaseForecast!AK163/BaseForecast!AK151)</f>
        <v/>
      </c>
      <c r="AL163" s="6">
        <f>IF(BaseForecast!AL151=0,"",BaseForecast!AL163/BaseForecast!AL151)</f>
        <v>1.1788947861379957</v>
      </c>
      <c r="AM163" s="6">
        <f>IF(BaseForecast!AM151=0,"",BaseForecast!AM163/BaseForecast!AM151)</f>
        <v>0.94585642013972537</v>
      </c>
      <c r="AN163" s="6">
        <f>IF(BaseForecast!AN151=0,"",BaseForecast!AN163/BaseForecast!AN151)</f>
        <v>0.51346426402105694</v>
      </c>
      <c r="AO163" s="6">
        <f>IF(BaseForecast!AO151=0,"",BaseForecast!AO163/BaseForecast!AO151)</f>
        <v>0.87365633276211252</v>
      </c>
      <c r="AP163" s="6">
        <f>IF(BaseForecast!AP151=0,"",BaseForecast!AP163/BaseForecast!AP151)</f>
        <v>0.87549800796812749</v>
      </c>
      <c r="AQ163" s="6">
        <f>IF(BaseForecast!AQ151=0,"",BaseForecast!AQ163/BaseForecast!AQ151)</f>
        <v>1.1081458711750733</v>
      </c>
      <c r="AR163" s="6">
        <f>IF(BaseForecast!AR151=0,"",BaseForecast!AR163/BaseForecast!AR151)</f>
        <v>1.0520231213872833</v>
      </c>
      <c r="AS163" s="6">
        <f>IF(BaseForecast!AS151=0,"",BaseForecast!AS163/BaseForecast!AS151)</f>
        <v>3.0736994219653178</v>
      </c>
      <c r="AT163" s="6">
        <f>IF(BaseForecast!AT151=0,"",BaseForecast!AT163/BaseForecast!AT151)</f>
        <v>1.0074405366944501</v>
      </c>
      <c r="AU163" s="6">
        <f>IF(BaseForecast!AU151=0,"",BaseForecast!AU163/BaseForecast!AU151)</f>
        <v>1.0159763313609467</v>
      </c>
      <c r="AV163" s="6">
        <f>IF(BaseForecast!AV151=0,"",BaseForecast!AV163/BaseForecast!AV151)</f>
        <v>1</v>
      </c>
      <c r="AW163" s="6">
        <f>IF(BaseForecast!AW151=0,"",BaseForecast!AW163/BaseForecast!AW151)</f>
        <v>0.74369061757719712</v>
      </c>
      <c r="AX163" s="6">
        <f>IF(BaseForecast!AX151=0,"",BaseForecast!AX163/BaseForecast!AX151)</f>
        <v>1.1352148272957034</v>
      </c>
      <c r="AY163" s="6">
        <f>IF(BaseForecast!AY151=0,"",BaseForecast!AY163/BaseForecast!AY151)</f>
        <v>0.42307692307692307</v>
      </c>
      <c r="AZ163" s="6">
        <f>IF(BaseForecast!AZ151=0,"",BaseForecast!AZ163/BaseForecast!AZ151)</f>
        <v>0.76081233546446037</v>
      </c>
      <c r="BA163" s="6" t="str">
        <f>IF(BaseForecast!BA151=0,"",BaseForecast!BA163/BaseForecast!BA151)</f>
        <v/>
      </c>
      <c r="BB163" s="6">
        <f t="shared" si="2"/>
        <v>4</v>
      </c>
    </row>
    <row r="164" spans="1:56" ht="12.75" x14ac:dyDescent="0.2">
      <c r="A164" s="11">
        <v>41774</v>
      </c>
      <c r="B164" s="6">
        <f>IF(BaseForecast!B152=0,"",BaseForecast!B164/BaseForecast!B152)</f>
        <v>1.0555869129728355</v>
      </c>
      <c r="C164" s="6">
        <f>IF(BaseForecast!C152=0,"",BaseForecast!C164/BaseForecast!C152)</f>
        <v>1.2594663977262308</v>
      </c>
      <c r="D164" s="6">
        <f>IF(BaseForecast!D152=0,"",BaseForecast!D164/BaseForecast!D152)</f>
        <v>0.86052631578947369</v>
      </c>
      <c r="E164" s="6">
        <f>IF(BaseForecast!E152=0,"",BaseForecast!E164/BaseForecast!E152)</f>
        <v>1.334721065778518</v>
      </c>
      <c r="F164" s="6">
        <f>IF(BaseForecast!F152=0,"",BaseForecast!F164/BaseForecast!F152)</f>
        <v>1.0919162194910854</v>
      </c>
      <c r="G164" s="6">
        <f>IF(BaseForecast!G152=0,"",BaseForecast!G164/BaseForecast!G152)</f>
        <v>1.0243548187115858</v>
      </c>
      <c r="H164" s="6">
        <f>IF(BaseForecast!H152=0,"",BaseForecast!H164/BaseForecast!H152)</f>
        <v>1.3119295958279009</v>
      </c>
      <c r="I164" s="6">
        <f>IF(BaseForecast!I152=0,"",BaseForecast!I164/BaseForecast!I152)</f>
        <v>0.82569689202178786</v>
      </c>
      <c r="J164" s="6">
        <f>IF(BaseForecast!J152=0,"",BaseForecast!J164/BaseForecast!J152)</f>
        <v>0.86638830897703545</v>
      </c>
      <c r="K164" s="6" t="str">
        <f>IF(BaseForecast!K152=0,"",BaseForecast!K164/BaseForecast!K152)</f>
        <v/>
      </c>
      <c r="L164" s="6">
        <f>IF(BaseForecast!L152=0,"",BaseForecast!L164/BaseForecast!L152)</f>
        <v>1.1179236542203279</v>
      </c>
      <c r="M164" s="6">
        <f>IF(BaseForecast!M152=0,"",BaseForecast!M164/BaseForecast!M152)</f>
        <v>1.0670743268866136</v>
      </c>
      <c r="N164" s="6" t="str">
        <f>IF(BaseForecast!N152=0,"",BaseForecast!N164/BaseForecast!N152)</f>
        <v/>
      </c>
      <c r="O164" s="6">
        <f>IF(BaseForecast!O152=0,"",BaseForecast!O164/BaseForecast!O152)</f>
        <v>0.4568888888888889</v>
      </c>
      <c r="P164" s="6">
        <f>IF(BaseForecast!P152=0,"",BaseForecast!P164/BaseForecast!P152)</f>
        <v>1.1326364692218351</v>
      </c>
      <c r="Q164" s="6">
        <f>IF(BaseForecast!Q152=0,"",BaseForecast!Q164/BaseForecast!Q152)</f>
        <v>0.97461350691619197</v>
      </c>
      <c r="R164" s="6">
        <f>IF(BaseForecast!R152=0,"",BaseForecast!R164/BaseForecast!R152)</f>
        <v>1.5144508670520231</v>
      </c>
      <c r="S164" s="6">
        <f>IF(BaseForecast!S152=0,"",BaseForecast!S164/BaseForecast!S152)</f>
        <v>1.2612225405921682</v>
      </c>
      <c r="T164" s="6">
        <f>IF(BaseForecast!T152=0,"",BaseForecast!T164/BaseForecast!T152)</f>
        <v>0.87278106508875741</v>
      </c>
      <c r="U164" s="6">
        <f>IF(BaseForecast!U152=0,"",BaseForecast!U164/BaseForecast!U152)</f>
        <v>1.4568130282415996</v>
      </c>
      <c r="V164" s="6">
        <f>IF(BaseForecast!V152=0,"",BaseForecast!V164/BaseForecast!V152)</f>
        <v>0.84815618221258138</v>
      </c>
      <c r="W164" s="6">
        <f>IF(BaseForecast!W152=0,"",BaseForecast!W164/BaseForecast!W152)</f>
        <v>0.55225281602002507</v>
      </c>
      <c r="X164" s="6">
        <f>IF(BaseForecast!X152=0,"",BaseForecast!X164/BaseForecast!X152)</f>
        <v>0.74854293485299828</v>
      </c>
      <c r="Y164" s="6">
        <f>IF(BaseForecast!Y152=0,"",BaseForecast!Y164/BaseForecast!Y152)</f>
        <v>0.71845479082321184</v>
      </c>
      <c r="Z164" s="6">
        <f>IF(BaseForecast!Z152=0,"",BaseForecast!Z164/BaseForecast!Z152)</f>
        <v>0.97969966629588434</v>
      </c>
      <c r="AA164" s="6">
        <f>IF(BaseForecast!AA152=0,"",BaseForecast!AA164/BaseForecast!AA152)</f>
        <v>1.1264073694984647</v>
      </c>
      <c r="AB164" s="6">
        <f>IF(BaseForecast!AB152=0,"",BaseForecast!AB164/BaseForecast!AB152)</f>
        <v>0.85918428103602262</v>
      </c>
      <c r="AC164" s="6" t="str">
        <f>IF(BaseForecast!AC152=0,"",BaseForecast!AC164/BaseForecast!AC152)</f>
        <v/>
      </c>
      <c r="AD164" s="6">
        <f>IF(BaseForecast!AD152=0,"",BaseForecast!AD164/BaseForecast!AD152)</f>
        <v>3.1254752851711025</v>
      </c>
      <c r="AE164" s="6">
        <f>IF(BaseForecast!AE152=0,"",BaseForecast!AE164/BaseForecast!AE152)</f>
        <v>0.90587104406980179</v>
      </c>
      <c r="AF164" s="6">
        <f>IF(BaseForecast!AF152=0,"",BaseForecast!AF164/BaseForecast!AF152)</f>
        <v>2.3216237314597969</v>
      </c>
      <c r="AG164" s="6">
        <f>IF(BaseForecast!AG152=0,"",BaseForecast!AG164/BaseForecast!AG152)</f>
        <v>1.0186493359706132</v>
      </c>
      <c r="AH164" s="6">
        <f>IF(BaseForecast!AH152=0,"",BaseForecast!AH164/BaseForecast!AH152)</f>
        <v>1.0348780881640562</v>
      </c>
      <c r="AI164" s="6">
        <f>IF(BaseForecast!AI152=0,"",BaseForecast!AI164/BaseForecast!AI152)</f>
        <v>0.91265872569951678</v>
      </c>
      <c r="AJ164" s="6">
        <f>IF(BaseForecast!AJ152=0,"",BaseForecast!AJ164/BaseForecast!AJ152)</f>
        <v>1.0529889579895926</v>
      </c>
      <c r="AK164" s="6" t="str">
        <f>IF(BaseForecast!AK152=0,"",BaseForecast!AK164/BaseForecast!AK152)</f>
        <v/>
      </c>
      <c r="AL164" s="6">
        <f>IF(BaseForecast!AL152=0,"",BaseForecast!AL164/BaseForecast!AL152)</f>
        <v>0.99513823380015964</v>
      </c>
      <c r="AM164" s="6">
        <f>IF(BaseForecast!AM152=0,"",BaseForecast!AM164/BaseForecast!AM152)</f>
        <v>0.73571285341888915</v>
      </c>
      <c r="AN164" s="6">
        <f>IF(BaseForecast!AN152=0,"",BaseForecast!AN164/BaseForecast!AN152)</f>
        <v>0.95463988919667586</v>
      </c>
      <c r="AO164" s="6">
        <f>IF(BaseForecast!AO152=0,"",BaseForecast!AO164/BaseForecast!AO152)</f>
        <v>1.0732636620944915</v>
      </c>
      <c r="AP164" s="6">
        <f>IF(BaseForecast!AP152=0,"",BaseForecast!AP164/BaseForecast!AP152)</f>
        <v>0.68906928450066074</v>
      </c>
      <c r="AQ164" s="6">
        <f>IF(BaseForecast!AQ152=0,"",BaseForecast!AQ164/BaseForecast!AQ152)</f>
        <v>1.3068828213879409</v>
      </c>
      <c r="AR164" s="6" t="str">
        <f>IF(BaseForecast!AR152=0,"",BaseForecast!AR164/BaseForecast!AR152)</f>
        <v/>
      </c>
      <c r="AS164" s="6">
        <f>IF(BaseForecast!AS152=0,"",BaseForecast!AS164/BaseForecast!AS152)</f>
        <v>3.4691444600280503</v>
      </c>
      <c r="AT164" s="6">
        <f>IF(BaseForecast!AT152=0,"",BaseForecast!AT164/BaseForecast!AT152)</f>
        <v>1.0298991686482699</v>
      </c>
      <c r="AU164" s="6">
        <f>IF(BaseForecast!AU152=0,"",BaseForecast!AU164/BaseForecast!AU152)</f>
        <v>1.4571642349420126</v>
      </c>
      <c r="AV164" s="6">
        <f>IF(BaseForecast!AV152=0,"",BaseForecast!AV164/BaseForecast!AV152)</f>
        <v>0.5</v>
      </c>
      <c r="AW164" s="6">
        <f>IF(BaseForecast!AW152=0,"",BaseForecast!AW164/BaseForecast!AW152)</f>
        <v>1.2000476493011436</v>
      </c>
      <c r="AX164" s="6">
        <f>IF(BaseForecast!AX152=0,"",BaseForecast!AX164/BaseForecast!AX152)</f>
        <v>1.1611438946890604</v>
      </c>
      <c r="AY164" s="6">
        <f>IF(BaseForecast!AY152=0,"",BaseForecast!AY164/BaseForecast!AY152)</f>
        <v>0.70738636363636365</v>
      </c>
      <c r="AZ164" s="6">
        <f>IF(BaseForecast!AZ152=0,"",BaseForecast!AZ164/BaseForecast!AZ152)</f>
        <v>1.7734466588511137</v>
      </c>
      <c r="BA164" s="6" t="str">
        <f>IF(BaseForecast!BA152=0,"",BaseForecast!BA164/BaseForecast!BA152)</f>
        <v/>
      </c>
      <c r="BB164" s="6">
        <f t="shared" si="2"/>
        <v>5</v>
      </c>
    </row>
    <row r="165" spans="1:56" ht="12.75" x14ac:dyDescent="0.2">
      <c r="A165" s="11">
        <v>41805</v>
      </c>
    </row>
    <row r="166" spans="1:56" ht="12.75" x14ac:dyDescent="0.2">
      <c r="A166" s="11">
        <v>41835</v>
      </c>
    </row>
    <row r="167" spans="1:56" ht="12.75" x14ac:dyDescent="0.2">
      <c r="A167" s="28"/>
      <c r="B167" s="8" t="s">
        <v>152</v>
      </c>
      <c r="C167" s="8" t="s">
        <v>153</v>
      </c>
      <c r="D167" s="8" t="s">
        <v>154</v>
      </c>
      <c r="E167" s="8" t="s">
        <v>155</v>
      </c>
      <c r="F167" s="8" t="s">
        <v>156</v>
      </c>
      <c r="G167" s="8" t="s">
        <v>157</v>
      </c>
      <c r="H167" s="8" t="s">
        <v>158</v>
      </c>
      <c r="I167" s="8" t="s">
        <v>159</v>
      </c>
      <c r="J167" s="8" t="s">
        <v>160</v>
      </c>
      <c r="K167" s="8" t="s">
        <v>161</v>
      </c>
      <c r="L167" s="8" t="s">
        <v>162</v>
      </c>
      <c r="M167" s="8" t="s">
        <v>163</v>
      </c>
      <c r="N167" s="8" t="s">
        <v>164</v>
      </c>
      <c r="O167" s="8" t="s">
        <v>0</v>
      </c>
      <c r="P167" s="8" t="s">
        <v>165</v>
      </c>
      <c r="Q167" s="8" t="s">
        <v>166</v>
      </c>
      <c r="R167" s="8" t="s">
        <v>167</v>
      </c>
      <c r="S167" s="8" t="s">
        <v>168</v>
      </c>
      <c r="T167" s="8" t="s">
        <v>169</v>
      </c>
      <c r="U167" s="8" t="s">
        <v>170</v>
      </c>
      <c r="V167" s="8" t="s">
        <v>171</v>
      </c>
      <c r="W167" s="8" t="s">
        <v>172</v>
      </c>
      <c r="X167" s="8" t="s">
        <v>173</v>
      </c>
      <c r="Y167" s="8" t="s">
        <v>174</v>
      </c>
      <c r="Z167" s="8" t="s">
        <v>175</v>
      </c>
      <c r="AA167" s="8" t="s">
        <v>176</v>
      </c>
      <c r="AB167" s="8" t="s">
        <v>177</v>
      </c>
      <c r="AC167" s="8" t="s">
        <v>178</v>
      </c>
      <c r="AD167" s="8" t="s">
        <v>179</v>
      </c>
      <c r="AE167" s="8" t="s">
        <v>180</v>
      </c>
      <c r="AF167" s="8" t="s">
        <v>181</v>
      </c>
      <c r="AG167" s="8" t="s">
        <v>182</v>
      </c>
      <c r="AH167" s="8" t="s">
        <v>183</v>
      </c>
      <c r="AI167" s="8" t="s">
        <v>184</v>
      </c>
      <c r="AJ167" s="8" t="s">
        <v>185</v>
      </c>
      <c r="AK167" s="8" t="s">
        <v>186</v>
      </c>
      <c r="AL167" s="8" t="s">
        <v>187</v>
      </c>
      <c r="AM167" s="8" t="s">
        <v>188</v>
      </c>
      <c r="AN167" s="8" t="s">
        <v>189</v>
      </c>
      <c r="AO167" s="8" t="s">
        <v>190</v>
      </c>
      <c r="AP167" s="8" t="s">
        <v>191</v>
      </c>
      <c r="AQ167" s="8" t="s">
        <v>192</v>
      </c>
      <c r="AR167" s="8" t="s">
        <v>193</v>
      </c>
      <c r="AS167" s="8" t="s">
        <v>194</v>
      </c>
      <c r="AT167" s="8" t="s">
        <v>195</v>
      </c>
      <c r="AU167" s="8" t="s">
        <v>196</v>
      </c>
      <c r="AV167" s="8" t="s">
        <v>197</v>
      </c>
      <c r="AW167" s="8" t="s">
        <v>198</v>
      </c>
      <c r="AX167" s="8" t="s">
        <v>199</v>
      </c>
      <c r="AY167" s="8" t="s">
        <v>200</v>
      </c>
      <c r="AZ167" s="8" t="s">
        <v>201</v>
      </c>
      <c r="BA167" s="8" t="s">
        <v>202</v>
      </c>
      <c r="BB167" s="27"/>
      <c r="BC167" s="27"/>
      <c r="BD167" s="24"/>
    </row>
    <row r="168" spans="1:56" ht="12.75" x14ac:dyDescent="0.2">
      <c r="A168" s="28" t="s">
        <v>218</v>
      </c>
      <c r="B168" s="22">
        <f>MAX(B16,B28,B40,B52,B64,B76,B88,B100,B112,B124,B136,B148,B160)</f>
        <v>1.4076622985010867</v>
      </c>
      <c r="C168" s="22">
        <f t="shared" ref="C168:BA168" si="3">MAX(C16,C28,C40,C52,C64,C76,C88,C100,C112,C124,C136,C148,C160)</f>
        <v>2.4668111622866431</v>
      </c>
      <c r="D168" s="22">
        <f t="shared" si="3"/>
        <v>1.2083784759841099</v>
      </c>
      <c r="E168" s="22">
        <f t="shared" si="3"/>
        <v>1.4841279721150256</v>
      </c>
      <c r="F168" s="22">
        <f t="shared" si="3"/>
        <v>4.231555880204529</v>
      </c>
      <c r="G168" s="22">
        <f t="shared" si="3"/>
        <v>1.2985475321814552</v>
      </c>
      <c r="H168" s="22">
        <f t="shared" si="3"/>
        <v>1.2871228554525735</v>
      </c>
      <c r="I168" s="22">
        <f t="shared" si="3"/>
        <v>4.2610789980732173</v>
      </c>
      <c r="J168" s="22">
        <f t="shared" si="3"/>
        <v>10.217948717948717</v>
      </c>
      <c r="K168" s="22">
        <f t="shared" si="3"/>
        <v>0</v>
      </c>
      <c r="L168" s="22">
        <f t="shared" si="3"/>
        <v>2.0059578898658028</v>
      </c>
      <c r="M168" s="22">
        <f t="shared" si="3"/>
        <v>3.6242690058479532</v>
      </c>
      <c r="N168" s="22">
        <f t="shared" si="3"/>
        <v>0</v>
      </c>
      <c r="O168" s="22">
        <f t="shared" si="3"/>
        <v>6.9897435897435898</v>
      </c>
      <c r="P168" s="22">
        <f t="shared" si="3"/>
        <v>2.5411499436302143</v>
      </c>
      <c r="Q168" s="22">
        <f t="shared" si="3"/>
        <v>2.3562724014336918</v>
      </c>
      <c r="R168" s="22">
        <f t="shared" si="3"/>
        <v>3.9559471365638768</v>
      </c>
      <c r="S168" s="22">
        <f t="shared" si="3"/>
        <v>2.0815822002472189</v>
      </c>
      <c r="T168" s="22">
        <f t="shared" si="3"/>
        <v>5.3854895104895109</v>
      </c>
      <c r="U168" s="22">
        <f t="shared" si="3"/>
        <v>1.599141824751581</v>
      </c>
      <c r="V168" s="22">
        <f t="shared" si="3"/>
        <v>1.8766490765171504</v>
      </c>
      <c r="W168" s="22">
        <f t="shared" si="3"/>
        <v>2.4812500000000002</v>
      </c>
      <c r="X168" s="22">
        <f t="shared" si="3"/>
        <v>2.0901296111665006</v>
      </c>
      <c r="Y168" s="22">
        <f t="shared" si="3"/>
        <v>1.7424809424809424</v>
      </c>
      <c r="Z168" s="22">
        <f t="shared" si="3"/>
        <v>2.5005512679162072</v>
      </c>
      <c r="AA168" s="22">
        <f t="shared" si="3"/>
        <v>3.8661008958038661</v>
      </c>
      <c r="AB168" s="22">
        <f t="shared" si="3"/>
        <v>6.2867924528301886</v>
      </c>
      <c r="AC168" s="22">
        <f t="shared" si="3"/>
        <v>20</v>
      </c>
      <c r="AD168" s="22">
        <f t="shared" si="3"/>
        <v>12.260162601626016</v>
      </c>
      <c r="AE168" s="22">
        <f t="shared" si="3"/>
        <v>1.3738591153756143</v>
      </c>
      <c r="AF168" s="22">
        <f t="shared" si="3"/>
        <v>95.333333333333329</v>
      </c>
      <c r="AG168" s="22">
        <f t="shared" si="3"/>
        <v>1.8330978452843518</v>
      </c>
      <c r="AH168" s="22">
        <f t="shared" si="3"/>
        <v>1.5830757341576507</v>
      </c>
      <c r="AI168" s="22">
        <f t="shared" si="3"/>
        <v>1.6123623313946294</v>
      </c>
      <c r="AJ168" s="22">
        <f t="shared" si="3"/>
        <v>4.2607142857142861</v>
      </c>
      <c r="AK168" s="22">
        <f t="shared" si="3"/>
        <v>0</v>
      </c>
      <c r="AL168" s="22">
        <f t="shared" si="3"/>
        <v>5.0434782608695654</v>
      </c>
      <c r="AM168" s="22">
        <f t="shared" si="3"/>
        <v>1.6337582139181379</v>
      </c>
      <c r="AN168" s="22">
        <f t="shared" si="3"/>
        <v>2.456125356125356</v>
      </c>
      <c r="AO168" s="22">
        <f t="shared" si="3"/>
        <v>3.0596707818930042</v>
      </c>
      <c r="AP168" s="22">
        <f t="shared" si="3"/>
        <v>1.6811805961426067</v>
      </c>
      <c r="AQ168" s="22">
        <f t="shared" si="3"/>
        <v>8.2745098039215694</v>
      </c>
      <c r="AR168" s="22">
        <f t="shared" si="3"/>
        <v>61</v>
      </c>
      <c r="AS168" s="22">
        <f t="shared" si="3"/>
        <v>6.9523809523809526</v>
      </c>
      <c r="AT168" s="22">
        <f t="shared" si="3"/>
        <v>1.4530248792978255</v>
      </c>
      <c r="AU168" s="22">
        <f t="shared" si="3"/>
        <v>5.4533965244865721</v>
      </c>
      <c r="AV168" s="22">
        <f t="shared" si="3"/>
        <v>3</v>
      </c>
      <c r="AW168" s="22">
        <f t="shared" si="3"/>
        <v>5.7981407702523242</v>
      </c>
      <c r="AX168" s="22">
        <f t="shared" si="3"/>
        <v>2.1184086629001881</v>
      </c>
      <c r="AY168" s="22">
        <f t="shared" si="3"/>
        <v>4.6519823788546253</v>
      </c>
      <c r="AZ168" s="22">
        <f t="shared" si="3"/>
        <v>2.3297991071428572</v>
      </c>
      <c r="BA168" s="22">
        <f t="shared" si="3"/>
        <v>4.7555555555555555</v>
      </c>
      <c r="BB168" s="27">
        <v>3</v>
      </c>
      <c r="BC168" s="27">
        <f t="shared" ref="BC168:BC193" si="4">SUM(C168:BA168)</f>
        <v>335.7570964341615</v>
      </c>
      <c r="BD168" s="24">
        <f t="shared" ref="BD168:BD193" si="5">+BC168/B168</f>
        <v>238.52105493745472</v>
      </c>
    </row>
    <row r="169" spans="1:56" ht="12.75" x14ac:dyDescent="0.2">
      <c r="A169" s="28" t="s">
        <v>219</v>
      </c>
      <c r="B169" s="22">
        <f t="shared" ref="B169:BA169" si="6">MAX(B17,B29,B41,B53,B65,B77,B89,B101,B113,B125,B137,B149,B161)</f>
        <v>1.3325380515458376</v>
      </c>
      <c r="C169" s="22">
        <f t="shared" si="6"/>
        <v>4.3135775862068968</v>
      </c>
      <c r="D169" s="22">
        <f t="shared" si="6"/>
        <v>1.2638770281810419</v>
      </c>
      <c r="E169" s="22">
        <f t="shared" si="6"/>
        <v>1.8449384330391196</v>
      </c>
      <c r="F169" s="22">
        <f t="shared" si="6"/>
        <v>4.7372448979591839</v>
      </c>
      <c r="G169" s="22">
        <f t="shared" si="6"/>
        <v>1.2705568743433087</v>
      </c>
      <c r="H169" s="22">
        <f t="shared" si="6"/>
        <v>1.3939805385833899</v>
      </c>
      <c r="I169" s="22">
        <f t="shared" si="6"/>
        <v>2.5631443298969074</v>
      </c>
      <c r="J169" s="22">
        <f t="shared" si="6"/>
        <v>5.9417989417989414</v>
      </c>
      <c r="K169" s="22">
        <f t="shared" si="6"/>
        <v>0</v>
      </c>
      <c r="L169" s="22">
        <f t="shared" si="6"/>
        <v>1.7966202389596673</v>
      </c>
      <c r="M169" s="22">
        <f t="shared" si="6"/>
        <v>3.8058161350844277</v>
      </c>
      <c r="N169" s="22">
        <f t="shared" si="6"/>
        <v>0</v>
      </c>
      <c r="O169" s="22">
        <f t="shared" si="6"/>
        <v>7.1875</v>
      </c>
      <c r="P169" s="22">
        <f t="shared" si="6"/>
        <v>4.6767151767151764</v>
      </c>
      <c r="Q169" s="22">
        <f t="shared" si="6"/>
        <v>3.0308087291399231</v>
      </c>
      <c r="R169" s="22">
        <f t="shared" si="6"/>
        <v>7.257668711656442</v>
      </c>
      <c r="S169" s="22">
        <f t="shared" si="6"/>
        <v>2.4095563139931739</v>
      </c>
      <c r="T169" s="22">
        <f t="shared" si="6"/>
        <v>7.6714285714285717</v>
      </c>
      <c r="U169" s="22">
        <f t="shared" si="6"/>
        <v>1.8398558618955836</v>
      </c>
      <c r="V169" s="22">
        <f t="shared" si="6"/>
        <v>1.9349845201238389</v>
      </c>
      <c r="W169" s="22">
        <f t="shared" si="6"/>
        <v>4.591836734693878</v>
      </c>
      <c r="X169" s="22">
        <f t="shared" si="6"/>
        <v>1.4858870967741935</v>
      </c>
      <c r="Y169" s="22">
        <f t="shared" si="6"/>
        <v>1.9039301310043668</v>
      </c>
      <c r="Z169" s="22">
        <f t="shared" si="6"/>
        <v>5.4572591587516959</v>
      </c>
      <c r="AA169" s="22">
        <f t="shared" si="6"/>
        <v>6.6877996803409694</v>
      </c>
      <c r="AB169" s="22">
        <f t="shared" si="6"/>
        <v>2.4902840059790732</v>
      </c>
      <c r="AC169" s="22">
        <f t="shared" si="6"/>
        <v>20</v>
      </c>
      <c r="AD169" s="22">
        <f t="shared" si="6"/>
        <v>4.5783783783783782</v>
      </c>
      <c r="AE169" s="22">
        <f t="shared" si="6"/>
        <v>1.2927053266859092</v>
      </c>
      <c r="AF169" s="22">
        <f t="shared" si="6"/>
        <v>115.75</v>
      </c>
      <c r="AG169" s="22">
        <f t="shared" si="6"/>
        <v>1.7384572464778909</v>
      </c>
      <c r="AH169" s="22">
        <f t="shared" si="6"/>
        <v>1.5634373733279288</v>
      </c>
      <c r="AI169" s="22">
        <f t="shared" si="6"/>
        <v>1.4732319485657766</v>
      </c>
      <c r="AJ169" s="22">
        <f t="shared" si="6"/>
        <v>15.514563106796116</v>
      </c>
      <c r="AK169" s="22">
        <f t="shared" si="6"/>
        <v>0</v>
      </c>
      <c r="AL169" s="22">
        <f t="shared" si="6"/>
        <v>3.9540000000000002</v>
      </c>
      <c r="AM169" s="22">
        <f t="shared" si="6"/>
        <v>2.0978778692074491</v>
      </c>
      <c r="AN169" s="22">
        <f t="shared" si="6"/>
        <v>2.9272326350606397</v>
      </c>
      <c r="AO169" s="22">
        <f t="shared" si="6"/>
        <v>4.7219101123595504</v>
      </c>
      <c r="AP169" s="22">
        <f t="shared" si="6"/>
        <v>1.6081730769230769</v>
      </c>
      <c r="AQ169" s="22">
        <f t="shared" si="6"/>
        <v>7.9920634920634921</v>
      </c>
      <c r="AR169" s="22">
        <f t="shared" si="6"/>
        <v>7</v>
      </c>
      <c r="AS169" s="22">
        <f t="shared" si="6"/>
        <v>7.5294117647058822</v>
      </c>
      <c r="AT169" s="22">
        <f t="shared" si="6"/>
        <v>1.3277399125778895</v>
      </c>
      <c r="AU169" s="22">
        <f t="shared" si="6"/>
        <v>3.3907455012853469</v>
      </c>
      <c r="AV169" s="22">
        <f t="shared" si="6"/>
        <v>5</v>
      </c>
      <c r="AW169" s="22">
        <f t="shared" si="6"/>
        <v>5.1855036855036856</v>
      </c>
      <c r="AX169" s="22">
        <f t="shared" si="6"/>
        <v>3.2972972972972974</v>
      </c>
      <c r="AY169" s="22">
        <f t="shared" si="6"/>
        <v>4.4000000000000004</v>
      </c>
      <c r="AZ169" s="22">
        <f t="shared" si="6"/>
        <v>2.7363097314265783</v>
      </c>
      <c r="BA169" s="22">
        <f t="shared" si="6"/>
        <v>4.4761904761904763</v>
      </c>
      <c r="BB169" s="27">
        <v>4</v>
      </c>
      <c r="BC169" s="27">
        <f t="shared" si="4"/>
        <v>317.11229863138306</v>
      </c>
      <c r="BD169" s="24">
        <f t="shared" si="5"/>
        <v>237.97616755747467</v>
      </c>
    </row>
    <row r="170" spans="1:56" ht="12.75" x14ac:dyDescent="0.2">
      <c r="A170" s="28" t="s">
        <v>220</v>
      </c>
      <c r="B170" s="22">
        <f t="shared" ref="B170:BA170" si="7">MAX(B18,B30,B42,B54,B66,B78,B90,B102,B114,B126,B138,B150,B162)</f>
        <v>1.3987603905993866</v>
      </c>
      <c r="C170" s="22">
        <f t="shared" si="7"/>
        <v>2.1375400542272613</v>
      </c>
      <c r="D170" s="22">
        <f t="shared" si="7"/>
        <v>1.1471917366042608</v>
      </c>
      <c r="E170" s="22">
        <f t="shared" si="7"/>
        <v>2.5446385638724154</v>
      </c>
      <c r="F170" s="22">
        <f t="shared" si="7"/>
        <v>2.5243081525804039</v>
      </c>
      <c r="G170" s="22">
        <f t="shared" si="7"/>
        <v>1.52955968759823</v>
      </c>
      <c r="H170" s="22">
        <f t="shared" si="7"/>
        <v>1.3632501327668614</v>
      </c>
      <c r="I170" s="22">
        <f t="shared" si="7"/>
        <v>2.1066945606694563</v>
      </c>
      <c r="J170" s="22">
        <f t="shared" si="7"/>
        <v>3.2848970251716247</v>
      </c>
      <c r="K170" s="22">
        <f t="shared" si="7"/>
        <v>0</v>
      </c>
      <c r="L170" s="22">
        <f t="shared" si="7"/>
        <v>1.60730239766615</v>
      </c>
      <c r="M170" s="22">
        <f t="shared" si="7"/>
        <v>3.0821385902031064</v>
      </c>
      <c r="N170" s="22">
        <f t="shared" si="7"/>
        <v>0</v>
      </c>
      <c r="O170" s="22">
        <f t="shared" si="7"/>
        <v>14.064516129032258</v>
      </c>
      <c r="P170" s="22">
        <f t="shared" si="7"/>
        <v>3.1605107159142727</v>
      </c>
      <c r="Q170" s="22">
        <f t="shared" si="7"/>
        <v>2.8147668393782381</v>
      </c>
      <c r="R170" s="22">
        <f t="shared" si="7"/>
        <v>7.653614457831325</v>
      </c>
      <c r="S170" s="22">
        <f t="shared" si="7"/>
        <v>2.4470457079152732</v>
      </c>
      <c r="T170" s="22">
        <f t="shared" si="7"/>
        <v>4.265748031496063</v>
      </c>
      <c r="U170" s="22">
        <f t="shared" si="7"/>
        <v>1.7581671616461603</v>
      </c>
      <c r="V170" s="22">
        <f t="shared" si="7"/>
        <v>1.7069872276483846</v>
      </c>
      <c r="W170" s="22">
        <f t="shared" si="7"/>
        <v>8.835078534031414</v>
      </c>
      <c r="X170" s="22">
        <f t="shared" si="7"/>
        <v>1.4018205461638491</v>
      </c>
      <c r="Y170" s="22">
        <f t="shared" si="7"/>
        <v>1.8790522220912413</v>
      </c>
      <c r="Z170" s="22">
        <f t="shared" si="7"/>
        <v>2.8523409363745498</v>
      </c>
      <c r="AA170" s="22">
        <f t="shared" si="7"/>
        <v>2.9250843644544431</v>
      </c>
      <c r="AB170" s="22">
        <f t="shared" si="7"/>
        <v>3.6850192061459666</v>
      </c>
      <c r="AC170" s="22">
        <f t="shared" si="7"/>
        <v>60</v>
      </c>
      <c r="AD170" s="22">
        <f t="shared" si="7"/>
        <v>1.9832402234636872</v>
      </c>
      <c r="AE170" s="22">
        <f t="shared" si="7"/>
        <v>1.426905456059975</v>
      </c>
      <c r="AF170" s="22">
        <f t="shared" si="7"/>
        <v>2422</v>
      </c>
      <c r="AG170" s="22">
        <f t="shared" si="7"/>
        <v>1.3680876336280849</v>
      </c>
      <c r="AH170" s="22">
        <f t="shared" si="7"/>
        <v>1.3626343345274181</v>
      </c>
      <c r="AI170" s="22">
        <f t="shared" si="7"/>
        <v>1.3736196319018406</v>
      </c>
      <c r="AJ170" s="22">
        <f t="shared" si="7"/>
        <v>16.008695652173913</v>
      </c>
      <c r="AK170" s="22">
        <f t="shared" si="7"/>
        <v>0</v>
      </c>
      <c r="AL170" s="22">
        <f t="shared" si="7"/>
        <v>8.7449856733524349</v>
      </c>
      <c r="AM170" s="22">
        <f t="shared" si="7"/>
        <v>1.5754723810902773</v>
      </c>
      <c r="AN170" s="22">
        <f t="shared" si="7"/>
        <v>3.5329823474759987</v>
      </c>
      <c r="AO170" s="22">
        <f t="shared" si="7"/>
        <v>2.8175438596491227</v>
      </c>
      <c r="AP170" s="22">
        <f t="shared" si="7"/>
        <v>1.4560757496054708</v>
      </c>
      <c r="AQ170" s="22">
        <f t="shared" si="7"/>
        <v>5.1714285714285717</v>
      </c>
      <c r="AR170" s="22">
        <f t="shared" si="7"/>
        <v>6</v>
      </c>
      <c r="AS170" s="22">
        <f t="shared" si="7"/>
        <v>86</v>
      </c>
      <c r="AT170" s="22">
        <f t="shared" si="7"/>
        <v>1.4016062737978163</v>
      </c>
      <c r="AU170" s="22">
        <f t="shared" si="7"/>
        <v>2.4511278195488724</v>
      </c>
      <c r="AV170" s="22">
        <f t="shared" si="7"/>
        <v>1.3333333333333333</v>
      </c>
      <c r="AW170" s="22">
        <f t="shared" si="7"/>
        <v>3.5352250489236789</v>
      </c>
      <c r="AX170" s="22">
        <f t="shared" si="7"/>
        <v>3.7510156703424262</v>
      </c>
      <c r="AY170" s="22">
        <f t="shared" si="7"/>
        <v>10.25</v>
      </c>
      <c r="AZ170" s="22">
        <f t="shared" si="7"/>
        <v>1.6687869150386188</v>
      </c>
      <c r="BA170" s="22">
        <f t="shared" si="7"/>
        <v>3.7647058823529411</v>
      </c>
      <c r="BB170" s="27">
        <v>5</v>
      </c>
      <c r="BC170" s="27">
        <f t="shared" si="4"/>
        <v>2729.7547454391774</v>
      </c>
      <c r="BD170" s="24">
        <f t="shared" si="5"/>
        <v>1951.552791875557</v>
      </c>
    </row>
    <row r="171" spans="1:56" ht="12.75" x14ac:dyDescent="0.2">
      <c r="A171" s="28" t="s">
        <v>221</v>
      </c>
      <c r="B171" s="22">
        <f t="shared" ref="B171:BA171" si="8">MAX(B19,B31,B43,B55,B67,B79,B91,B103,B115,B127,B139,B151,B163)</f>
        <v>1.3698991088362709</v>
      </c>
      <c r="C171" s="22">
        <f t="shared" si="8"/>
        <v>2.6664480157428665</v>
      </c>
      <c r="D171" s="22">
        <f t="shared" si="8"/>
        <v>1.242371705963939</v>
      </c>
      <c r="E171" s="22">
        <f t="shared" si="8"/>
        <v>1.8144927536231885</v>
      </c>
      <c r="F171" s="22">
        <f t="shared" si="8"/>
        <v>2.399111111111111</v>
      </c>
      <c r="G171" s="22">
        <f t="shared" si="8"/>
        <v>1.6802544169611306</v>
      </c>
      <c r="H171" s="22">
        <f t="shared" si="8"/>
        <v>1.3925591098748262</v>
      </c>
      <c r="I171" s="22">
        <f t="shared" si="8"/>
        <v>6.3876221498371333</v>
      </c>
      <c r="J171" s="22">
        <f t="shared" si="8"/>
        <v>11.988764044943821</v>
      </c>
      <c r="K171" s="22">
        <f t="shared" si="8"/>
        <v>0</v>
      </c>
      <c r="L171" s="22">
        <f t="shared" si="8"/>
        <v>1.5649158324897836</v>
      </c>
      <c r="M171" s="22">
        <f t="shared" si="8"/>
        <v>7.9146039603960396</v>
      </c>
      <c r="N171" s="22">
        <f t="shared" si="8"/>
        <v>0</v>
      </c>
      <c r="O171" s="22">
        <f t="shared" si="8"/>
        <v>5.3314285714285718</v>
      </c>
      <c r="P171" s="22">
        <f t="shared" si="8"/>
        <v>3.3550543024227233</v>
      </c>
      <c r="Q171" s="22">
        <f t="shared" si="8"/>
        <v>3.2255603242727706</v>
      </c>
      <c r="R171" s="22">
        <f t="shared" si="8"/>
        <v>7.845070422535211</v>
      </c>
      <c r="S171" s="22">
        <f t="shared" si="8"/>
        <v>2.3757225433526012</v>
      </c>
      <c r="T171" s="22">
        <f t="shared" si="8"/>
        <v>6.8258928571428568</v>
      </c>
      <c r="U171" s="22">
        <f t="shared" si="8"/>
        <v>1.5245768134488977</v>
      </c>
      <c r="V171" s="22">
        <f t="shared" si="8"/>
        <v>1.8562535370684776</v>
      </c>
      <c r="W171" s="22">
        <f t="shared" si="8"/>
        <v>8.7272727272727266</v>
      </c>
      <c r="X171" s="22">
        <f t="shared" si="8"/>
        <v>1.9111913357400723</v>
      </c>
      <c r="Y171" s="22">
        <f t="shared" si="8"/>
        <v>3.3510324483775813</v>
      </c>
      <c r="Z171" s="22">
        <f t="shared" si="8"/>
        <v>6.0880361173814901</v>
      </c>
      <c r="AA171" s="22">
        <f t="shared" si="8"/>
        <v>1.8294827843195707</v>
      </c>
      <c r="AB171" s="22">
        <f t="shared" si="8"/>
        <v>3.3052884615384617</v>
      </c>
      <c r="AC171" s="22">
        <f t="shared" si="8"/>
        <v>76.375</v>
      </c>
      <c r="AD171" s="22">
        <f t="shared" si="8"/>
        <v>4.2</v>
      </c>
      <c r="AE171" s="22">
        <f t="shared" si="8"/>
        <v>1.4706595905989386</v>
      </c>
      <c r="AF171" s="22">
        <f t="shared" si="8"/>
        <v>140.36363636363637</v>
      </c>
      <c r="AG171" s="22">
        <f t="shared" si="8"/>
        <v>1.3888080690524682</v>
      </c>
      <c r="AH171" s="22">
        <f t="shared" si="8"/>
        <v>1.664983164983165</v>
      </c>
      <c r="AI171" s="22">
        <f t="shared" si="8"/>
        <v>1.3800746353047608</v>
      </c>
      <c r="AJ171" s="22">
        <f t="shared" si="8"/>
        <v>7.2596685082872927</v>
      </c>
      <c r="AK171" s="22">
        <f t="shared" si="8"/>
        <v>0</v>
      </c>
      <c r="AL171" s="22">
        <f t="shared" si="8"/>
        <v>3.3598409542743539</v>
      </c>
      <c r="AM171" s="22">
        <f t="shared" si="8"/>
        <v>2.0149044245421734</v>
      </c>
      <c r="AN171" s="22">
        <f t="shared" si="8"/>
        <v>7.1105442176870746</v>
      </c>
      <c r="AO171" s="22">
        <f t="shared" si="8"/>
        <v>2.3066502463054186</v>
      </c>
      <c r="AP171" s="22">
        <f t="shared" si="8"/>
        <v>1.7266304347826087</v>
      </c>
      <c r="AQ171" s="22">
        <f t="shared" si="8"/>
        <v>8.0524861878453038</v>
      </c>
      <c r="AR171" s="22">
        <f t="shared" si="8"/>
        <v>49.5</v>
      </c>
      <c r="AS171" s="22">
        <f t="shared" si="8"/>
        <v>24.478260869565219</v>
      </c>
      <c r="AT171" s="22">
        <f t="shared" si="8"/>
        <v>1.2754837403468855</v>
      </c>
      <c r="AU171" s="22">
        <f t="shared" si="8"/>
        <v>2.8502127659574468</v>
      </c>
      <c r="AV171" s="22">
        <f t="shared" si="8"/>
        <v>3</v>
      </c>
      <c r="AW171" s="22">
        <f t="shared" si="8"/>
        <v>2.6567834681042228</v>
      </c>
      <c r="AX171" s="22">
        <f t="shared" si="8"/>
        <v>10.424205378973106</v>
      </c>
      <c r="AY171" s="22">
        <f t="shared" si="8"/>
        <v>5.0599999999999996</v>
      </c>
      <c r="AZ171" s="22">
        <f t="shared" si="8"/>
        <v>3.9757391963608795</v>
      </c>
      <c r="BA171" s="22">
        <f t="shared" si="8"/>
        <v>3.7872340425531914</v>
      </c>
      <c r="BB171" s="27">
        <v>6</v>
      </c>
      <c r="BC171" s="27">
        <f t="shared" si="4"/>
        <v>462.28481260640672</v>
      </c>
      <c r="BD171" s="24">
        <f t="shared" si="5"/>
        <v>337.45902134290577</v>
      </c>
    </row>
    <row r="172" spans="1:56" ht="12.75" x14ac:dyDescent="0.2">
      <c r="A172" s="28" t="s">
        <v>222</v>
      </c>
      <c r="B172" s="22">
        <f t="shared" ref="B172:BA172" si="9">MAX(B20,B32,B44,B56,B68,B80,B92,B104,B116,B128,B140,B152,B164)</f>
        <v>1.4204018195867818</v>
      </c>
      <c r="C172" s="22">
        <f t="shared" si="9"/>
        <v>3.2302058590657166</v>
      </c>
      <c r="D172" s="22">
        <f t="shared" si="9"/>
        <v>1.2035785288270378</v>
      </c>
      <c r="E172" s="22">
        <f t="shared" si="9"/>
        <v>2.4469714285714286</v>
      </c>
      <c r="F172" s="22">
        <f t="shared" si="9"/>
        <v>2.0808240887480189</v>
      </c>
      <c r="G172" s="22">
        <f t="shared" si="9"/>
        <v>1.9496497086361553</v>
      </c>
      <c r="H172" s="22">
        <f t="shared" si="9"/>
        <v>1.5017697623461992</v>
      </c>
      <c r="I172" s="22">
        <f t="shared" si="9"/>
        <v>4.9431721798134012</v>
      </c>
      <c r="J172" s="22">
        <f t="shared" si="9"/>
        <v>5.8397790055248615</v>
      </c>
      <c r="K172" s="22">
        <f t="shared" si="9"/>
        <v>0</v>
      </c>
      <c r="L172" s="22">
        <f t="shared" si="9"/>
        <v>1.52381605569082</v>
      </c>
      <c r="M172" s="22">
        <f t="shared" si="9"/>
        <v>2.9893497757847536</v>
      </c>
      <c r="N172" s="22">
        <f t="shared" si="9"/>
        <v>0</v>
      </c>
      <c r="O172" s="22">
        <f t="shared" si="9"/>
        <v>5.7106598984771573</v>
      </c>
      <c r="P172" s="22">
        <f t="shared" si="9"/>
        <v>2.7690339091490723</v>
      </c>
      <c r="Q172" s="22">
        <f t="shared" si="9"/>
        <v>3.7946127946127945</v>
      </c>
      <c r="R172" s="22">
        <f t="shared" si="9"/>
        <v>4.5498154981549819</v>
      </c>
      <c r="S172" s="22">
        <f t="shared" si="9"/>
        <v>3.2520630157539383</v>
      </c>
      <c r="T172" s="22">
        <f t="shared" si="9"/>
        <v>8.1560693641618496</v>
      </c>
      <c r="U172" s="22">
        <f t="shared" si="9"/>
        <v>1.4781622234826999</v>
      </c>
      <c r="V172" s="22">
        <f t="shared" si="9"/>
        <v>1.6814853556485356</v>
      </c>
      <c r="W172" s="22">
        <f t="shared" si="9"/>
        <v>3.7380745880312229</v>
      </c>
      <c r="X172" s="22">
        <f t="shared" si="9"/>
        <v>1.983449580328644</v>
      </c>
      <c r="Y172" s="22">
        <f t="shared" si="9"/>
        <v>2.3813215208564045</v>
      </c>
      <c r="Z172" s="22">
        <f t="shared" si="9"/>
        <v>6.870748299319728</v>
      </c>
      <c r="AA172" s="22">
        <f t="shared" si="9"/>
        <v>1.5887025134556096</v>
      </c>
      <c r="AB172" s="22">
        <f t="shared" si="9"/>
        <v>2.8055105348460292</v>
      </c>
      <c r="AC172" s="22">
        <f t="shared" si="9"/>
        <v>16.041666666666668</v>
      </c>
      <c r="AD172" s="22">
        <f t="shared" si="9"/>
        <v>5.8205128205128203</v>
      </c>
      <c r="AE172" s="22">
        <f t="shared" si="9"/>
        <v>1.4194584671867829</v>
      </c>
      <c r="AF172" s="22">
        <f t="shared" si="9"/>
        <v>40.230769230769234</v>
      </c>
      <c r="AG172" s="22">
        <f t="shared" si="9"/>
        <v>1.6205733558178752</v>
      </c>
      <c r="AH172" s="22">
        <f t="shared" si="9"/>
        <v>1.4188923249929717</v>
      </c>
      <c r="AI172" s="22">
        <f t="shared" si="9"/>
        <v>1.4407261888632976</v>
      </c>
      <c r="AJ172" s="22">
        <f t="shared" si="9"/>
        <v>8.8858800773694391</v>
      </c>
      <c r="AK172" s="22">
        <f t="shared" si="9"/>
        <v>0</v>
      </c>
      <c r="AL172" s="22">
        <f t="shared" si="9"/>
        <v>17.577181208053691</v>
      </c>
      <c r="AM172" s="22">
        <f t="shared" si="9"/>
        <v>1.8110062715407651</v>
      </c>
      <c r="AN172" s="22">
        <f t="shared" si="9"/>
        <v>4.281293952180028</v>
      </c>
      <c r="AO172" s="22">
        <f t="shared" si="9"/>
        <v>5.2054298642533938</v>
      </c>
      <c r="AP172" s="22">
        <f t="shared" si="9"/>
        <v>2.0362554112554112</v>
      </c>
      <c r="AQ172" s="22">
        <f t="shared" si="9"/>
        <v>12.223719676549866</v>
      </c>
      <c r="AR172" s="22">
        <f t="shared" si="9"/>
        <v>11.26923076923077</v>
      </c>
      <c r="AS172" s="22">
        <f t="shared" si="9"/>
        <v>21.310344827586206</v>
      </c>
      <c r="AT172" s="22">
        <f t="shared" si="9"/>
        <v>1.2480855010378484</v>
      </c>
      <c r="AU172" s="22">
        <f t="shared" si="9"/>
        <v>4.3249516441005804</v>
      </c>
      <c r="AV172" s="22">
        <f t="shared" si="9"/>
        <v>2</v>
      </c>
      <c r="AW172" s="22">
        <f t="shared" si="9"/>
        <v>3.6388367729831144</v>
      </c>
      <c r="AX172" s="22">
        <f t="shared" si="9"/>
        <v>3.0903508771929826</v>
      </c>
      <c r="AY172" s="22">
        <f t="shared" si="9"/>
        <v>5.8611111111111107</v>
      </c>
      <c r="AZ172" s="22">
        <f t="shared" si="9"/>
        <v>2.3313581417397486</v>
      </c>
      <c r="BA172" s="22">
        <f t="shared" si="9"/>
        <v>2.8771929824561404</v>
      </c>
      <c r="BB172" s="27">
        <v>7</v>
      </c>
      <c r="BC172" s="27">
        <f t="shared" si="4"/>
        <v>256.4336536327379</v>
      </c>
      <c r="BD172" s="24">
        <f t="shared" si="5"/>
        <v>180.53599347495813</v>
      </c>
    </row>
    <row r="173" spans="1:56" ht="12.75" x14ac:dyDescent="0.2">
      <c r="A173" s="28" t="s">
        <v>223</v>
      </c>
      <c r="B173" s="22">
        <f t="shared" ref="B173:BA173" si="10">MAX(B21,B33,B45,B57,B69,B81,B93,B105,B117,B129,B141,B153,B165)</f>
        <v>1.2580260046267304</v>
      </c>
      <c r="C173" s="22">
        <f t="shared" si="10"/>
        <v>1.9091329123671645</v>
      </c>
      <c r="D173" s="22">
        <f t="shared" si="10"/>
        <v>1.2267520215633423</v>
      </c>
      <c r="E173" s="22">
        <f t="shared" si="10"/>
        <v>2.0488425545887377</v>
      </c>
      <c r="F173" s="22">
        <f t="shared" si="10"/>
        <v>3.7840342124019957</v>
      </c>
      <c r="G173" s="22">
        <f t="shared" si="10"/>
        <v>1.8187942850505285</v>
      </c>
      <c r="H173" s="22">
        <f t="shared" si="10"/>
        <v>1.409329691111578</v>
      </c>
      <c r="I173" s="22">
        <f t="shared" si="10"/>
        <v>2.9402432575356956</v>
      </c>
      <c r="J173" s="22">
        <f t="shared" si="10"/>
        <v>4.7707390648567118</v>
      </c>
      <c r="K173" s="22">
        <f t="shared" si="10"/>
        <v>0</v>
      </c>
      <c r="L173" s="22">
        <f t="shared" si="10"/>
        <v>1.4531931773105911</v>
      </c>
      <c r="M173" s="22">
        <f t="shared" si="10"/>
        <v>2.0016666666666665</v>
      </c>
      <c r="N173" s="22">
        <f t="shared" si="10"/>
        <v>0</v>
      </c>
      <c r="O173" s="22">
        <f t="shared" si="10"/>
        <v>8.2380952380952372</v>
      </c>
      <c r="P173" s="22">
        <f t="shared" si="10"/>
        <v>2.6414692573862122</v>
      </c>
      <c r="Q173" s="22">
        <f t="shared" si="10"/>
        <v>4.1030303030303035</v>
      </c>
      <c r="R173" s="22">
        <f t="shared" si="10"/>
        <v>3.6515837104072397</v>
      </c>
      <c r="S173" s="22">
        <f t="shared" si="10"/>
        <v>1.6786873422286333</v>
      </c>
      <c r="T173" s="22">
        <f t="shared" si="10"/>
        <v>5.9255898366606168</v>
      </c>
      <c r="U173" s="22">
        <f t="shared" si="10"/>
        <v>1.5681116690468513</v>
      </c>
      <c r="V173" s="22">
        <f t="shared" si="10"/>
        <v>1.2895595432300162</v>
      </c>
      <c r="W173" s="22">
        <f t="shared" si="10"/>
        <v>3.306896551724138</v>
      </c>
      <c r="X173" s="22">
        <f t="shared" si="10"/>
        <v>1.7518413041343415</v>
      </c>
      <c r="Y173" s="22">
        <f t="shared" si="10"/>
        <v>2.4654967986720417</v>
      </c>
      <c r="Z173" s="22">
        <f t="shared" si="10"/>
        <v>5.1237553342816504</v>
      </c>
      <c r="AA173" s="22">
        <f t="shared" si="10"/>
        <v>1.6859738784781375</v>
      </c>
      <c r="AB173" s="22">
        <f t="shared" si="10"/>
        <v>2.0543900543900544</v>
      </c>
      <c r="AC173" s="22">
        <f t="shared" si="10"/>
        <v>47.81818181818182</v>
      </c>
      <c r="AD173" s="22">
        <f t="shared" si="10"/>
        <v>3.703125</v>
      </c>
      <c r="AE173" s="22">
        <f t="shared" si="10"/>
        <v>1.468568880962996</v>
      </c>
      <c r="AF173" s="22">
        <f t="shared" si="10"/>
        <v>10.527777777777779</v>
      </c>
      <c r="AG173" s="22">
        <f t="shared" si="10"/>
        <v>1.4563331405436668</v>
      </c>
      <c r="AH173" s="22">
        <f t="shared" si="10"/>
        <v>1.4110524681775847</v>
      </c>
      <c r="AI173" s="22">
        <f t="shared" si="10"/>
        <v>1.3962113976440624</v>
      </c>
      <c r="AJ173" s="22">
        <f t="shared" si="10"/>
        <v>5.3358070500927646</v>
      </c>
      <c r="AK173" s="22">
        <f t="shared" si="10"/>
        <v>0</v>
      </c>
      <c r="AL173" s="22">
        <f t="shared" si="10"/>
        <v>2.647887323943662</v>
      </c>
      <c r="AM173" s="22">
        <f t="shared" si="10"/>
        <v>1.560596480134893</v>
      </c>
      <c r="AN173" s="22">
        <f t="shared" si="10"/>
        <v>3.1600346020761245</v>
      </c>
      <c r="AO173" s="22">
        <f t="shared" si="10"/>
        <v>3.287408243929983</v>
      </c>
      <c r="AP173" s="22">
        <f t="shared" si="10"/>
        <v>1.5210308056872037</v>
      </c>
      <c r="AQ173" s="22">
        <f t="shared" si="10"/>
        <v>3.4433566433566432</v>
      </c>
      <c r="AR173" s="22">
        <f t="shared" si="10"/>
        <v>8.2903225806451619</v>
      </c>
      <c r="AS173" s="22">
        <f t="shared" si="10"/>
        <v>7.666666666666667</v>
      </c>
      <c r="AT173" s="22">
        <f t="shared" si="10"/>
        <v>1.1710728813681783</v>
      </c>
      <c r="AU173" s="22">
        <f t="shared" si="10"/>
        <v>2.1189320388349513</v>
      </c>
      <c r="AV173" s="22">
        <f t="shared" si="10"/>
        <v>11</v>
      </c>
      <c r="AW173" s="22">
        <f t="shared" si="10"/>
        <v>2.2630219543693499</v>
      </c>
      <c r="AX173" s="22">
        <f t="shared" si="10"/>
        <v>5.2</v>
      </c>
      <c r="AY173" s="22">
        <f t="shared" si="10"/>
        <v>4.8723404255319149</v>
      </c>
      <c r="AZ173" s="22">
        <f t="shared" si="10"/>
        <v>4.9404117009750816</v>
      </c>
      <c r="BA173" s="22">
        <f t="shared" si="10"/>
        <v>1.8101265822784811</v>
      </c>
      <c r="BB173" s="27">
        <v>8</v>
      </c>
      <c r="BC173" s="27">
        <f t="shared" si="4"/>
        <v>206.91747512839748</v>
      </c>
      <c r="BD173" s="24">
        <f t="shared" si="5"/>
        <v>164.47789979491884</v>
      </c>
    </row>
    <row r="174" spans="1:56" ht="12.75" x14ac:dyDescent="0.2">
      <c r="A174" s="28" t="s">
        <v>224</v>
      </c>
      <c r="B174" s="22">
        <f t="shared" ref="B174:BA174" si="11">MAX(B22,B34,B46,B58,B70,B82,B94,B106,B118,B130,B142,B154,B166)</f>
        <v>1.2404194757032636</v>
      </c>
      <c r="C174" s="22">
        <f t="shared" si="11"/>
        <v>1.8241494968854814</v>
      </c>
      <c r="D174" s="22">
        <f t="shared" si="11"/>
        <v>1.1752380952380952</v>
      </c>
      <c r="E174" s="22">
        <f t="shared" si="11"/>
        <v>1.4157377530067468</v>
      </c>
      <c r="F174" s="22">
        <f t="shared" si="11"/>
        <v>2.2224274406332456</v>
      </c>
      <c r="G174" s="22">
        <f t="shared" si="11"/>
        <v>1.3025340580221643</v>
      </c>
      <c r="H174" s="22">
        <f t="shared" si="11"/>
        <v>1.3163048965169106</v>
      </c>
      <c r="I174" s="22">
        <f t="shared" si="11"/>
        <v>3.2237479806138936</v>
      </c>
      <c r="J174" s="22">
        <f t="shared" si="11"/>
        <v>3.9335038363171355</v>
      </c>
      <c r="K174" s="22">
        <f t="shared" si="11"/>
        <v>0</v>
      </c>
      <c r="L174" s="22">
        <f t="shared" si="11"/>
        <v>1.3817358602602801</v>
      </c>
      <c r="M174" s="22">
        <f t="shared" si="11"/>
        <v>1.7097751957565042</v>
      </c>
      <c r="N174" s="22">
        <f t="shared" si="11"/>
        <v>0</v>
      </c>
      <c r="O174" s="22">
        <f t="shared" si="11"/>
        <v>3.9507494646680943</v>
      </c>
      <c r="P174" s="22">
        <f t="shared" si="11"/>
        <v>4.1149911816578486</v>
      </c>
      <c r="Q174" s="22">
        <f t="shared" si="11"/>
        <v>2.9503676470588234</v>
      </c>
      <c r="R174" s="22">
        <f t="shared" si="11"/>
        <v>3.3248730964467006</v>
      </c>
      <c r="S174" s="22">
        <f t="shared" si="11"/>
        <v>2.917960088691796</v>
      </c>
      <c r="T174" s="22">
        <f t="shared" si="11"/>
        <v>7.0916334661354581</v>
      </c>
      <c r="U174" s="22">
        <f t="shared" si="11"/>
        <v>1.3259378781766842</v>
      </c>
      <c r="V174" s="22">
        <f t="shared" si="11"/>
        <v>1.4564254062038404</v>
      </c>
      <c r="W174" s="22">
        <f t="shared" si="11"/>
        <v>3.8373655913978495</v>
      </c>
      <c r="X174" s="22">
        <f t="shared" si="11"/>
        <v>1.6845693613468764</v>
      </c>
      <c r="Y174" s="22">
        <f t="shared" si="11"/>
        <v>3.5641898279447912</v>
      </c>
      <c r="Z174" s="22">
        <f t="shared" si="11"/>
        <v>5.51706910907577</v>
      </c>
      <c r="AA174" s="22">
        <f t="shared" si="11"/>
        <v>1.5854490549155575</v>
      </c>
      <c r="AB174" s="22">
        <f t="shared" si="11"/>
        <v>1.8955404750363549</v>
      </c>
      <c r="AC174" s="22">
        <f t="shared" si="11"/>
        <v>37.04</v>
      </c>
      <c r="AD174" s="22">
        <f t="shared" si="11"/>
        <v>3.2977412731006162</v>
      </c>
      <c r="AE174" s="22">
        <f t="shared" si="11"/>
        <v>1.2637482900136798</v>
      </c>
      <c r="AF174" s="22">
        <f t="shared" si="11"/>
        <v>39.329113924050631</v>
      </c>
      <c r="AG174" s="22">
        <f t="shared" si="11"/>
        <v>1.6686373041678983</v>
      </c>
      <c r="AH174" s="22">
        <f t="shared" si="11"/>
        <v>1.3851508120649652</v>
      </c>
      <c r="AI174" s="22">
        <f t="shared" si="11"/>
        <v>1.7012378721980594</v>
      </c>
      <c r="AJ174" s="22">
        <f t="shared" si="11"/>
        <v>2.2634357910616631</v>
      </c>
      <c r="AK174" s="22">
        <f t="shared" si="11"/>
        <v>0</v>
      </c>
      <c r="AL174" s="22">
        <f t="shared" si="11"/>
        <v>3.2569089048106448</v>
      </c>
      <c r="AM174" s="22">
        <f t="shared" si="11"/>
        <v>1.3436501130428002</v>
      </c>
      <c r="AN174" s="22">
        <f t="shared" si="11"/>
        <v>4.4941916747337851</v>
      </c>
      <c r="AO174" s="22">
        <f t="shared" si="11"/>
        <v>3.8373121131741823</v>
      </c>
      <c r="AP174" s="22">
        <f t="shared" si="11"/>
        <v>1.5144927536231885</v>
      </c>
      <c r="AQ174" s="22">
        <f t="shared" si="11"/>
        <v>3.6894018887722981</v>
      </c>
      <c r="AR174" s="22">
        <f t="shared" si="11"/>
        <v>449</v>
      </c>
      <c r="AS174" s="22">
        <f t="shared" si="11"/>
        <v>16.496376811594203</v>
      </c>
      <c r="AT174" s="22">
        <f t="shared" si="11"/>
        <v>1.2324304538799415</v>
      </c>
      <c r="AU174" s="22">
        <f t="shared" si="11"/>
        <v>1.7481891776736258</v>
      </c>
      <c r="AV174" s="22">
        <f t="shared" si="11"/>
        <v>2.5</v>
      </c>
      <c r="AW174" s="22">
        <f t="shared" si="11"/>
        <v>1.9149155033063923</v>
      </c>
      <c r="AX174" s="22">
        <f t="shared" si="11"/>
        <v>4.2655601659751037</v>
      </c>
      <c r="AY174" s="22">
        <f t="shared" si="11"/>
        <v>8.4411764705882355</v>
      </c>
      <c r="AZ174" s="22">
        <f t="shared" si="11"/>
        <v>3.7354278627532036</v>
      </c>
      <c r="BA174" s="22">
        <f t="shared" si="11"/>
        <v>1.9512195121951219</v>
      </c>
      <c r="BB174" s="27">
        <v>9</v>
      </c>
      <c r="BC174" s="27">
        <f t="shared" si="4"/>
        <v>662.09259493478737</v>
      </c>
      <c r="BD174" s="24">
        <f t="shared" si="5"/>
        <v>533.76507536646807</v>
      </c>
    </row>
    <row r="175" spans="1:56" ht="12.75" x14ac:dyDescent="0.2">
      <c r="A175" s="28" t="s">
        <v>225</v>
      </c>
      <c r="B175" s="22">
        <f t="shared" ref="B175:BA175" si="12">MAX(B23,B35,B47,B59,B71,B83,B95,B107,B119,B131,B143,B155,B167)</f>
        <v>1.2917572003898323</v>
      </c>
      <c r="C175" s="22">
        <f t="shared" si="12"/>
        <v>1.7872244714349979</v>
      </c>
      <c r="D175" s="22">
        <f t="shared" si="12"/>
        <v>1.2868243243243243</v>
      </c>
      <c r="E175" s="22">
        <f t="shared" si="12"/>
        <v>1.4903867526116914</v>
      </c>
      <c r="F175" s="22">
        <f t="shared" si="12"/>
        <v>1.5641655641655641</v>
      </c>
      <c r="G175" s="22">
        <f t="shared" si="12"/>
        <v>1.4638541170355612</v>
      </c>
      <c r="H175" s="22">
        <f t="shared" si="12"/>
        <v>1.3320026613439786</v>
      </c>
      <c r="I175" s="22">
        <f t="shared" si="12"/>
        <v>2.0303252629004644</v>
      </c>
      <c r="J175" s="22">
        <f t="shared" si="12"/>
        <v>2.2132701421800949</v>
      </c>
      <c r="K175" s="22">
        <f t="shared" si="12"/>
        <v>0</v>
      </c>
      <c r="L175" s="22">
        <f t="shared" si="12"/>
        <v>1.4129231065530359</v>
      </c>
      <c r="M175" s="22">
        <f t="shared" si="12"/>
        <v>2.0501229172357278</v>
      </c>
      <c r="N175" s="22">
        <f t="shared" si="12"/>
        <v>0</v>
      </c>
      <c r="O175" s="22">
        <f t="shared" si="12"/>
        <v>5.0175438596491224</v>
      </c>
      <c r="P175" s="22">
        <f t="shared" si="12"/>
        <v>2.7144168962350781</v>
      </c>
      <c r="Q175" s="22">
        <f t="shared" si="12"/>
        <v>2.8022028453418999</v>
      </c>
      <c r="R175" s="22">
        <f t="shared" si="12"/>
        <v>4.39117199391172</v>
      </c>
      <c r="S175" s="22">
        <f t="shared" si="12"/>
        <v>2.3326932309169468</v>
      </c>
      <c r="T175" s="22">
        <f t="shared" si="12"/>
        <v>6.3498098859315588</v>
      </c>
      <c r="U175" s="22">
        <f t="shared" si="12"/>
        <v>1.4475670526161513</v>
      </c>
      <c r="V175" s="22">
        <f t="shared" si="12"/>
        <v>1.3395439377085652</v>
      </c>
      <c r="W175" s="22">
        <f t="shared" si="12"/>
        <v>3.6049475262368817</v>
      </c>
      <c r="X175" s="22">
        <f t="shared" si="12"/>
        <v>1.3651889028300572</v>
      </c>
      <c r="Y175" s="22">
        <f t="shared" si="12"/>
        <v>1.5732859495536102</v>
      </c>
      <c r="Z175" s="22">
        <f t="shared" si="12"/>
        <v>9.2761194029850742</v>
      </c>
      <c r="AA175" s="22">
        <f t="shared" si="12"/>
        <v>1.8049598377914684</v>
      </c>
      <c r="AB175" s="22">
        <f t="shared" si="12"/>
        <v>2.0224455611390284</v>
      </c>
      <c r="AC175" s="22">
        <f t="shared" si="12"/>
        <v>106.42857142857143</v>
      </c>
      <c r="AD175" s="22">
        <f t="shared" si="12"/>
        <v>4.1910828025477711</v>
      </c>
      <c r="AE175" s="22">
        <f t="shared" si="12"/>
        <v>1.2593930014616113</v>
      </c>
      <c r="AF175" s="22">
        <f t="shared" si="12"/>
        <v>15.55</v>
      </c>
      <c r="AG175" s="22">
        <f t="shared" si="12"/>
        <v>1.3205900367496937</v>
      </c>
      <c r="AH175" s="22">
        <f t="shared" si="12"/>
        <v>1.5</v>
      </c>
      <c r="AI175" s="22">
        <f t="shared" si="12"/>
        <v>1.4985392036961545</v>
      </c>
      <c r="AJ175" s="22">
        <f t="shared" si="12"/>
        <v>1.8728405550835456</v>
      </c>
      <c r="AK175" s="22">
        <f t="shared" si="12"/>
        <v>0</v>
      </c>
      <c r="AL175" s="22">
        <f t="shared" si="12"/>
        <v>2.2900531511009872</v>
      </c>
      <c r="AM175" s="22">
        <f t="shared" si="12"/>
        <v>1.4527572016460906</v>
      </c>
      <c r="AN175" s="22">
        <f t="shared" si="12"/>
        <v>1.8501735047968972</v>
      </c>
      <c r="AO175" s="22">
        <f t="shared" si="12"/>
        <v>3.0335570469798658</v>
      </c>
      <c r="AP175" s="22">
        <f t="shared" si="12"/>
        <v>1.4292815183009488</v>
      </c>
      <c r="AQ175" s="22">
        <f t="shared" si="12"/>
        <v>2.2061476779151352</v>
      </c>
      <c r="AR175" s="22">
        <f t="shared" si="12"/>
        <v>7.6909090909090905</v>
      </c>
      <c r="AS175" s="22">
        <f t="shared" si="12"/>
        <v>13.975728155339805</v>
      </c>
      <c r="AT175" s="22">
        <f t="shared" si="12"/>
        <v>1.1220631645770514</v>
      </c>
      <c r="AU175" s="22">
        <f t="shared" si="12"/>
        <v>1.8203980099502488</v>
      </c>
      <c r="AV175" s="22">
        <f t="shared" si="12"/>
        <v>2.5</v>
      </c>
      <c r="AW175" s="22">
        <f t="shared" si="12"/>
        <v>2.0280539289118891</v>
      </c>
      <c r="AX175" s="22">
        <f t="shared" si="12"/>
        <v>2.1090400745573161</v>
      </c>
      <c r="AY175" s="22">
        <f t="shared" si="12"/>
        <v>5.3372093023255811</v>
      </c>
      <c r="AZ175" s="22">
        <f t="shared" si="12"/>
        <v>6.8527960526315788</v>
      </c>
      <c r="BA175" s="22">
        <f t="shared" si="12"/>
        <v>2.1176470588235294</v>
      </c>
      <c r="BB175" s="27">
        <v>10</v>
      </c>
      <c r="BC175" s="27">
        <f t="shared" si="4"/>
        <v>254.10982816950886</v>
      </c>
      <c r="BD175" s="24">
        <f t="shared" si="5"/>
        <v>196.71640157517407</v>
      </c>
    </row>
    <row r="176" spans="1:56" ht="12.75" x14ac:dyDescent="0.2">
      <c r="A176" s="28" t="s">
        <v>226</v>
      </c>
      <c r="B176" s="22">
        <f t="shared" ref="B176:BA176" si="13">MAX(B24,B36,B48,B60,B72,B84,B96,B108,B120,B132,B144,B156,B168)</f>
        <v>1.4076622985010867</v>
      </c>
      <c r="C176" s="22">
        <f t="shared" si="13"/>
        <v>2.4668111622866431</v>
      </c>
      <c r="D176" s="22">
        <f t="shared" si="13"/>
        <v>1.2083784759841099</v>
      </c>
      <c r="E176" s="22">
        <f t="shared" si="13"/>
        <v>1.665546218487395</v>
      </c>
      <c r="F176" s="22">
        <f t="shared" si="13"/>
        <v>4.231555880204529</v>
      </c>
      <c r="G176" s="22">
        <f t="shared" si="13"/>
        <v>1.2985475321814552</v>
      </c>
      <c r="H176" s="22">
        <f t="shared" si="13"/>
        <v>2.4985207100591715</v>
      </c>
      <c r="I176" s="22">
        <f t="shared" si="13"/>
        <v>4.2610789980732173</v>
      </c>
      <c r="J176" s="22">
        <f t="shared" si="13"/>
        <v>10.217948717948717</v>
      </c>
      <c r="K176" s="22">
        <f t="shared" si="13"/>
        <v>0</v>
      </c>
      <c r="L176" s="22">
        <f t="shared" si="13"/>
        <v>2.0059578898658028</v>
      </c>
      <c r="M176" s="22">
        <f t="shared" si="13"/>
        <v>3.6242690058479532</v>
      </c>
      <c r="N176" s="22">
        <f t="shared" si="13"/>
        <v>0</v>
      </c>
      <c r="O176" s="22">
        <f t="shared" si="13"/>
        <v>7.0641025641025639</v>
      </c>
      <c r="P176" s="22">
        <f t="shared" si="13"/>
        <v>3.5363469761759316</v>
      </c>
      <c r="Q176" s="22">
        <f t="shared" si="13"/>
        <v>2.4896836313617605</v>
      </c>
      <c r="R176" s="22">
        <f t="shared" si="13"/>
        <v>3.9559471365638768</v>
      </c>
      <c r="S176" s="22">
        <f t="shared" si="13"/>
        <v>3.0718157181571817</v>
      </c>
      <c r="T176" s="22">
        <f t="shared" si="13"/>
        <v>8.1545064377682408</v>
      </c>
      <c r="U176" s="22">
        <f t="shared" si="13"/>
        <v>1.599141824751581</v>
      </c>
      <c r="V176" s="22">
        <f t="shared" si="13"/>
        <v>1.8766490765171504</v>
      </c>
      <c r="W176" s="22">
        <f t="shared" si="13"/>
        <v>2.9946140035906641</v>
      </c>
      <c r="X176" s="22">
        <f t="shared" si="13"/>
        <v>2.0901296111665006</v>
      </c>
      <c r="Y176" s="22">
        <f t="shared" si="13"/>
        <v>2.035983749274521</v>
      </c>
      <c r="Z176" s="22">
        <f t="shared" si="13"/>
        <v>2.5419103313840155</v>
      </c>
      <c r="AA176" s="22">
        <f t="shared" si="13"/>
        <v>3.8661008958038661</v>
      </c>
      <c r="AB176" s="22">
        <f t="shared" si="13"/>
        <v>6.2867924528301886</v>
      </c>
      <c r="AC176" s="22">
        <f t="shared" si="13"/>
        <v>20</v>
      </c>
      <c r="AD176" s="22">
        <f t="shared" si="13"/>
        <v>12.260162601626016</v>
      </c>
      <c r="AE176" s="22">
        <f t="shared" si="13"/>
        <v>1.3738591153756143</v>
      </c>
      <c r="AF176" s="22">
        <f t="shared" si="13"/>
        <v>95.333333333333329</v>
      </c>
      <c r="AG176" s="22">
        <f t="shared" si="13"/>
        <v>1.8330978452843518</v>
      </c>
      <c r="AH176" s="22">
        <f t="shared" si="13"/>
        <v>1.6504369538077404</v>
      </c>
      <c r="AI176" s="22">
        <f t="shared" si="13"/>
        <v>1.6123623313946294</v>
      </c>
      <c r="AJ176" s="22">
        <f t="shared" si="13"/>
        <v>4.7302248126561199</v>
      </c>
      <c r="AK176" s="22">
        <f t="shared" si="13"/>
        <v>0</v>
      </c>
      <c r="AL176" s="22">
        <f t="shared" si="13"/>
        <v>5.0637958532695375</v>
      </c>
      <c r="AM176" s="22">
        <f t="shared" si="13"/>
        <v>1.6337582139181379</v>
      </c>
      <c r="AN176" s="22">
        <f t="shared" si="13"/>
        <v>2.456125356125356</v>
      </c>
      <c r="AO176" s="22">
        <f t="shared" si="13"/>
        <v>3.0596707818930042</v>
      </c>
      <c r="AP176" s="22">
        <f t="shared" si="13"/>
        <v>1.6811805961426067</v>
      </c>
      <c r="AQ176" s="22">
        <f t="shared" si="13"/>
        <v>8.2745098039215694</v>
      </c>
      <c r="AR176" s="22">
        <f t="shared" si="13"/>
        <v>61</v>
      </c>
      <c r="AS176" s="22">
        <f t="shared" si="13"/>
        <v>8.5769230769230766</v>
      </c>
      <c r="AT176" s="22">
        <f t="shared" si="13"/>
        <v>1.4530248792978255</v>
      </c>
      <c r="AU176" s="22">
        <f t="shared" si="13"/>
        <v>5.4533965244865721</v>
      </c>
      <c r="AV176" s="22">
        <f t="shared" si="13"/>
        <v>3</v>
      </c>
      <c r="AW176" s="22">
        <f t="shared" si="13"/>
        <v>5.7981407702523242</v>
      </c>
      <c r="AX176" s="22">
        <f t="shared" si="13"/>
        <v>2.1184086629001881</v>
      </c>
      <c r="AY176" s="22">
        <f t="shared" si="13"/>
        <v>4.6519823788546253</v>
      </c>
      <c r="AZ176" s="22">
        <f t="shared" si="13"/>
        <v>2.9802930773117735</v>
      </c>
      <c r="BA176" s="22">
        <f t="shared" si="13"/>
        <v>4.7555555555555555</v>
      </c>
      <c r="BB176" s="27">
        <v>11</v>
      </c>
      <c r="BC176" s="27">
        <f t="shared" si="4"/>
        <v>345.79258152471698</v>
      </c>
      <c r="BD176" s="24">
        <f t="shared" si="5"/>
        <v>245.65024004189456</v>
      </c>
    </row>
    <row r="177" spans="1:56" ht="12.75" x14ac:dyDescent="0.2">
      <c r="A177" s="28" t="s">
        <v>227</v>
      </c>
      <c r="B177" s="22">
        <f t="shared" ref="B177:BA177" si="14">MAX(B25,B37,B49,B61,B73,B85,B97,B109,B121,B133,B145,B157,B169)</f>
        <v>1.3325380515458376</v>
      </c>
      <c r="C177" s="22">
        <f t="shared" si="14"/>
        <v>4.3135775862068968</v>
      </c>
      <c r="D177" s="22">
        <f t="shared" si="14"/>
        <v>1.2638770281810419</v>
      </c>
      <c r="E177" s="22">
        <f t="shared" si="14"/>
        <v>1.8449384330391196</v>
      </c>
      <c r="F177" s="22">
        <f t="shared" si="14"/>
        <v>4.7372448979591839</v>
      </c>
      <c r="G177" s="22">
        <f t="shared" si="14"/>
        <v>1.5062131752354031</v>
      </c>
      <c r="H177" s="22">
        <f t="shared" si="14"/>
        <v>1.4091775923718712</v>
      </c>
      <c r="I177" s="22">
        <f t="shared" si="14"/>
        <v>2.5631443298969074</v>
      </c>
      <c r="J177" s="22">
        <f t="shared" si="14"/>
        <v>5.9417989417989414</v>
      </c>
      <c r="K177" s="22">
        <f t="shared" si="14"/>
        <v>0</v>
      </c>
      <c r="L177" s="22">
        <f t="shared" si="14"/>
        <v>1.7966202389596673</v>
      </c>
      <c r="M177" s="22">
        <f t="shared" si="14"/>
        <v>3.8058161350844277</v>
      </c>
      <c r="N177" s="22">
        <f t="shared" si="14"/>
        <v>0</v>
      </c>
      <c r="O177" s="22">
        <f t="shared" si="14"/>
        <v>7.1875</v>
      </c>
      <c r="P177" s="22">
        <f t="shared" si="14"/>
        <v>4.6767151767151764</v>
      </c>
      <c r="Q177" s="22">
        <f t="shared" si="14"/>
        <v>3.4071246819338423</v>
      </c>
      <c r="R177" s="22">
        <f t="shared" si="14"/>
        <v>7.257668711656442</v>
      </c>
      <c r="S177" s="22">
        <f t="shared" si="14"/>
        <v>2.4095563139931739</v>
      </c>
      <c r="T177" s="22">
        <f t="shared" si="14"/>
        <v>8.2737430167597772</v>
      </c>
      <c r="U177" s="22">
        <f t="shared" si="14"/>
        <v>1.8398558618955836</v>
      </c>
      <c r="V177" s="22">
        <f t="shared" si="14"/>
        <v>2.0404589371980677</v>
      </c>
      <c r="W177" s="22">
        <f t="shared" si="14"/>
        <v>5.0797413793103452</v>
      </c>
      <c r="X177" s="22">
        <f t="shared" si="14"/>
        <v>1.5851220229344309</v>
      </c>
      <c r="Y177" s="22">
        <f t="shared" si="14"/>
        <v>1.9039301310043668</v>
      </c>
      <c r="Z177" s="22">
        <f t="shared" si="14"/>
        <v>5.4572591587516959</v>
      </c>
      <c r="AA177" s="22">
        <f t="shared" si="14"/>
        <v>6.6877996803409694</v>
      </c>
      <c r="AB177" s="22">
        <f t="shared" si="14"/>
        <v>10.116071428571429</v>
      </c>
      <c r="AC177" s="22">
        <f t="shared" si="14"/>
        <v>20</v>
      </c>
      <c r="AD177" s="22">
        <f t="shared" si="14"/>
        <v>4.5783783783783782</v>
      </c>
      <c r="AE177" s="22">
        <f t="shared" si="14"/>
        <v>1.2927053266859092</v>
      </c>
      <c r="AF177" s="22">
        <f t="shared" si="14"/>
        <v>115.75</v>
      </c>
      <c r="AG177" s="22">
        <f t="shared" si="14"/>
        <v>1.7384572464778909</v>
      </c>
      <c r="AH177" s="22">
        <f t="shared" si="14"/>
        <v>1.5634373733279288</v>
      </c>
      <c r="AI177" s="22">
        <f t="shared" si="14"/>
        <v>1.7953953315254958</v>
      </c>
      <c r="AJ177" s="22">
        <f t="shared" si="14"/>
        <v>15.514563106796116</v>
      </c>
      <c r="AK177" s="22">
        <f t="shared" si="14"/>
        <v>0</v>
      </c>
      <c r="AL177" s="22">
        <f t="shared" si="14"/>
        <v>14</v>
      </c>
      <c r="AM177" s="22">
        <f t="shared" si="14"/>
        <v>2.0978778692074491</v>
      </c>
      <c r="AN177" s="22">
        <f t="shared" si="14"/>
        <v>2.9272326350606397</v>
      </c>
      <c r="AO177" s="22">
        <f t="shared" si="14"/>
        <v>5.0363128491620115</v>
      </c>
      <c r="AP177" s="22">
        <f t="shared" si="14"/>
        <v>1.6284602076124568</v>
      </c>
      <c r="AQ177" s="22">
        <f t="shared" si="14"/>
        <v>7.9920634920634921</v>
      </c>
      <c r="AR177" s="22">
        <f t="shared" si="14"/>
        <v>8.375</v>
      </c>
      <c r="AS177" s="22">
        <f t="shared" si="14"/>
        <v>75</v>
      </c>
      <c r="AT177" s="22">
        <f t="shared" si="14"/>
        <v>1.3277399125778895</v>
      </c>
      <c r="AU177" s="22">
        <f t="shared" si="14"/>
        <v>4.662379421221865</v>
      </c>
      <c r="AV177" s="22">
        <f t="shared" si="14"/>
        <v>5</v>
      </c>
      <c r="AW177" s="22">
        <f t="shared" si="14"/>
        <v>5.1855036855036856</v>
      </c>
      <c r="AX177" s="22">
        <f t="shared" si="14"/>
        <v>3.2972972972972974</v>
      </c>
      <c r="AY177" s="22">
        <f t="shared" si="14"/>
        <v>15.454545454545455</v>
      </c>
      <c r="AZ177" s="22">
        <f t="shared" si="14"/>
        <v>3.9249146757679183</v>
      </c>
      <c r="BA177" s="22">
        <f t="shared" si="14"/>
        <v>4.4761904761904763</v>
      </c>
      <c r="BB177" s="27">
        <v>12</v>
      </c>
      <c r="BC177" s="27">
        <f t="shared" si="4"/>
        <v>419.72340959920115</v>
      </c>
      <c r="BD177" s="24">
        <f t="shared" si="5"/>
        <v>314.98043084945493</v>
      </c>
    </row>
    <row r="178" spans="1:56" ht="12.75" x14ac:dyDescent="0.2">
      <c r="A178" s="28" t="s">
        <v>228</v>
      </c>
      <c r="B178" s="22">
        <f t="shared" ref="B178:BA178" si="15">MAX(B26,B38,B50,B62,B74,B86,B98,B110,B122,B134,B146,B158,B170)</f>
        <v>1.3987603905993866</v>
      </c>
      <c r="C178" s="22">
        <f t="shared" si="15"/>
        <v>2.1375400542272613</v>
      </c>
      <c r="D178" s="22">
        <f t="shared" si="15"/>
        <v>1.1890365448504983</v>
      </c>
      <c r="E178" s="22">
        <f t="shared" si="15"/>
        <v>2.5446385638724154</v>
      </c>
      <c r="F178" s="22">
        <f t="shared" si="15"/>
        <v>2.5243081525804039</v>
      </c>
      <c r="G178" s="22">
        <f t="shared" si="15"/>
        <v>1.52955968759823</v>
      </c>
      <c r="H178" s="22">
        <f t="shared" si="15"/>
        <v>1.4219690805532954</v>
      </c>
      <c r="I178" s="22">
        <f t="shared" si="15"/>
        <v>2.1066945606694563</v>
      </c>
      <c r="J178" s="22">
        <f t="shared" si="15"/>
        <v>3.2848970251716247</v>
      </c>
      <c r="K178" s="22">
        <f t="shared" si="15"/>
        <v>0</v>
      </c>
      <c r="L178" s="22">
        <f t="shared" si="15"/>
        <v>1.60730239766615</v>
      </c>
      <c r="M178" s="22">
        <f t="shared" si="15"/>
        <v>5.4485165794066317</v>
      </c>
      <c r="N178" s="22">
        <f t="shared" si="15"/>
        <v>0</v>
      </c>
      <c r="O178" s="22">
        <f t="shared" si="15"/>
        <v>14.064516129032258</v>
      </c>
      <c r="P178" s="22">
        <f t="shared" si="15"/>
        <v>3.1605107159142727</v>
      </c>
      <c r="Q178" s="22">
        <f t="shared" si="15"/>
        <v>2.8147668393782381</v>
      </c>
      <c r="R178" s="22">
        <f t="shared" si="15"/>
        <v>7.653614457831325</v>
      </c>
      <c r="S178" s="22">
        <f t="shared" si="15"/>
        <v>3.2575301204819276</v>
      </c>
      <c r="T178" s="22">
        <f t="shared" si="15"/>
        <v>4.265748031496063</v>
      </c>
      <c r="U178" s="22">
        <f t="shared" si="15"/>
        <v>1.7581671616461603</v>
      </c>
      <c r="V178" s="22">
        <f t="shared" si="15"/>
        <v>1.7550471063257065</v>
      </c>
      <c r="W178" s="22">
        <f t="shared" si="15"/>
        <v>10.614285714285714</v>
      </c>
      <c r="X178" s="22">
        <f t="shared" si="15"/>
        <v>1.4793311175737434</v>
      </c>
      <c r="Y178" s="22">
        <f t="shared" si="15"/>
        <v>1.8790522220912413</v>
      </c>
      <c r="Z178" s="22">
        <f t="shared" si="15"/>
        <v>3.6166471277842906</v>
      </c>
      <c r="AA178" s="22">
        <f t="shared" si="15"/>
        <v>2.9250843644544431</v>
      </c>
      <c r="AB178" s="22">
        <f t="shared" si="15"/>
        <v>3.6850192061459666</v>
      </c>
      <c r="AC178" s="22">
        <f t="shared" si="15"/>
        <v>60</v>
      </c>
      <c r="AD178" s="22">
        <f t="shared" si="15"/>
        <v>6.7676767676767673</v>
      </c>
      <c r="AE178" s="22">
        <f t="shared" si="15"/>
        <v>1.426905456059975</v>
      </c>
      <c r="AF178" s="22">
        <f t="shared" si="15"/>
        <v>2422</v>
      </c>
      <c r="AG178" s="22">
        <f t="shared" si="15"/>
        <v>1.6951962110960759</v>
      </c>
      <c r="AH178" s="22">
        <f t="shared" si="15"/>
        <v>1.663919742027947</v>
      </c>
      <c r="AI178" s="22">
        <f t="shared" si="15"/>
        <v>1.5398681829930214</v>
      </c>
      <c r="AJ178" s="22">
        <f t="shared" si="15"/>
        <v>16.008695652173913</v>
      </c>
      <c r="AK178" s="22">
        <f t="shared" si="15"/>
        <v>0</v>
      </c>
      <c r="AL178" s="22">
        <f t="shared" si="15"/>
        <v>8.7449856733524349</v>
      </c>
      <c r="AM178" s="22">
        <f t="shared" si="15"/>
        <v>1.5952727272727272</v>
      </c>
      <c r="AN178" s="22">
        <f t="shared" si="15"/>
        <v>3.5329823474759987</v>
      </c>
      <c r="AO178" s="22">
        <f t="shared" si="15"/>
        <v>2.8175438596491227</v>
      </c>
      <c r="AP178" s="22">
        <f t="shared" si="15"/>
        <v>1.7212877030162412</v>
      </c>
      <c r="AQ178" s="22">
        <f t="shared" si="15"/>
        <v>13.248201438848922</v>
      </c>
      <c r="AR178" s="22">
        <f t="shared" si="15"/>
        <v>82.333333333333329</v>
      </c>
      <c r="AS178" s="22">
        <f t="shared" si="15"/>
        <v>86</v>
      </c>
      <c r="AT178" s="22">
        <f t="shared" si="15"/>
        <v>1.4016062737978163</v>
      </c>
      <c r="AU178" s="22">
        <f t="shared" si="15"/>
        <v>3.8056580565805658</v>
      </c>
      <c r="AV178" s="22">
        <f t="shared" si="15"/>
        <v>3</v>
      </c>
      <c r="AW178" s="22">
        <f t="shared" si="15"/>
        <v>5.0531107738998484</v>
      </c>
      <c r="AX178" s="22">
        <f t="shared" si="15"/>
        <v>3.7510156703424262</v>
      </c>
      <c r="AY178" s="22">
        <f t="shared" si="15"/>
        <v>10.25</v>
      </c>
      <c r="AZ178" s="22">
        <f t="shared" si="15"/>
        <v>2.9033674963396781</v>
      </c>
      <c r="BA178" s="22">
        <f t="shared" si="15"/>
        <v>3.7647058823529411</v>
      </c>
      <c r="BB178" s="27">
        <v>13</v>
      </c>
      <c r="BC178" s="27">
        <f t="shared" si="4"/>
        <v>2831.7491162093274</v>
      </c>
      <c r="BD178" s="24">
        <f t="shared" si="5"/>
        <v>2024.47047774629</v>
      </c>
    </row>
    <row r="179" spans="1:56" ht="12.75" x14ac:dyDescent="0.2">
      <c r="A179" s="28" t="s">
        <v>229</v>
      </c>
      <c r="B179" s="22">
        <f t="shared" ref="B179:BA179" si="16">MAX(B27,B39,B51,B63,B75,B87,B99,B111,B123,B135,B147,B159,B171)</f>
        <v>1.3698991088362709</v>
      </c>
      <c r="C179" s="22">
        <f t="shared" si="16"/>
        <v>2.6664480157428665</v>
      </c>
      <c r="D179" s="22">
        <f t="shared" si="16"/>
        <v>1.242371705963939</v>
      </c>
      <c r="E179" s="22">
        <f t="shared" si="16"/>
        <v>2.4556280124751915</v>
      </c>
      <c r="F179" s="22">
        <f t="shared" si="16"/>
        <v>2.399111111111111</v>
      </c>
      <c r="G179" s="22">
        <f t="shared" si="16"/>
        <v>1.6802544169611306</v>
      </c>
      <c r="H179" s="22">
        <f t="shared" si="16"/>
        <v>1.5620937994027753</v>
      </c>
      <c r="I179" s="22">
        <f t="shared" si="16"/>
        <v>6.3876221498371333</v>
      </c>
      <c r="J179" s="22">
        <f t="shared" si="16"/>
        <v>11.988764044943821</v>
      </c>
      <c r="K179" s="22">
        <f t="shared" si="16"/>
        <v>0</v>
      </c>
      <c r="L179" s="22">
        <f t="shared" si="16"/>
        <v>1.5649158324897836</v>
      </c>
      <c r="M179" s="22">
        <f t="shared" si="16"/>
        <v>7.9146039603960396</v>
      </c>
      <c r="N179" s="22">
        <f t="shared" si="16"/>
        <v>0</v>
      </c>
      <c r="O179" s="22">
        <f t="shared" si="16"/>
        <v>6.04</v>
      </c>
      <c r="P179" s="22">
        <f t="shared" si="16"/>
        <v>3.3550543024227233</v>
      </c>
      <c r="Q179" s="22">
        <f t="shared" si="16"/>
        <v>3.2255603242727706</v>
      </c>
      <c r="R179" s="22">
        <f t="shared" si="16"/>
        <v>7.845070422535211</v>
      </c>
      <c r="S179" s="22">
        <f t="shared" si="16"/>
        <v>2.382636655948553</v>
      </c>
      <c r="T179" s="22">
        <f t="shared" si="16"/>
        <v>6.8258928571428568</v>
      </c>
      <c r="U179" s="22">
        <f t="shared" si="16"/>
        <v>1.5245768134488977</v>
      </c>
      <c r="V179" s="22">
        <f t="shared" si="16"/>
        <v>3.4007177033492821</v>
      </c>
      <c r="W179" s="22">
        <f t="shared" si="16"/>
        <v>8.7272727272727266</v>
      </c>
      <c r="X179" s="22">
        <f t="shared" si="16"/>
        <v>1.9111913357400723</v>
      </c>
      <c r="Y179" s="22">
        <f t="shared" si="16"/>
        <v>3.3510324483775813</v>
      </c>
      <c r="Z179" s="22">
        <f t="shared" si="16"/>
        <v>6.0880361173814901</v>
      </c>
      <c r="AA179" s="22">
        <f t="shared" si="16"/>
        <v>1.8294827843195707</v>
      </c>
      <c r="AB179" s="22">
        <f t="shared" si="16"/>
        <v>3.3052884615384617</v>
      </c>
      <c r="AC179" s="22">
        <f t="shared" si="16"/>
        <v>76.375</v>
      </c>
      <c r="AD179" s="22">
        <f t="shared" si="16"/>
        <v>4.2</v>
      </c>
      <c r="AE179" s="22">
        <f t="shared" si="16"/>
        <v>1.4706595905989386</v>
      </c>
      <c r="AF179" s="22">
        <f t="shared" si="16"/>
        <v>140.36363636363637</v>
      </c>
      <c r="AG179" s="22">
        <f t="shared" si="16"/>
        <v>1.5910648859472876</v>
      </c>
      <c r="AH179" s="22">
        <f t="shared" si="16"/>
        <v>1.7809867629362215</v>
      </c>
      <c r="AI179" s="22">
        <f t="shared" si="16"/>
        <v>1.4085776069197502</v>
      </c>
      <c r="AJ179" s="22">
        <f t="shared" si="16"/>
        <v>7.2596685082872927</v>
      </c>
      <c r="AK179" s="22">
        <f t="shared" si="16"/>
        <v>0</v>
      </c>
      <c r="AL179" s="22">
        <f t="shared" si="16"/>
        <v>7.0979087452471479</v>
      </c>
      <c r="AM179" s="22">
        <f t="shared" si="16"/>
        <v>2.0149044245421734</v>
      </c>
      <c r="AN179" s="22">
        <f t="shared" si="16"/>
        <v>7.1105442176870746</v>
      </c>
      <c r="AO179" s="22">
        <f t="shared" si="16"/>
        <v>2.3066502463054186</v>
      </c>
      <c r="AP179" s="22">
        <f t="shared" si="16"/>
        <v>1.7739463601532568</v>
      </c>
      <c r="AQ179" s="22">
        <f t="shared" si="16"/>
        <v>8.0524861878453038</v>
      </c>
      <c r="AR179" s="22">
        <f t="shared" si="16"/>
        <v>49.5</v>
      </c>
      <c r="AS179" s="22">
        <f t="shared" si="16"/>
        <v>24.478260869565219</v>
      </c>
      <c r="AT179" s="22">
        <f t="shared" si="16"/>
        <v>1.3214090229039204</v>
      </c>
      <c r="AU179" s="22">
        <f t="shared" si="16"/>
        <v>3.8333333333333335</v>
      </c>
      <c r="AV179" s="22">
        <f t="shared" si="16"/>
        <v>3</v>
      </c>
      <c r="AW179" s="22">
        <f t="shared" si="16"/>
        <v>2.8049678012879484</v>
      </c>
      <c r="AX179" s="22">
        <f t="shared" si="16"/>
        <v>10.424205378973106</v>
      </c>
      <c r="AY179" s="22">
        <f t="shared" si="16"/>
        <v>5.0599999999999996</v>
      </c>
      <c r="AZ179" s="22">
        <f t="shared" si="16"/>
        <v>3.9757391963608795</v>
      </c>
      <c r="BA179" s="22">
        <f t="shared" si="16"/>
        <v>3.7872340425531914</v>
      </c>
      <c r="BB179" s="27">
        <v>14</v>
      </c>
      <c r="BC179" s="27">
        <f t="shared" si="4"/>
        <v>470.66480954815779</v>
      </c>
      <c r="BD179" s="24">
        <f t="shared" si="5"/>
        <v>343.57625792456167</v>
      </c>
    </row>
    <row r="180" spans="1:56" ht="12.75" x14ac:dyDescent="0.2">
      <c r="A180" s="28"/>
      <c r="B180" s="8" t="s">
        <v>152</v>
      </c>
      <c r="C180" s="8" t="s">
        <v>153</v>
      </c>
      <c r="D180" s="8" t="s">
        <v>154</v>
      </c>
      <c r="E180" s="8" t="s">
        <v>155</v>
      </c>
      <c r="F180" s="8" t="s">
        <v>156</v>
      </c>
      <c r="G180" s="8" t="s">
        <v>157</v>
      </c>
      <c r="H180" s="8" t="s">
        <v>158</v>
      </c>
      <c r="I180" s="8" t="s">
        <v>159</v>
      </c>
      <c r="J180" s="8" t="s">
        <v>160</v>
      </c>
      <c r="K180" s="8" t="s">
        <v>161</v>
      </c>
      <c r="L180" s="8" t="s">
        <v>162</v>
      </c>
      <c r="M180" s="8" t="s">
        <v>163</v>
      </c>
      <c r="N180" s="8" t="s">
        <v>164</v>
      </c>
      <c r="O180" s="8" t="s">
        <v>0</v>
      </c>
      <c r="P180" s="8" t="s">
        <v>165</v>
      </c>
      <c r="Q180" s="8" t="s">
        <v>166</v>
      </c>
      <c r="R180" s="8" t="s">
        <v>167</v>
      </c>
      <c r="S180" s="8" t="s">
        <v>168</v>
      </c>
      <c r="T180" s="8" t="s">
        <v>169</v>
      </c>
      <c r="U180" s="8" t="s">
        <v>170</v>
      </c>
      <c r="V180" s="8" t="s">
        <v>171</v>
      </c>
      <c r="W180" s="8" t="s">
        <v>172</v>
      </c>
      <c r="X180" s="8" t="s">
        <v>173</v>
      </c>
      <c r="Y180" s="8" t="s">
        <v>174</v>
      </c>
      <c r="Z180" s="8" t="s">
        <v>175</v>
      </c>
      <c r="AA180" s="8" t="s">
        <v>176</v>
      </c>
      <c r="AB180" s="8" t="s">
        <v>177</v>
      </c>
      <c r="AC180" s="8" t="s">
        <v>178</v>
      </c>
      <c r="AD180" s="8" t="s">
        <v>179</v>
      </c>
      <c r="AE180" s="8" t="s">
        <v>180</v>
      </c>
      <c r="AF180" s="8" t="s">
        <v>181</v>
      </c>
      <c r="AG180" s="8" t="s">
        <v>182</v>
      </c>
      <c r="AH180" s="8" t="s">
        <v>183</v>
      </c>
      <c r="AI180" s="8" t="s">
        <v>184</v>
      </c>
      <c r="AJ180" s="8" t="s">
        <v>185</v>
      </c>
      <c r="AK180" s="8" t="s">
        <v>186</v>
      </c>
      <c r="AL180" s="8" t="s">
        <v>187</v>
      </c>
      <c r="AM180" s="8" t="s">
        <v>188</v>
      </c>
      <c r="AN180" s="8" t="s">
        <v>189</v>
      </c>
      <c r="AO180" s="8" t="s">
        <v>190</v>
      </c>
      <c r="AP180" s="8" t="s">
        <v>191</v>
      </c>
      <c r="AQ180" s="8" t="s">
        <v>192</v>
      </c>
      <c r="AR180" s="8" t="s">
        <v>193</v>
      </c>
      <c r="AS180" s="8" t="s">
        <v>194</v>
      </c>
      <c r="AT180" s="8" t="s">
        <v>195</v>
      </c>
      <c r="AU180" s="8" t="s">
        <v>196</v>
      </c>
      <c r="AV180" s="8" t="s">
        <v>197</v>
      </c>
      <c r="AW180" s="8" t="s">
        <v>198</v>
      </c>
      <c r="AX180" s="8" t="s">
        <v>199</v>
      </c>
      <c r="AY180" s="8" t="s">
        <v>200</v>
      </c>
      <c r="AZ180" s="8" t="s">
        <v>201</v>
      </c>
      <c r="BA180" s="8" t="s">
        <v>202</v>
      </c>
      <c r="BB180" s="27">
        <v>15</v>
      </c>
      <c r="BC180" s="27">
        <f t="shared" si="4"/>
        <v>0</v>
      </c>
      <c r="BD180" s="24" t="e">
        <f t="shared" si="5"/>
        <v>#VALUE!</v>
      </c>
    </row>
    <row r="181" spans="1:56" ht="12.75" x14ac:dyDescent="0.2">
      <c r="A181" s="28"/>
      <c r="B181" s="24">
        <f t="shared" ref="B181:B192" si="17">MIN(B16,B28,B40,B52,B64,B76,B88,B100,B112,B124,B136,B148,B160)</f>
        <v>0.82754282446518157</v>
      </c>
      <c r="C181" s="24">
        <f t="shared" ref="C181:BA186" si="18">MIN(C16,C28,C40,C52,C64,C76,C88,C100,C112,C124,C136,C148,C160)</f>
        <v>0.66596592166408497</v>
      </c>
      <c r="D181" s="24">
        <f t="shared" si="18"/>
        <v>0.86709645425241755</v>
      </c>
      <c r="E181" s="24">
        <f t="shared" si="18"/>
        <v>0.54723358090628393</v>
      </c>
      <c r="F181" s="24">
        <f t="shared" si="18"/>
        <v>0.76651735722284431</v>
      </c>
      <c r="G181" s="24">
        <f t="shared" si="18"/>
        <v>0.59474852892194963</v>
      </c>
      <c r="H181" s="24">
        <f t="shared" si="18"/>
        <v>0.81781516478451255</v>
      </c>
      <c r="I181" s="24">
        <f t="shared" si="18"/>
        <v>0.55595749491295499</v>
      </c>
      <c r="J181" s="24">
        <f t="shared" si="18"/>
        <v>0.32082152974504247</v>
      </c>
      <c r="K181" s="24">
        <f t="shared" si="18"/>
        <v>0</v>
      </c>
      <c r="L181" s="24">
        <f t="shared" si="18"/>
        <v>0.91044642657545882</v>
      </c>
      <c r="M181" s="24">
        <f t="shared" si="18"/>
        <v>0.39355581127733025</v>
      </c>
      <c r="N181" s="24">
        <f t="shared" si="18"/>
        <v>0</v>
      </c>
      <c r="O181" s="24">
        <f t="shared" si="18"/>
        <v>0.22727272727272727</v>
      </c>
      <c r="P181" s="24">
        <f t="shared" si="18"/>
        <v>0.29905596763317599</v>
      </c>
      <c r="Q181" s="24">
        <f t="shared" si="18"/>
        <v>0.46668694858533616</v>
      </c>
      <c r="R181" s="24">
        <f t="shared" si="18"/>
        <v>0.52104055087987755</v>
      </c>
      <c r="S181" s="24">
        <f t="shared" si="18"/>
        <v>0.47511697150148874</v>
      </c>
      <c r="T181" s="24">
        <f t="shared" si="18"/>
        <v>0.38826185101580135</v>
      </c>
      <c r="U181" s="24">
        <f t="shared" si="18"/>
        <v>0.45100835200651862</v>
      </c>
      <c r="V181" s="24">
        <f t="shared" si="18"/>
        <v>0.458840372226199</v>
      </c>
      <c r="W181" s="24">
        <f t="shared" si="18"/>
        <v>0.50129366106080209</v>
      </c>
      <c r="X181" s="24">
        <f t="shared" si="18"/>
        <v>0.747909780283881</v>
      </c>
      <c r="Y181" s="24">
        <f t="shared" si="18"/>
        <v>0.5400044906818352</v>
      </c>
      <c r="Z181" s="24">
        <f t="shared" si="18"/>
        <v>0.57899502037120865</v>
      </c>
      <c r="AA181" s="24">
        <f t="shared" si="18"/>
        <v>0.30739130434782608</v>
      </c>
      <c r="AB181" s="24">
        <f t="shared" si="18"/>
        <v>0.16562499999999999</v>
      </c>
      <c r="AC181" s="24">
        <f t="shared" si="18"/>
        <v>0</v>
      </c>
      <c r="AD181" s="24">
        <f t="shared" si="18"/>
        <v>0</v>
      </c>
      <c r="AE181" s="24">
        <f t="shared" si="18"/>
        <v>0.71306818181818177</v>
      </c>
      <c r="AF181" s="24">
        <f t="shared" si="18"/>
        <v>0.20187304890738814</v>
      </c>
      <c r="AG181" s="24">
        <f t="shared" si="18"/>
        <v>0.69293655984303471</v>
      </c>
      <c r="AH181" s="24">
        <f t="shared" si="18"/>
        <v>0.6715435259692758</v>
      </c>
      <c r="AI181" s="24">
        <f t="shared" si="18"/>
        <v>0.71714187037108101</v>
      </c>
      <c r="AJ181" s="24">
        <f t="shared" si="18"/>
        <v>0.1532567049808429</v>
      </c>
      <c r="AK181" s="24">
        <f t="shared" si="18"/>
        <v>0</v>
      </c>
      <c r="AL181" s="24">
        <f t="shared" si="18"/>
        <v>0.33813813813813814</v>
      </c>
      <c r="AM181" s="24">
        <f t="shared" si="18"/>
        <v>0.76976811474393425</v>
      </c>
      <c r="AN181" s="24">
        <f t="shared" si="18"/>
        <v>0.41391509433962265</v>
      </c>
      <c r="AO181" s="24">
        <f t="shared" si="18"/>
        <v>0.58598207008964953</v>
      </c>
      <c r="AP181" s="24">
        <f t="shared" si="18"/>
        <v>0.58148383005707038</v>
      </c>
      <c r="AQ181" s="24">
        <f t="shared" si="18"/>
        <v>0.23814898419864561</v>
      </c>
      <c r="AR181" s="24">
        <f t="shared" si="18"/>
        <v>0</v>
      </c>
      <c r="AS181" s="24">
        <f t="shared" si="18"/>
        <v>0.14184397163120568</v>
      </c>
      <c r="AT181" s="24">
        <f t="shared" si="18"/>
        <v>0.83536234968607004</v>
      </c>
      <c r="AU181" s="24">
        <f t="shared" si="18"/>
        <v>0.21857541899441341</v>
      </c>
      <c r="AV181" s="24">
        <f t="shared" si="18"/>
        <v>0.12903225806451613</v>
      </c>
      <c r="AW181" s="24">
        <f t="shared" si="18"/>
        <v>0.21551230681167716</v>
      </c>
      <c r="AX181" s="24">
        <f t="shared" si="18"/>
        <v>0.36281319771768794</v>
      </c>
      <c r="AY181" s="24">
        <f t="shared" si="18"/>
        <v>0.50232558139534889</v>
      </c>
      <c r="AZ181" s="24">
        <f t="shared" si="18"/>
        <v>0.55653364632237867</v>
      </c>
      <c r="BA181" s="24">
        <f t="shared" si="18"/>
        <v>0</v>
      </c>
      <c r="BB181" s="27">
        <v>16</v>
      </c>
      <c r="BC181" s="27">
        <f t="shared" si="4"/>
        <v>21.607916122209719</v>
      </c>
      <c r="BD181" s="24">
        <f t="shared" si="5"/>
        <v>26.110934060934344</v>
      </c>
    </row>
    <row r="182" spans="1:56" ht="12.75" x14ac:dyDescent="0.2">
      <c r="A182" s="28"/>
      <c r="B182" s="24">
        <f t="shared" si="17"/>
        <v>0.87630366313437702</v>
      </c>
      <c r="C182" s="24">
        <f t="shared" ref="C182:Q182" si="19">MIN(C17,C29,C41,C53,C65,C77,C89,C101,C113,C125,C137,C149,C161)</f>
        <v>0.54703748488512693</v>
      </c>
      <c r="D182" s="24">
        <f t="shared" si="19"/>
        <v>0.82271547996540795</v>
      </c>
      <c r="E182" s="24">
        <f t="shared" si="19"/>
        <v>0.54729864103413983</v>
      </c>
      <c r="F182" s="24">
        <f t="shared" si="19"/>
        <v>0.51586128482092097</v>
      </c>
      <c r="G182" s="24">
        <f t="shared" si="19"/>
        <v>0.58496848312322081</v>
      </c>
      <c r="H182" s="24">
        <f t="shared" si="19"/>
        <v>0.65915871121718372</v>
      </c>
      <c r="I182" s="24">
        <f t="shared" si="19"/>
        <v>0.51784816490698848</v>
      </c>
      <c r="J182" s="24">
        <f t="shared" si="19"/>
        <v>0.3143365983971505</v>
      </c>
      <c r="K182" s="24">
        <f t="shared" si="19"/>
        <v>0</v>
      </c>
      <c r="L182" s="24">
        <f t="shared" si="19"/>
        <v>0.81283246431769107</v>
      </c>
      <c r="M182" s="24">
        <f t="shared" si="19"/>
        <v>0.59064937231513537</v>
      </c>
      <c r="N182" s="24">
        <f t="shared" si="19"/>
        <v>0</v>
      </c>
      <c r="O182" s="24">
        <f t="shared" si="19"/>
        <v>0.34911242603550297</v>
      </c>
      <c r="P182" s="24">
        <f t="shared" si="19"/>
        <v>0.43435410066877861</v>
      </c>
      <c r="Q182" s="24">
        <f t="shared" si="19"/>
        <v>0.20152817574021012</v>
      </c>
      <c r="R182" s="24">
        <f t="shared" si="18"/>
        <v>0.3881856540084388</v>
      </c>
      <c r="S182" s="24">
        <f t="shared" si="18"/>
        <v>0.51571428571428568</v>
      </c>
      <c r="T182" s="24">
        <f t="shared" si="18"/>
        <v>0.32216014897579143</v>
      </c>
      <c r="U182" s="24">
        <f t="shared" si="18"/>
        <v>0.6141522029372497</v>
      </c>
      <c r="V182" s="24">
        <f t="shared" si="18"/>
        <v>0.40639999999999998</v>
      </c>
      <c r="W182" s="24">
        <f t="shared" si="18"/>
        <v>0.49225473321858865</v>
      </c>
      <c r="X182" s="24">
        <f t="shared" si="18"/>
        <v>0.56544192346765998</v>
      </c>
      <c r="Y182" s="24">
        <f t="shared" si="18"/>
        <v>0.42731086359033704</v>
      </c>
      <c r="Z182" s="24">
        <f t="shared" si="18"/>
        <v>0.47016409746394827</v>
      </c>
      <c r="AA182" s="24">
        <f t="shared" si="18"/>
        <v>0.5347725643272524</v>
      </c>
      <c r="AB182" s="24">
        <f t="shared" si="18"/>
        <v>0.41245376078914919</v>
      </c>
      <c r="AC182" s="24">
        <f t="shared" si="18"/>
        <v>0</v>
      </c>
      <c r="AD182" s="24">
        <f t="shared" si="18"/>
        <v>0.20188902007083825</v>
      </c>
      <c r="AE182" s="24">
        <f t="shared" si="18"/>
        <v>0.7393149882903981</v>
      </c>
      <c r="AF182" s="24">
        <f t="shared" si="18"/>
        <v>0.17799210872424376</v>
      </c>
      <c r="AG182" s="24">
        <f t="shared" si="18"/>
        <v>0.84333727048212181</v>
      </c>
      <c r="AH182" s="24">
        <f t="shared" si="18"/>
        <v>0.65962698848052659</v>
      </c>
      <c r="AI182" s="24">
        <f t="shared" si="18"/>
        <v>0.7012294909991188</v>
      </c>
      <c r="AJ182" s="24">
        <f t="shared" si="18"/>
        <v>0.48150510204081631</v>
      </c>
      <c r="AK182" s="24">
        <f t="shared" si="18"/>
        <v>0</v>
      </c>
      <c r="AL182" s="24">
        <f t="shared" si="18"/>
        <v>0.55837104072398192</v>
      </c>
      <c r="AM182" s="24">
        <f t="shared" si="18"/>
        <v>0.72322858286629299</v>
      </c>
      <c r="AN182" s="24">
        <f t="shared" si="18"/>
        <v>0.3510061919504644</v>
      </c>
      <c r="AO182" s="24">
        <f t="shared" si="18"/>
        <v>0.32358824434528388</v>
      </c>
      <c r="AP182" s="24">
        <f t="shared" si="18"/>
        <v>0.28356013240161826</v>
      </c>
      <c r="AQ182" s="24">
        <f t="shared" si="18"/>
        <v>0.23567655424624137</v>
      </c>
      <c r="AR182" s="24">
        <f t="shared" si="18"/>
        <v>0</v>
      </c>
      <c r="AS182" s="24">
        <f t="shared" si="18"/>
        <v>0.3397790055248619</v>
      </c>
      <c r="AT182" s="24">
        <f t="shared" si="18"/>
        <v>0.82972672053619656</v>
      </c>
      <c r="AU182" s="24">
        <f t="shared" si="18"/>
        <v>0.26682692307692307</v>
      </c>
      <c r="AV182" s="24">
        <f t="shared" si="18"/>
        <v>0</v>
      </c>
      <c r="AW182" s="24">
        <f t="shared" si="18"/>
        <v>0.75076995972518357</v>
      </c>
      <c r="AX182" s="24">
        <f t="shared" si="18"/>
        <v>0.33194241602336744</v>
      </c>
      <c r="AY182" s="24">
        <f t="shared" si="18"/>
        <v>0.36805555555555558</v>
      </c>
      <c r="AZ182" s="24">
        <f t="shared" si="18"/>
        <v>0.5662205226258763</v>
      </c>
      <c r="BA182" s="24">
        <f t="shared" si="18"/>
        <v>0</v>
      </c>
      <c r="BB182" s="27">
        <v>17</v>
      </c>
      <c r="BC182" s="27">
        <f t="shared" si="4"/>
        <v>21.780358440610073</v>
      </c>
      <c r="BD182" s="24">
        <f t="shared" si="5"/>
        <v>24.854807022836965</v>
      </c>
    </row>
    <row r="183" spans="1:56" ht="12.75" x14ac:dyDescent="0.2">
      <c r="A183" s="28"/>
      <c r="B183" s="24">
        <f t="shared" si="17"/>
        <v>0.8886316897735882</v>
      </c>
      <c r="C183" s="24">
        <f t="shared" si="18"/>
        <v>0.55567730447883856</v>
      </c>
      <c r="D183" s="24">
        <f t="shared" si="18"/>
        <v>0.73682539682539683</v>
      </c>
      <c r="E183" s="24">
        <f t="shared" si="18"/>
        <v>0.45727059513339197</v>
      </c>
      <c r="F183" s="24">
        <f t="shared" si="18"/>
        <v>0.54548148148148146</v>
      </c>
      <c r="G183" s="24">
        <f t="shared" si="18"/>
        <v>0.63131783419072185</v>
      </c>
      <c r="H183" s="24">
        <f t="shared" si="18"/>
        <v>0.65092707045735476</v>
      </c>
      <c r="I183" s="24">
        <f t="shared" si="18"/>
        <v>0.5221190606226106</v>
      </c>
      <c r="J183" s="24">
        <f t="shared" si="18"/>
        <v>0.54589963280293763</v>
      </c>
      <c r="K183" s="24">
        <f t="shared" si="18"/>
        <v>0</v>
      </c>
      <c r="L183" s="24">
        <f t="shared" si="18"/>
        <v>0.84099546534225866</v>
      </c>
      <c r="M183" s="24">
        <f t="shared" si="18"/>
        <v>0.73084479371316302</v>
      </c>
      <c r="N183" s="24">
        <f t="shared" si="18"/>
        <v>0</v>
      </c>
      <c r="O183" s="24">
        <f t="shared" si="18"/>
        <v>4.264099037138927E-2</v>
      </c>
      <c r="P183" s="24">
        <f t="shared" si="18"/>
        <v>0.35055283668660503</v>
      </c>
      <c r="Q183" s="24">
        <f t="shared" si="18"/>
        <v>0.5389036251105217</v>
      </c>
      <c r="R183" s="24">
        <f t="shared" si="18"/>
        <v>0</v>
      </c>
      <c r="S183" s="24">
        <f t="shared" si="18"/>
        <v>0.45910687405920725</v>
      </c>
      <c r="T183" s="24">
        <f t="shared" si="18"/>
        <v>0.18742293464858201</v>
      </c>
      <c r="U183" s="24">
        <f t="shared" si="18"/>
        <v>0.59765122265122261</v>
      </c>
      <c r="V183" s="24">
        <f t="shared" si="18"/>
        <v>0.52124833997343956</v>
      </c>
      <c r="W183" s="24">
        <f t="shared" si="18"/>
        <v>0.25866666666666666</v>
      </c>
      <c r="X183" s="24">
        <f t="shared" si="18"/>
        <v>0.66993570883731068</v>
      </c>
      <c r="Y183" s="24">
        <f t="shared" si="18"/>
        <v>0.59084065244667505</v>
      </c>
      <c r="Z183" s="24">
        <f t="shared" si="18"/>
        <v>0.33002598629813373</v>
      </c>
      <c r="AA183" s="24">
        <f t="shared" si="18"/>
        <v>0.48261805876019076</v>
      </c>
      <c r="AB183" s="24">
        <f t="shared" si="18"/>
        <v>0.3826169107227208</v>
      </c>
      <c r="AC183" s="24">
        <f t="shared" si="18"/>
        <v>0</v>
      </c>
      <c r="AD183" s="24">
        <f t="shared" si="18"/>
        <v>0.34444444444444444</v>
      </c>
      <c r="AE183" s="24">
        <f t="shared" si="18"/>
        <v>0.71520139273561767</v>
      </c>
      <c r="AF183" s="24">
        <f t="shared" si="18"/>
        <v>0.36130488305293396</v>
      </c>
      <c r="AG183" s="24">
        <f t="shared" si="18"/>
        <v>0.72923882090356351</v>
      </c>
      <c r="AH183" s="24">
        <f t="shared" si="18"/>
        <v>0.64359783588818753</v>
      </c>
      <c r="AI183" s="24">
        <f t="shared" si="18"/>
        <v>0.78338543992853948</v>
      </c>
      <c r="AJ183" s="24">
        <f t="shared" si="18"/>
        <v>0.22552329507089805</v>
      </c>
      <c r="AK183" s="24">
        <f t="shared" si="18"/>
        <v>0</v>
      </c>
      <c r="AL183" s="24">
        <f t="shared" si="18"/>
        <v>0.37007874015748032</v>
      </c>
      <c r="AM183" s="24">
        <f t="shared" si="18"/>
        <v>0.65728448275862073</v>
      </c>
      <c r="AN183" s="24">
        <f t="shared" si="18"/>
        <v>0.24408030971459441</v>
      </c>
      <c r="AO183" s="24">
        <f t="shared" si="18"/>
        <v>0.83662497256967305</v>
      </c>
      <c r="AP183" s="24">
        <f t="shared" si="18"/>
        <v>0.47388152961759561</v>
      </c>
      <c r="AQ183" s="24">
        <f t="shared" si="18"/>
        <v>0.25</v>
      </c>
      <c r="AR183" s="24">
        <f t="shared" si="18"/>
        <v>0</v>
      </c>
      <c r="AS183" s="24">
        <f t="shared" si="18"/>
        <v>0.16736401673640167</v>
      </c>
      <c r="AT183" s="24">
        <f t="shared" si="18"/>
        <v>0.79255297597342089</v>
      </c>
      <c r="AU183" s="24">
        <f t="shared" si="18"/>
        <v>0.20566801619433198</v>
      </c>
      <c r="AV183" s="24">
        <f t="shared" si="18"/>
        <v>0</v>
      </c>
      <c r="AW183" s="24">
        <f t="shared" si="18"/>
        <v>0.43031578947368421</v>
      </c>
      <c r="AX183" s="24">
        <f t="shared" si="18"/>
        <v>0.12262740135741401</v>
      </c>
      <c r="AY183" s="24">
        <f t="shared" si="18"/>
        <v>0.2839506172839506</v>
      </c>
      <c r="AZ183" s="24">
        <f t="shared" si="18"/>
        <v>0.61793846688684162</v>
      </c>
      <c r="BA183" s="24">
        <f t="shared" si="18"/>
        <v>0</v>
      </c>
      <c r="BB183" s="27">
        <v>18</v>
      </c>
      <c r="BC183" s="27">
        <f t="shared" si="4"/>
        <v>20.884652873029008</v>
      </c>
      <c r="BD183" s="24">
        <f t="shared" si="5"/>
        <v>23.502034772527804</v>
      </c>
    </row>
    <row r="184" spans="1:56" ht="12.75" x14ac:dyDescent="0.2">
      <c r="A184" s="28"/>
      <c r="B184" s="24">
        <f t="shared" si="17"/>
        <v>0.78601166394619915</v>
      </c>
      <c r="C184" s="24">
        <f t="shared" si="18"/>
        <v>0.4428467683369644</v>
      </c>
      <c r="D184" s="24">
        <f t="shared" si="18"/>
        <v>0.70902896081771716</v>
      </c>
      <c r="E184" s="24">
        <f t="shared" si="18"/>
        <v>0.63659147869674182</v>
      </c>
      <c r="F184" s="24">
        <f t="shared" si="18"/>
        <v>0.45058345120226306</v>
      </c>
      <c r="G184" s="24">
        <f t="shared" si="18"/>
        <v>0.54598384619196272</v>
      </c>
      <c r="H184" s="24">
        <f t="shared" si="18"/>
        <v>0.65336103279418312</v>
      </c>
      <c r="I184" s="24">
        <f t="shared" si="18"/>
        <v>0.74895760945100764</v>
      </c>
      <c r="J184" s="24">
        <f t="shared" si="18"/>
        <v>0.30787037037037035</v>
      </c>
      <c r="K184" s="24">
        <f t="shared" si="18"/>
        <v>0</v>
      </c>
      <c r="L184" s="24">
        <f t="shared" si="18"/>
        <v>0.86365210990105445</v>
      </c>
      <c r="M184" s="24">
        <f t="shared" si="18"/>
        <v>0.16574358974358974</v>
      </c>
      <c r="N184" s="24">
        <f t="shared" si="18"/>
        <v>0</v>
      </c>
      <c r="O184" s="24">
        <f t="shared" si="18"/>
        <v>0.17148981779206859</v>
      </c>
      <c r="P184" s="24">
        <f t="shared" si="18"/>
        <v>0.24014134275618373</v>
      </c>
      <c r="Q184" s="24">
        <f t="shared" si="18"/>
        <v>0.19815971081169897</v>
      </c>
      <c r="R184" s="24">
        <f t="shared" si="18"/>
        <v>0.28838174273858919</v>
      </c>
      <c r="S184" s="24">
        <f t="shared" si="18"/>
        <v>0.45228758169934641</v>
      </c>
      <c r="T184" s="24">
        <f t="shared" si="18"/>
        <v>0.17985611510791366</v>
      </c>
      <c r="U184" s="24">
        <f t="shared" si="18"/>
        <v>0.67659605234617892</v>
      </c>
      <c r="V184" s="24">
        <f t="shared" si="18"/>
        <v>0.30152439024390243</v>
      </c>
      <c r="W184" s="24">
        <f t="shared" si="18"/>
        <v>0.24324633699633699</v>
      </c>
      <c r="X184" s="24">
        <f t="shared" si="18"/>
        <v>0.715646910768862</v>
      </c>
      <c r="Y184" s="24">
        <f t="shared" si="18"/>
        <v>0.46914123630672927</v>
      </c>
      <c r="Z184" s="24">
        <f t="shared" si="18"/>
        <v>0.22328629032258066</v>
      </c>
      <c r="AA184" s="24">
        <f t="shared" si="18"/>
        <v>0.53531855955678675</v>
      </c>
      <c r="AB184" s="24">
        <f t="shared" si="18"/>
        <v>0.3710972346119536</v>
      </c>
      <c r="AC184" s="24">
        <f t="shared" si="18"/>
        <v>0</v>
      </c>
      <c r="AD184" s="24">
        <f t="shared" si="18"/>
        <v>0.46236559139784944</v>
      </c>
      <c r="AE184" s="24">
        <f t="shared" si="18"/>
        <v>0.82365607365607363</v>
      </c>
      <c r="AF184" s="24">
        <f t="shared" si="18"/>
        <v>4.0637191157347201E-2</v>
      </c>
      <c r="AG184" s="24">
        <f t="shared" si="18"/>
        <v>0.77953910614525135</v>
      </c>
      <c r="AH184" s="24">
        <f t="shared" si="18"/>
        <v>0.59854445318646732</v>
      </c>
      <c r="AI184" s="24">
        <f t="shared" si="18"/>
        <v>0.75036873156342188</v>
      </c>
      <c r="AJ184" s="24">
        <f t="shared" si="18"/>
        <v>6.7587752053771474E-2</v>
      </c>
      <c r="AK184" s="24">
        <f t="shared" si="18"/>
        <v>0</v>
      </c>
      <c r="AL184" s="24">
        <f t="shared" si="18"/>
        <v>0.31164807930607186</v>
      </c>
      <c r="AM184" s="24">
        <f t="shared" si="18"/>
        <v>0.55076790393737352</v>
      </c>
      <c r="AN184" s="24">
        <f t="shared" si="18"/>
        <v>7.4018126888217517E-2</v>
      </c>
      <c r="AO184" s="24">
        <f t="shared" si="18"/>
        <v>0.73773470623864323</v>
      </c>
      <c r="AP184" s="24">
        <f t="shared" si="18"/>
        <v>0.51310652537646406</v>
      </c>
      <c r="AQ184" s="24">
        <f t="shared" si="18"/>
        <v>0.33619210977701541</v>
      </c>
      <c r="AR184" s="24">
        <f t="shared" si="18"/>
        <v>4.2424242424242427E-2</v>
      </c>
      <c r="AS184" s="24">
        <f t="shared" si="18"/>
        <v>8.8914549653579672E-2</v>
      </c>
      <c r="AT184" s="24">
        <f t="shared" si="18"/>
        <v>0.74362986311103052</v>
      </c>
      <c r="AU184" s="24">
        <f t="shared" si="18"/>
        <v>0.38680387409200967</v>
      </c>
      <c r="AV184" s="24">
        <f t="shared" si="18"/>
        <v>0</v>
      </c>
      <c r="AW184" s="24">
        <f t="shared" si="18"/>
        <v>0.42323529411764704</v>
      </c>
      <c r="AX184" s="24">
        <f t="shared" si="18"/>
        <v>0.14591067611654854</v>
      </c>
      <c r="AY184" s="24">
        <f t="shared" si="18"/>
        <v>0.29842931937172773</v>
      </c>
      <c r="AZ184" s="24">
        <f t="shared" si="18"/>
        <v>0.38405797101449274</v>
      </c>
      <c r="BA184" s="24">
        <f t="shared" si="18"/>
        <v>0</v>
      </c>
      <c r="BB184" s="27">
        <v>19</v>
      </c>
      <c r="BC184" s="27">
        <f t="shared" si="4"/>
        <v>19.150364680150236</v>
      </c>
      <c r="BD184" s="24">
        <f t="shared" si="5"/>
        <v>24.363970101925915</v>
      </c>
    </row>
    <row r="185" spans="1:56" ht="12.75" x14ac:dyDescent="0.2">
      <c r="A185" s="28"/>
      <c r="B185" s="24">
        <f t="shared" si="17"/>
        <v>0.75449710572860185</v>
      </c>
      <c r="C185" s="24">
        <f t="shared" si="18"/>
        <v>0.46314631463146316</v>
      </c>
      <c r="D185" s="24">
        <f t="shared" si="18"/>
        <v>0.83437892095357591</v>
      </c>
      <c r="E185" s="24">
        <f t="shared" si="18"/>
        <v>0.50004056466006819</v>
      </c>
      <c r="F185" s="24">
        <f t="shared" si="18"/>
        <v>0.49545454545454548</v>
      </c>
      <c r="G185" s="24">
        <f t="shared" si="18"/>
        <v>0.53484343452444949</v>
      </c>
      <c r="H185" s="24">
        <f t="shared" si="18"/>
        <v>0.69846412287017035</v>
      </c>
      <c r="I185" s="24">
        <f t="shared" si="18"/>
        <v>0.55353466026080989</v>
      </c>
      <c r="J185" s="24">
        <f t="shared" si="18"/>
        <v>0.2586713697824809</v>
      </c>
      <c r="K185" s="24">
        <f t="shared" si="18"/>
        <v>0</v>
      </c>
      <c r="L185" s="24">
        <f t="shared" si="18"/>
        <v>0.8132540900999331</v>
      </c>
      <c r="M185" s="24">
        <f t="shared" si="18"/>
        <v>0.43469785575048731</v>
      </c>
      <c r="N185" s="24">
        <f t="shared" si="18"/>
        <v>0</v>
      </c>
      <c r="O185" s="24">
        <f t="shared" si="18"/>
        <v>0.26829268292682928</v>
      </c>
      <c r="P185" s="24">
        <f t="shared" si="18"/>
        <v>0.2520589510186389</v>
      </c>
      <c r="Q185" s="24">
        <f t="shared" si="18"/>
        <v>0.24586092715231789</v>
      </c>
      <c r="R185" s="24">
        <f t="shared" si="18"/>
        <v>0.16081540203850508</v>
      </c>
      <c r="S185" s="24">
        <f t="shared" si="18"/>
        <v>0.48304498269896196</v>
      </c>
      <c r="T185" s="24">
        <f t="shared" si="18"/>
        <v>0.21457821457821458</v>
      </c>
      <c r="U185" s="24">
        <f t="shared" si="18"/>
        <v>0.56373404032651919</v>
      </c>
      <c r="V185" s="24">
        <f t="shared" si="18"/>
        <v>0.31060070671378093</v>
      </c>
      <c r="W185" s="24">
        <f t="shared" si="18"/>
        <v>0.37076566125290022</v>
      </c>
      <c r="X185" s="24">
        <f t="shared" si="18"/>
        <v>0.74854293485299828</v>
      </c>
      <c r="Y185" s="24">
        <f t="shared" si="18"/>
        <v>0.46592692221475007</v>
      </c>
      <c r="Z185" s="24">
        <f t="shared" si="18"/>
        <v>0.22272727272727272</v>
      </c>
      <c r="AA185" s="24">
        <f t="shared" si="18"/>
        <v>0.57842976022103076</v>
      </c>
      <c r="AB185" s="24">
        <f t="shared" si="18"/>
        <v>0.39711664482306686</v>
      </c>
      <c r="AC185" s="24">
        <f t="shared" si="18"/>
        <v>0</v>
      </c>
      <c r="AD185" s="24">
        <f t="shared" si="18"/>
        <v>0.12386363636363637</v>
      </c>
      <c r="AE185" s="24">
        <f t="shared" si="18"/>
        <v>0.80146971672395406</v>
      </c>
      <c r="AF185" s="24">
        <f t="shared" si="18"/>
        <v>0.24977396021699819</v>
      </c>
      <c r="AG185" s="24">
        <f t="shared" si="18"/>
        <v>0.42217332211507347</v>
      </c>
      <c r="AH185" s="24">
        <f t="shared" si="18"/>
        <v>0.51137994668853803</v>
      </c>
      <c r="AI185" s="24">
        <f t="shared" si="18"/>
        <v>0.71641040680380408</v>
      </c>
      <c r="AJ185" s="24">
        <f t="shared" si="18"/>
        <v>0.1628210709621245</v>
      </c>
      <c r="AK185" s="24">
        <f t="shared" si="18"/>
        <v>0</v>
      </c>
      <c r="AL185" s="24">
        <f t="shared" si="18"/>
        <v>4.8820445609436436E-2</v>
      </c>
      <c r="AM185" s="24">
        <f t="shared" si="18"/>
        <v>0.62234424234861008</v>
      </c>
      <c r="AN185" s="24">
        <f t="shared" si="18"/>
        <v>0.29408385985066055</v>
      </c>
      <c r="AO185" s="24">
        <f t="shared" si="18"/>
        <v>0.24087273991655075</v>
      </c>
      <c r="AP185" s="24">
        <f t="shared" si="18"/>
        <v>0.47142857142857142</v>
      </c>
      <c r="AQ185" s="24">
        <f t="shared" si="18"/>
        <v>0.16273428886438809</v>
      </c>
      <c r="AR185" s="24">
        <f t="shared" si="18"/>
        <v>0</v>
      </c>
      <c r="AS185" s="24">
        <f t="shared" si="18"/>
        <v>0.18932038834951456</v>
      </c>
      <c r="AT185" s="24">
        <f t="shared" si="18"/>
        <v>0.76784475803597962</v>
      </c>
      <c r="AU185" s="24">
        <f t="shared" si="18"/>
        <v>0.63960024984384756</v>
      </c>
      <c r="AV185" s="24">
        <f t="shared" si="18"/>
        <v>5.5555555555555552E-2</v>
      </c>
      <c r="AW185" s="24">
        <f t="shared" si="18"/>
        <v>0.1294147976282547</v>
      </c>
      <c r="AX185" s="24">
        <f t="shared" si="18"/>
        <v>0.13034259569244505</v>
      </c>
      <c r="AY185" s="24">
        <f t="shared" si="18"/>
        <v>0.37872340425531914</v>
      </c>
      <c r="AZ185" s="24">
        <f t="shared" si="18"/>
        <v>0.34688897925986173</v>
      </c>
      <c r="BA185" s="24">
        <f t="shared" si="18"/>
        <v>0</v>
      </c>
      <c r="BB185" s="27">
        <v>20</v>
      </c>
      <c r="BC185" s="27">
        <f t="shared" si="4"/>
        <v>18.334847919046897</v>
      </c>
      <c r="BD185" s="24">
        <f t="shared" si="5"/>
        <v>24.300753150459503</v>
      </c>
    </row>
    <row r="186" spans="1:56" ht="12.75" x14ac:dyDescent="0.2">
      <c r="A186" s="28"/>
      <c r="B186" s="24">
        <f t="shared" si="17"/>
        <v>0.79064364423776778</v>
      </c>
      <c r="C186" s="24">
        <f t="shared" si="18"/>
        <v>0.6996611810261375</v>
      </c>
      <c r="D186" s="24">
        <f t="shared" si="18"/>
        <v>0.87338643229881896</v>
      </c>
      <c r="E186" s="24">
        <f t="shared" si="18"/>
        <v>0.75430695546500826</v>
      </c>
      <c r="F186" s="24">
        <f t="shared" si="18"/>
        <v>0.72735242548217416</v>
      </c>
      <c r="G186" s="24">
        <f t="shared" si="18"/>
        <v>0.75480068756650565</v>
      </c>
      <c r="H186" s="24">
        <f t="shared" si="18"/>
        <v>0.66115587663239794</v>
      </c>
      <c r="I186" s="24">
        <f t="shared" si="18"/>
        <v>0.51600719424460428</v>
      </c>
      <c r="J186" s="24">
        <f t="shared" si="18"/>
        <v>0.34495317377731527</v>
      </c>
      <c r="K186" s="24">
        <f t="shared" si="18"/>
        <v>0</v>
      </c>
      <c r="L186" s="24">
        <f t="shared" si="18"/>
        <v>0.93105734173019561</v>
      </c>
      <c r="M186" s="24">
        <f t="shared" si="18"/>
        <v>0.3877973112719752</v>
      </c>
      <c r="N186" s="24">
        <f t="shared" si="18"/>
        <v>0</v>
      </c>
      <c r="O186" s="24">
        <f t="shared" si="18"/>
        <v>5.0304878048780491E-2</v>
      </c>
      <c r="P186" s="24">
        <f t="shared" si="18"/>
        <v>0.25</v>
      </c>
      <c r="Q186" s="24">
        <f t="shared" si="18"/>
        <v>0.48356720827178729</v>
      </c>
      <c r="R186" s="24">
        <f t="shared" ref="C186:BA191" si="20">MIN(R21,R33,R45,R57,R69,R81,R93,R105,R117,R129,R141,R153,R165)</f>
        <v>0.32755059892606359</v>
      </c>
      <c r="S186" s="24">
        <f t="shared" si="20"/>
        <v>0.39130434782608697</v>
      </c>
      <c r="T186" s="24">
        <f t="shared" si="20"/>
        <v>7.0711678832116792E-2</v>
      </c>
      <c r="U186" s="24">
        <f t="shared" si="20"/>
        <v>0.64609174072988895</v>
      </c>
      <c r="V186" s="24">
        <f t="shared" si="20"/>
        <v>0.68557860534866288</v>
      </c>
      <c r="W186" s="24">
        <f t="shared" si="20"/>
        <v>0.46774193548387094</v>
      </c>
      <c r="X186" s="24">
        <f t="shared" si="20"/>
        <v>0.67814331379861481</v>
      </c>
      <c r="Y186" s="24">
        <f t="shared" si="20"/>
        <v>0.40035587188612098</v>
      </c>
      <c r="Z186" s="24">
        <f t="shared" si="20"/>
        <v>0.41751033794381864</v>
      </c>
      <c r="AA186" s="24">
        <f t="shared" si="20"/>
        <v>0.42780958796452229</v>
      </c>
      <c r="AB186" s="24">
        <f t="shared" si="20"/>
        <v>0.37445446610416061</v>
      </c>
      <c r="AC186" s="24">
        <f t="shared" si="20"/>
        <v>0.15068493150684931</v>
      </c>
      <c r="AD186" s="24">
        <f t="shared" si="20"/>
        <v>0.30028129395218001</v>
      </c>
      <c r="AE186" s="24">
        <f t="shared" si="20"/>
        <v>0.86863914491518857</v>
      </c>
      <c r="AF186" s="24">
        <f t="shared" si="20"/>
        <v>0.35056472632493485</v>
      </c>
      <c r="AG186" s="24">
        <f t="shared" si="20"/>
        <v>0.68594098685841809</v>
      </c>
      <c r="AH186" s="24">
        <f t="shared" si="20"/>
        <v>0.81983852364475207</v>
      </c>
      <c r="AI186" s="24">
        <f t="shared" si="20"/>
        <v>0.64344529352526514</v>
      </c>
      <c r="AJ186" s="24">
        <f t="shared" si="20"/>
        <v>0.13617988883274382</v>
      </c>
      <c r="AK186" s="24">
        <f t="shared" si="20"/>
        <v>0</v>
      </c>
      <c r="AL186" s="24">
        <f t="shared" si="20"/>
        <v>0.40330438466426605</v>
      </c>
      <c r="AM186" s="24">
        <f t="shared" si="20"/>
        <v>0.72700081066726296</v>
      </c>
      <c r="AN186" s="24">
        <f t="shared" si="20"/>
        <v>0.17173172648676971</v>
      </c>
      <c r="AO186" s="24">
        <f t="shared" si="20"/>
        <v>0.56320851940913774</v>
      </c>
      <c r="AP186" s="24">
        <f t="shared" si="20"/>
        <v>0.77338217338217341</v>
      </c>
      <c r="AQ186" s="24">
        <f t="shared" si="20"/>
        <v>0.27497969130787975</v>
      </c>
      <c r="AR186" s="24">
        <f t="shared" si="20"/>
        <v>0</v>
      </c>
      <c r="AS186" s="24">
        <f t="shared" si="20"/>
        <v>0.18124006359300476</v>
      </c>
      <c r="AT186" s="24">
        <f t="shared" si="20"/>
        <v>0.86620319165744986</v>
      </c>
      <c r="AU186" s="24">
        <f t="shared" si="20"/>
        <v>0.51389830508474577</v>
      </c>
      <c r="AV186" s="24">
        <f t="shared" si="20"/>
        <v>9.0909090909090912E-2</v>
      </c>
      <c r="AW186" s="24">
        <f t="shared" si="20"/>
        <v>0.65321252059308077</v>
      </c>
      <c r="AX186" s="24">
        <f t="shared" si="20"/>
        <v>0.13988307429060318</v>
      </c>
      <c r="AY186" s="24">
        <f t="shared" si="20"/>
        <v>0.33333333333333331</v>
      </c>
      <c r="AZ186" s="24">
        <f t="shared" si="20"/>
        <v>0.37763157894736843</v>
      </c>
      <c r="BA186" s="24">
        <f t="shared" si="20"/>
        <v>0</v>
      </c>
      <c r="BB186" s="27">
        <v>21</v>
      </c>
      <c r="BC186" s="27">
        <f t="shared" si="4"/>
        <v>22.347096404546122</v>
      </c>
      <c r="BD186" s="24">
        <f t="shared" si="5"/>
        <v>28.264435649881413</v>
      </c>
    </row>
    <row r="187" spans="1:56" ht="12.75" x14ac:dyDescent="0.2">
      <c r="A187" s="28"/>
      <c r="B187" s="24">
        <f t="shared" si="17"/>
        <v>0.837457751218466</v>
      </c>
      <c r="C187" s="24">
        <f t="shared" si="20"/>
        <v>0.72004398072334252</v>
      </c>
      <c r="D187" s="24">
        <f t="shared" si="20"/>
        <v>0.80497028633171264</v>
      </c>
      <c r="E187" s="24">
        <f t="shared" si="20"/>
        <v>0.80175054704595183</v>
      </c>
      <c r="F187" s="24">
        <f t="shared" si="20"/>
        <v>0.56999348392701998</v>
      </c>
      <c r="G187" s="24">
        <f t="shared" si="20"/>
        <v>0.73290766995068257</v>
      </c>
      <c r="H187" s="24">
        <f t="shared" si="20"/>
        <v>0.8829559636298806</v>
      </c>
      <c r="I187" s="24">
        <f t="shared" si="20"/>
        <v>0.48747181157604608</v>
      </c>
      <c r="J187" s="24">
        <f t="shared" si="20"/>
        <v>0.45495495495495497</v>
      </c>
      <c r="K187" s="24">
        <f t="shared" si="20"/>
        <v>0</v>
      </c>
      <c r="L187" s="24">
        <f t="shared" si="20"/>
        <v>0.84514559296758496</v>
      </c>
      <c r="M187" s="24">
        <f t="shared" si="20"/>
        <v>0.45775848705627037</v>
      </c>
      <c r="N187" s="24">
        <f t="shared" si="20"/>
        <v>0</v>
      </c>
      <c r="O187" s="24">
        <f t="shared" si="20"/>
        <v>0.56674757281553401</v>
      </c>
      <c r="P187" s="24">
        <f t="shared" si="20"/>
        <v>0.21621163303374596</v>
      </c>
      <c r="Q187" s="24">
        <f t="shared" si="20"/>
        <v>0.42482206405693951</v>
      </c>
      <c r="R187" s="24">
        <f t="shared" si="20"/>
        <v>0.43842182890855458</v>
      </c>
      <c r="S187" s="24">
        <f t="shared" si="20"/>
        <v>0.32168330955777463</v>
      </c>
      <c r="T187" s="24">
        <f t="shared" si="20"/>
        <v>0.10030263726761782</v>
      </c>
      <c r="U187" s="24">
        <f t="shared" si="20"/>
        <v>0.65766365744166544</v>
      </c>
      <c r="V187" s="24">
        <f t="shared" si="20"/>
        <v>0.60371088341179724</v>
      </c>
      <c r="W187" s="24">
        <f t="shared" si="20"/>
        <v>0.43998098407416208</v>
      </c>
      <c r="X187" s="24">
        <f t="shared" si="20"/>
        <v>0.71776690302606616</v>
      </c>
      <c r="Y187" s="24">
        <f t="shared" si="20"/>
        <v>0.42254671213795092</v>
      </c>
      <c r="Z187" s="24">
        <f t="shared" si="20"/>
        <v>0.38530638434392045</v>
      </c>
      <c r="AA187" s="24">
        <f t="shared" si="20"/>
        <v>0.3926838693057404</v>
      </c>
      <c r="AB187" s="24">
        <f t="shared" si="20"/>
        <v>0.43462196990177526</v>
      </c>
      <c r="AC187" s="24">
        <f t="shared" si="20"/>
        <v>0</v>
      </c>
      <c r="AD187" s="24">
        <f t="shared" si="20"/>
        <v>0.35521517140773157</v>
      </c>
      <c r="AE187" s="24">
        <f t="shared" si="20"/>
        <v>0.85937067454092464</v>
      </c>
      <c r="AF187" s="24">
        <f t="shared" si="20"/>
        <v>0.62404580152671751</v>
      </c>
      <c r="AG187" s="24">
        <f t="shared" si="20"/>
        <v>0.69884853852967233</v>
      </c>
      <c r="AH187" s="24">
        <f t="shared" si="20"/>
        <v>0.81201590956667369</v>
      </c>
      <c r="AI187" s="24">
        <f t="shared" si="20"/>
        <v>0.69633728146761198</v>
      </c>
      <c r="AJ187" s="24">
        <f t="shared" si="20"/>
        <v>0.53756800470519039</v>
      </c>
      <c r="AK187" s="24">
        <f t="shared" si="20"/>
        <v>0</v>
      </c>
      <c r="AL187" s="24">
        <f t="shared" si="20"/>
        <v>0.38823896428014348</v>
      </c>
      <c r="AM187" s="24">
        <f t="shared" si="20"/>
        <v>0.64877016662258657</v>
      </c>
      <c r="AN187" s="24">
        <f t="shared" si="20"/>
        <v>0.26052152819890845</v>
      </c>
      <c r="AO187" s="24">
        <f t="shared" si="20"/>
        <v>0.74262672811059904</v>
      </c>
      <c r="AP187" s="24">
        <f t="shared" si="20"/>
        <v>0.66014975041597335</v>
      </c>
      <c r="AQ187" s="24">
        <f t="shared" si="20"/>
        <v>0.3848122866894198</v>
      </c>
      <c r="AR187" s="24">
        <f t="shared" si="20"/>
        <v>9.5238095238095238E-4</v>
      </c>
      <c r="AS187" s="24">
        <f t="shared" si="20"/>
        <v>0.17001281503630927</v>
      </c>
      <c r="AT187" s="24">
        <f t="shared" si="20"/>
        <v>0.84716431549488835</v>
      </c>
      <c r="AU187" s="24">
        <f t="shared" si="20"/>
        <v>0.79770229770229772</v>
      </c>
      <c r="AV187" s="24">
        <f t="shared" si="20"/>
        <v>0.4</v>
      </c>
      <c r="AW187" s="24">
        <f t="shared" si="20"/>
        <v>0.73856877917759156</v>
      </c>
      <c r="AX187" s="24">
        <f t="shared" si="20"/>
        <v>0.21359223300970873</v>
      </c>
      <c r="AY187" s="24">
        <f t="shared" si="20"/>
        <v>0.28774928774928776</v>
      </c>
      <c r="AZ187" s="24">
        <f t="shared" si="20"/>
        <v>0.42269118261596322</v>
      </c>
      <c r="BA187" s="24">
        <f t="shared" si="20"/>
        <v>0</v>
      </c>
      <c r="BB187" s="27">
        <v>22</v>
      </c>
      <c r="BC187" s="27">
        <f t="shared" si="4"/>
        <v>24.427377285247271</v>
      </c>
      <c r="BD187" s="24">
        <f t="shared" si="5"/>
        <v>29.168489096562137</v>
      </c>
    </row>
    <row r="188" spans="1:56" ht="12.75" x14ac:dyDescent="0.2">
      <c r="A188" s="28"/>
      <c r="B188" s="24">
        <f t="shared" si="17"/>
        <v>0.7870022992821577</v>
      </c>
      <c r="C188" s="24">
        <f t="shared" si="20"/>
        <v>0.72476497186168309</v>
      </c>
      <c r="D188" s="24">
        <f t="shared" si="20"/>
        <v>0.72387062282812087</v>
      </c>
      <c r="E188" s="24">
        <f t="shared" si="20"/>
        <v>0.91904514789828751</v>
      </c>
      <c r="F188" s="24">
        <f t="shared" si="20"/>
        <v>0.58187616848124935</v>
      </c>
      <c r="G188" s="24">
        <f t="shared" si="20"/>
        <v>0.80436173829570223</v>
      </c>
      <c r="H188" s="24">
        <f t="shared" si="20"/>
        <v>0.78941058941058939</v>
      </c>
      <c r="I188" s="24">
        <f t="shared" si="20"/>
        <v>0.5317995663695495</v>
      </c>
      <c r="J188" s="24">
        <f t="shared" si="20"/>
        <v>0.49811142587346552</v>
      </c>
      <c r="K188" s="24">
        <f t="shared" si="20"/>
        <v>0</v>
      </c>
      <c r="L188" s="24">
        <f t="shared" si="20"/>
        <v>0.8713239052649514</v>
      </c>
      <c r="M188" s="24">
        <f t="shared" si="20"/>
        <v>0.4334036723252811</v>
      </c>
      <c r="N188" s="24">
        <f t="shared" si="20"/>
        <v>0</v>
      </c>
      <c r="O188" s="24">
        <f t="shared" si="20"/>
        <v>0.17417876241405653</v>
      </c>
      <c r="P188" s="24">
        <f t="shared" si="20"/>
        <v>0.27123435996150147</v>
      </c>
      <c r="Q188" s="24">
        <f t="shared" si="20"/>
        <v>0.48855499471768987</v>
      </c>
      <c r="R188" s="24">
        <f t="shared" si="20"/>
        <v>0.49843505477308292</v>
      </c>
      <c r="S188" s="24">
        <f t="shared" si="20"/>
        <v>0.48616285258116021</v>
      </c>
      <c r="T188" s="24">
        <f t="shared" si="20"/>
        <v>0.21499617444529456</v>
      </c>
      <c r="U188" s="24">
        <f t="shared" si="20"/>
        <v>0.68640823163436226</v>
      </c>
      <c r="V188" s="24">
        <f t="shared" si="20"/>
        <v>0.39271059618633841</v>
      </c>
      <c r="W188" s="24">
        <f t="shared" si="20"/>
        <v>0.2283609576427256</v>
      </c>
      <c r="X188" s="24">
        <f t="shared" si="20"/>
        <v>0.66211289057091427</v>
      </c>
      <c r="Y188" s="24">
        <f t="shared" si="20"/>
        <v>0.58539758534554542</v>
      </c>
      <c r="Z188" s="24">
        <f t="shared" si="20"/>
        <v>0.10545645330535153</v>
      </c>
      <c r="AA188" s="24">
        <f t="shared" si="20"/>
        <v>0.54773824423386375</v>
      </c>
      <c r="AB188" s="24">
        <f t="shared" si="20"/>
        <v>0.47782935809188409</v>
      </c>
      <c r="AC188" s="24">
        <f t="shared" si="20"/>
        <v>0</v>
      </c>
      <c r="AD188" s="24">
        <f t="shared" si="20"/>
        <v>0.24841772151898733</v>
      </c>
      <c r="AE188" s="24">
        <f t="shared" si="20"/>
        <v>0.85071656050955413</v>
      </c>
      <c r="AF188" s="24">
        <f t="shared" si="20"/>
        <v>0.68224299065420557</v>
      </c>
      <c r="AG188" s="24">
        <f t="shared" si="20"/>
        <v>0.72160876200736157</v>
      </c>
      <c r="AH188" s="24">
        <f t="shared" si="20"/>
        <v>0.59881385115745167</v>
      </c>
      <c r="AI188" s="24">
        <f t="shared" si="20"/>
        <v>0.76757680462705624</v>
      </c>
      <c r="AJ188" s="24">
        <f t="shared" si="20"/>
        <v>0.48133867982726714</v>
      </c>
      <c r="AK188" s="24">
        <f t="shared" si="20"/>
        <v>0</v>
      </c>
      <c r="AL188" s="24">
        <f t="shared" si="20"/>
        <v>0.3822377013495864</v>
      </c>
      <c r="AM188" s="24">
        <f t="shared" si="20"/>
        <v>0.71753380972066383</v>
      </c>
      <c r="AN188" s="24">
        <f t="shared" si="20"/>
        <v>0.42631140716069943</v>
      </c>
      <c r="AO188" s="24">
        <f t="shared" si="20"/>
        <v>0.67086602293301145</v>
      </c>
      <c r="AP188" s="24">
        <f t="shared" si="20"/>
        <v>0.73381770145310432</v>
      </c>
      <c r="AQ188" s="24">
        <f t="shared" si="20"/>
        <v>0.38196357771655132</v>
      </c>
      <c r="AR188" s="24">
        <f t="shared" si="20"/>
        <v>8.2582582582582581E-2</v>
      </c>
      <c r="AS188" s="24">
        <f t="shared" si="20"/>
        <v>0.10485870104115022</v>
      </c>
      <c r="AT188" s="24">
        <f t="shared" si="20"/>
        <v>0.858947724286096</v>
      </c>
      <c r="AU188" s="24">
        <f t="shared" si="20"/>
        <v>0.7837611139070626</v>
      </c>
      <c r="AV188" s="24">
        <f t="shared" si="20"/>
        <v>0.33333333333333331</v>
      </c>
      <c r="AW188" s="24">
        <f t="shared" si="20"/>
        <v>0.62372442092759572</v>
      </c>
      <c r="AX188" s="24">
        <f t="shared" si="20"/>
        <v>0.39562076413197289</v>
      </c>
      <c r="AY188" s="24">
        <f t="shared" si="20"/>
        <v>0.14285714285714285</v>
      </c>
      <c r="AZ188" s="24">
        <f t="shared" si="20"/>
        <v>0.25971806920119606</v>
      </c>
      <c r="BA188" s="24">
        <f t="shared" si="20"/>
        <v>0</v>
      </c>
      <c r="BB188" s="27">
        <v>23</v>
      </c>
      <c r="BC188" s="27">
        <f t="shared" si="4"/>
        <v>23.946393767416279</v>
      </c>
      <c r="BD188" s="24">
        <f t="shared" si="5"/>
        <v>30.427349182154</v>
      </c>
    </row>
    <row r="189" spans="1:56" ht="12.75" x14ac:dyDescent="0.2">
      <c r="A189" s="28"/>
      <c r="B189" s="24">
        <f t="shared" si="17"/>
        <v>0.82382771905700558</v>
      </c>
      <c r="C189" s="24">
        <f t="shared" si="20"/>
        <v>0.58253901307465206</v>
      </c>
      <c r="D189" s="24">
        <f t="shared" si="20"/>
        <v>0.78181818181818186</v>
      </c>
      <c r="E189" s="24">
        <f t="shared" si="20"/>
        <v>0.78701782008158594</v>
      </c>
      <c r="F189" s="24">
        <f t="shared" si="20"/>
        <v>0.49586458934410466</v>
      </c>
      <c r="G189" s="24">
        <f t="shared" si="20"/>
        <v>0.72382375526638021</v>
      </c>
      <c r="H189" s="24">
        <f t="shared" si="20"/>
        <v>0.6555151515151515</v>
      </c>
      <c r="I189" s="24">
        <f t="shared" si="20"/>
        <v>0.57827519912112058</v>
      </c>
      <c r="J189" s="24">
        <f t="shared" si="20"/>
        <v>0.5472560975609756</v>
      </c>
      <c r="K189" s="24">
        <f t="shared" si="20"/>
        <v>0</v>
      </c>
      <c r="L189" s="24">
        <f t="shared" si="20"/>
        <v>0.90339997357044421</v>
      </c>
      <c r="M189" s="24">
        <f t="shared" si="20"/>
        <v>0.33333333333333331</v>
      </c>
      <c r="N189" s="24">
        <f t="shared" si="20"/>
        <v>0</v>
      </c>
      <c r="O189" s="24">
        <f t="shared" si="20"/>
        <v>9.9236641221374045E-2</v>
      </c>
      <c r="P189" s="24">
        <f t="shared" si="20"/>
        <v>0.19573727707698999</v>
      </c>
      <c r="Q189" s="24">
        <f t="shared" si="20"/>
        <v>0.57244094488188979</v>
      </c>
      <c r="R189" s="24">
        <f t="shared" si="20"/>
        <v>0.44283121597096187</v>
      </c>
      <c r="S189" s="24">
        <f t="shared" si="20"/>
        <v>0.37197580645161288</v>
      </c>
      <c r="T189" s="24">
        <f t="shared" si="20"/>
        <v>0.12519809825673534</v>
      </c>
      <c r="U189" s="24">
        <f t="shared" si="20"/>
        <v>0.57403541849033735</v>
      </c>
      <c r="V189" s="24">
        <f t="shared" si="20"/>
        <v>0.56084656084656082</v>
      </c>
      <c r="W189" s="24">
        <f t="shared" si="20"/>
        <v>0.22996280013527223</v>
      </c>
      <c r="X189" s="24">
        <f t="shared" si="20"/>
        <v>0.76194852941176472</v>
      </c>
      <c r="Y189" s="24">
        <f t="shared" si="20"/>
        <v>0.49206105699163916</v>
      </c>
      <c r="Z189" s="24">
        <f t="shared" si="20"/>
        <v>0.4837476099426386</v>
      </c>
      <c r="AA189" s="24">
        <f t="shared" si="20"/>
        <v>0.5649713753162029</v>
      </c>
      <c r="AB189" s="24">
        <f t="shared" si="20"/>
        <v>0.25116423470971749</v>
      </c>
      <c r="AC189" s="24">
        <f t="shared" si="20"/>
        <v>0</v>
      </c>
      <c r="AD189" s="24">
        <f t="shared" si="20"/>
        <v>0.29927007299270075</v>
      </c>
      <c r="AE189" s="24">
        <f t="shared" si="20"/>
        <v>0.83501535761298817</v>
      </c>
      <c r="AF189" s="24">
        <f t="shared" si="20"/>
        <v>0.53814989871708308</v>
      </c>
      <c r="AG189" s="24">
        <f t="shared" si="20"/>
        <v>0.71253763854186691</v>
      </c>
      <c r="AH189" s="24">
        <f t="shared" si="20"/>
        <v>0.7551854179761156</v>
      </c>
      <c r="AI189" s="24">
        <f t="shared" si="20"/>
        <v>0.73973578039712051</v>
      </c>
      <c r="AJ189" s="24">
        <f t="shared" si="20"/>
        <v>0.39158787088359959</v>
      </c>
      <c r="AK189" s="24">
        <f t="shared" si="20"/>
        <v>0</v>
      </c>
      <c r="AL189" s="24">
        <f t="shared" si="20"/>
        <v>0.3004724409448819</v>
      </c>
      <c r="AM189" s="24">
        <f t="shared" si="20"/>
        <v>0.72251460927008093</v>
      </c>
      <c r="AN189" s="24">
        <f t="shared" si="20"/>
        <v>0.70187259362968146</v>
      </c>
      <c r="AO189" s="24">
        <f t="shared" si="20"/>
        <v>0.6133453561767358</v>
      </c>
      <c r="AP189" s="24">
        <f t="shared" si="20"/>
        <v>0.64004070211142206</v>
      </c>
      <c r="AQ189" s="24">
        <f t="shared" si="20"/>
        <v>0.2329159212880143</v>
      </c>
      <c r="AR189" s="24">
        <f t="shared" si="20"/>
        <v>0.5149253731343284</v>
      </c>
      <c r="AS189" s="24">
        <f t="shared" si="20"/>
        <v>0.29378531073446329</v>
      </c>
      <c r="AT189" s="24">
        <f t="shared" si="20"/>
        <v>0.77420751061461723</v>
      </c>
      <c r="AU189" s="24">
        <f t="shared" si="20"/>
        <v>0.53706230104593</v>
      </c>
      <c r="AV189" s="24">
        <f t="shared" si="20"/>
        <v>0.4</v>
      </c>
      <c r="AW189" s="24">
        <f t="shared" si="20"/>
        <v>0.25073313782991202</v>
      </c>
      <c r="AX189" s="24">
        <f t="shared" si="20"/>
        <v>0.57810813055394072</v>
      </c>
      <c r="AY189" s="24">
        <f t="shared" si="20"/>
        <v>0.33495145631067963</v>
      </c>
      <c r="AZ189" s="24">
        <f t="shared" si="20"/>
        <v>0.52425531914893619</v>
      </c>
      <c r="BA189" s="24">
        <f t="shared" si="20"/>
        <v>0</v>
      </c>
      <c r="BB189" s="27">
        <v>24</v>
      </c>
      <c r="BC189" s="27">
        <f t="shared" si="4"/>
        <v>23.80567288430472</v>
      </c>
      <c r="BD189" s="24">
        <f t="shared" si="5"/>
        <v>28.89642134347444</v>
      </c>
    </row>
    <row r="190" spans="1:56" ht="12.75" x14ac:dyDescent="0.2">
      <c r="A190" s="28"/>
      <c r="B190" s="24">
        <f t="shared" si="17"/>
        <v>0.90258437456546359</v>
      </c>
      <c r="C190" s="24">
        <f t="shared" si="20"/>
        <v>0.38717440543601361</v>
      </c>
      <c r="D190" s="24">
        <f t="shared" si="20"/>
        <v>0.73782884789839731</v>
      </c>
      <c r="E190" s="24">
        <f t="shared" si="20"/>
        <v>0.76466581910642939</v>
      </c>
      <c r="F190" s="24">
        <f t="shared" si="20"/>
        <v>0.53623639191290828</v>
      </c>
      <c r="G190" s="24">
        <f t="shared" si="20"/>
        <v>0.70844711450937559</v>
      </c>
      <c r="H190" s="24">
        <f t="shared" si="20"/>
        <v>0.68920131618306912</v>
      </c>
      <c r="I190" s="24">
        <f t="shared" si="20"/>
        <v>0.75710788928638673</v>
      </c>
      <c r="J190" s="24">
        <f t="shared" si="20"/>
        <v>0.29921874999999998</v>
      </c>
      <c r="K190" s="24">
        <f t="shared" si="20"/>
        <v>0</v>
      </c>
      <c r="L190" s="24">
        <f t="shared" si="20"/>
        <v>0.85719272872353691</v>
      </c>
      <c r="M190" s="24">
        <f t="shared" si="20"/>
        <v>0.1402757964812173</v>
      </c>
      <c r="N190" s="24">
        <f t="shared" si="20"/>
        <v>0</v>
      </c>
      <c r="O190" s="24">
        <f t="shared" si="20"/>
        <v>9.0860502405130952E-2</v>
      </c>
      <c r="P190" s="24">
        <f t="shared" si="20"/>
        <v>0.26666666666666666</v>
      </c>
      <c r="Q190" s="24">
        <f t="shared" si="20"/>
        <v>0.28334534967555874</v>
      </c>
      <c r="R190" s="24">
        <f t="shared" si="20"/>
        <v>0</v>
      </c>
      <c r="S190" s="24">
        <f t="shared" si="20"/>
        <v>0.60070360598065087</v>
      </c>
      <c r="T190" s="24">
        <f t="shared" si="20"/>
        <v>5.1991897366644162E-2</v>
      </c>
      <c r="U190" s="24">
        <f t="shared" si="20"/>
        <v>0.78943144377798424</v>
      </c>
      <c r="V190" s="24">
        <f t="shared" si="20"/>
        <v>0.34724260851331518</v>
      </c>
      <c r="W190" s="24">
        <f t="shared" si="20"/>
        <v>0.4642857142857143</v>
      </c>
      <c r="X190" s="24">
        <f t="shared" si="20"/>
        <v>0.74155907298363133</v>
      </c>
      <c r="Y190" s="24">
        <f t="shared" si="20"/>
        <v>0.44259745309614074</v>
      </c>
      <c r="Z190" s="24">
        <f t="shared" si="20"/>
        <v>0.36101499423298733</v>
      </c>
      <c r="AA190" s="24">
        <f t="shared" si="20"/>
        <v>0.46850249147652767</v>
      </c>
      <c r="AB190" s="24">
        <f t="shared" si="20"/>
        <v>0.20626151012891344</v>
      </c>
      <c r="AC190" s="24">
        <f t="shared" si="20"/>
        <v>0</v>
      </c>
      <c r="AD190" s="24">
        <f t="shared" si="20"/>
        <v>0</v>
      </c>
      <c r="AE190" s="24">
        <f t="shared" si="20"/>
        <v>0.85843293492695882</v>
      </c>
      <c r="AF190" s="24">
        <f t="shared" si="20"/>
        <v>0.49375736160188455</v>
      </c>
      <c r="AG190" s="24">
        <f t="shared" si="20"/>
        <v>0.79162005491711585</v>
      </c>
      <c r="AH190" s="24">
        <f t="shared" si="20"/>
        <v>0.73136622099277704</v>
      </c>
      <c r="AI190" s="24">
        <f t="shared" si="20"/>
        <v>0.65146214271569081</v>
      </c>
      <c r="AJ190" s="24">
        <f t="shared" si="20"/>
        <v>0.10661950480040425</v>
      </c>
      <c r="AK190" s="24">
        <f t="shared" si="20"/>
        <v>0</v>
      </c>
      <c r="AL190" s="24">
        <f t="shared" si="20"/>
        <v>7.7410832232496701E-2</v>
      </c>
      <c r="AM190" s="24">
        <f t="shared" si="20"/>
        <v>0.65091623036649215</v>
      </c>
      <c r="AN190" s="24">
        <f t="shared" si="20"/>
        <v>0.64454554445653245</v>
      </c>
      <c r="AO190" s="24">
        <f t="shared" si="20"/>
        <v>0.31672073134768503</v>
      </c>
      <c r="AP190" s="24">
        <f t="shared" si="20"/>
        <v>0.68789918867598832</v>
      </c>
      <c r="AQ190" s="24">
        <f t="shared" si="20"/>
        <v>0.27611262488646687</v>
      </c>
      <c r="AR190" s="24">
        <f t="shared" si="20"/>
        <v>0</v>
      </c>
      <c r="AS190" s="24">
        <f t="shared" si="20"/>
        <v>9.405940594059406E-2</v>
      </c>
      <c r="AT190" s="24">
        <f t="shared" si="20"/>
        <v>0.82841226074583796</v>
      </c>
      <c r="AU190" s="24">
        <f t="shared" si="20"/>
        <v>0.46101113967437873</v>
      </c>
      <c r="AV190" s="24">
        <f t="shared" si="20"/>
        <v>0.5</v>
      </c>
      <c r="AW190" s="24">
        <f t="shared" si="20"/>
        <v>0.4768195413758724</v>
      </c>
      <c r="AX190" s="24">
        <f t="shared" si="20"/>
        <v>0.34014757469456874</v>
      </c>
      <c r="AY190" s="24">
        <f t="shared" si="20"/>
        <v>0.17</v>
      </c>
      <c r="AZ190" s="24">
        <f t="shared" si="20"/>
        <v>0.50797024442082894</v>
      </c>
      <c r="BA190" s="24">
        <f t="shared" si="20"/>
        <v>0</v>
      </c>
      <c r="BB190" s="27">
        <v>25</v>
      </c>
      <c r="BC190" s="27">
        <f t="shared" si="4"/>
        <v>20.657095908899777</v>
      </c>
      <c r="BD190" s="24">
        <f t="shared" si="5"/>
        <v>22.886609264474405</v>
      </c>
    </row>
    <row r="191" spans="1:56" ht="12.75" x14ac:dyDescent="0.2">
      <c r="A191" s="28"/>
      <c r="B191" s="24">
        <f t="shared" si="17"/>
        <v>0.99009419473738103</v>
      </c>
      <c r="C191" s="24">
        <f t="shared" si="20"/>
        <v>0.65983379501385042</v>
      </c>
      <c r="D191" s="24">
        <f t="shared" si="20"/>
        <v>0.79876854184158974</v>
      </c>
      <c r="E191" s="24">
        <f t="shared" si="20"/>
        <v>0.73535735787391421</v>
      </c>
      <c r="F191" s="24">
        <f t="shared" si="20"/>
        <v>0.52897693672383206</v>
      </c>
      <c r="G191" s="24">
        <f t="shared" si="20"/>
        <v>0.82390983000739093</v>
      </c>
      <c r="H191" s="24">
        <f t="shared" si="20"/>
        <v>0.82395945023881467</v>
      </c>
      <c r="I191" s="24">
        <f t="shared" si="20"/>
        <v>0.75375837710559679</v>
      </c>
      <c r="J191" s="24">
        <f t="shared" si="20"/>
        <v>0.24588665447897623</v>
      </c>
      <c r="K191" s="24">
        <f t="shared" si="20"/>
        <v>0</v>
      </c>
      <c r="L191" s="24">
        <f t="shared" si="20"/>
        <v>0.87613955119214582</v>
      </c>
      <c r="M191" s="24">
        <f t="shared" si="20"/>
        <v>0.24263839811542992</v>
      </c>
      <c r="N191" s="24">
        <f t="shared" si="20"/>
        <v>0</v>
      </c>
      <c r="O191" s="24">
        <f t="shared" si="20"/>
        <v>4.2042042042042045E-2</v>
      </c>
      <c r="P191" s="24">
        <f t="shared" si="20"/>
        <v>0.50024691358024687</v>
      </c>
      <c r="Q191" s="24">
        <f t="shared" si="20"/>
        <v>0.12633181126331811</v>
      </c>
      <c r="R191" s="24">
        <f t="shared" ref="C191:BA192" si="21">MIN(R26,R38,R50,R62,R74,R86,R98,R110,R122,R134,R146,R158,R170)</f>
        <v>0.23812898653437278</v>
      </c>
      <c r="S191" s="24">
        <f t="shared" si="21"/>
        <v>0.52383863080684601</v>
      </c>
      <c r="T191" s="24">
        <f t="shared" si="21"/>
        <v>0.37823834196891193</v>
      </c>
      <c r="U191" s="24">
        <f t="shared" si="21"/>
        <v>0.77669328601005616</v>
      </c>
      <c r="V191" s="24">
        <f t="shared" si="21"/>
        <v>0.54386560325810285</v>
      </c>
      <c r="W191" s="24">
        <f t="shared" si="21"/>
        <v>0.20188425302826379</v>
      </c>
      <c r="X191" s="24">
        <f t="shared" si="21"/>
        <v>0.74766551990451446</v>
      </c>
      <c r="Y191" s="24">
        <f t="shared" si="21"/>
        <v>0.6150230801510701</v>
      </c>
      <c r="Z191" s="24">
        <f t="shared" si="21"/>
        <v>0.3923076923076923</v>
      </c>
      <c r="AA191" s="24">
        <f t="shared" si="21"/>
        <v>0.49567367119901112</v>
      </c>
      <c r="AB191" s="24">
        <f t="shared" si="21"/>
        <v>0.17505376344086021</v>
      </c>
      <c r="AC191" s="24">
        <f t="shared" si="21"/>
        <v>0</v>
      </c>
      <c r="AD191" s="24">
        <f t="shared" si="21"/>
        <v>0.1</v>
      </c>
      <c r="AE191" s="24">
        <f t="shared" si="21"/>
        <v>0.80895425893001449</v>
      </c>
      <c r="AF191" s="24">
        <f t="shared" si="21"/>
        <v>0.52065167508031207</v>
      </c>
      <c r="AG191" s="24">
        <f t="shared" si="21"/>
        <v>0.46930087141621768</v>
      </c>
      <c r="AH191" s="24">
        <f t="shared" si="21"/>
        <v>0.83043981481481477</v>
      </c>
      <c r="AI191" s="24">
        <f t="shared" si="21"/>
        <v>0.6807020577554902</v>
      </c>
      <c r="AJ191" s="24">
        <f t="shared" si="21"/>
        <v>0.46713615023474181</v>
      </c>
      <c r="AK191" s="24">
        <f t="shared" si="21"/>
        <v>0</v>
      </c>
      <c r="AL191" s="24">
        <f t="shared" si="21"/>
        <v>0.69305413687436157</v>
      </c>
      <c r="AM191" s="24">
        <f t="shared" si="21"/>
        <v>0.68518878941222261</v>
      </c>
      <c r="AN191" s="24">
        <f t="shared" si="21"/>
        <v>0.78015222482435598</v>
      </c>
      <c r="AO191" s="24">
        <f t="shared" si="21"/>
        <v>0.65988250104909774</v>
      </c>
      <c r="AP191" s="24">
        <f t="shared" si="21"/>
        <v>0.57017691659646164</v>
      </c>
      <c r="AQ191" s="24">
        <f t="shared" si="21"/>
        <v>0.11783871843605756</v>
      </c>
      <c r="AR191" s="24">
        <f t="shared" si="21"/>
        <v>8.5470085470085472E-2</v>
      </c>
      <c r="AS191" s="24">
        <f t="shared" si="21"/>
        <v>0.11538461538461539</v>
      </c>
      <c r="AT191" s="24">
        <f t="shared" si="21"/>
        <v>0.8619767789756112</v>
      </c>
      <c r="AU191" s="24">
        <f t="shared" si="21"/>
        <v>0.31173708920187793</v>
      </c>
      <c r="AV191" s="24">
        <f t="shared" si="21"/>
        <v>0.5</v>
      </c>
      <c r="AW191" s="24">
        <f t="shared" si="21"/>
        <v>0.25883739198743128</v>
      </c>
      <c r="AX191" s="24">
        <f t="shared" si="21"/>
        <v>0.50367827366356055</v>
      </c>
      <c r="AY191" s="24">
        <f t="shared" si="21"/>
        <v>0.24852071005917159</v>
      </c>
      <c r="AZ191" s="24">
        <f t="shared" si="21"/>
        <v>0.48371104815864024</v>
      </c>
      <c r="BA191" s="24">
        <f t="shared" si="21"/>
        <v>0</v>
      </c>
      <c r="BB191" s="27">
        <v>26</v>
      </c>
      <c r="BC191" s="27">
        <f t="shared" si="4"/>
        <v>22.999016596411991</v>
      </c>
      <c r="BD191" s="24">
        <f t="shared" si="5"/>
        <v>23.229119732908238</v>
      </c>
    </row>
    <row r="192" spans="1:56" ht="12.75" x14ac:dyDescent="0.2">
      <c r="A192" s="28"/>
      <c r="B192" s="24">
        <f t="shared" si="17"/>
        <v>0.93248695584564167</v>
      </c>
      <c r="C192" s="24">
        <f t="shared" si="21"/>
        <v>0.80305672376654014</v>
      </c>
      <c r="D192" s="24">
        <f t="shared" si="21"/>
        <v>0.79983944340379987</v>
      </c>
      <c r="E192" s="24">
        <f t="shared" si="21"/>
        <v>0.59788970406396835</v>
      </c>
      <c r="F192" s="24">
        <f t="shared" si="21"/>
        <v>0.75867195242814667</v>
      </c>
      <c r="G192" s="24">
        <f t="shared" si="21"/>
        <v>0.8304685563176597</v>
      </c>
      <c r="H192" s="24">
        <f t="shared" si="21"/>
        <v>0.59148676880222839</v>
      </c>
      <c r="I192" s="24">
        <f t="shared" si="21"/>
        <v>0.82454439705312133</v>
      </c>
      <c r="J192" s="24">
        <f t="shared" si="21"/>
        <v>0.10284360189573459</v>
      </c>
      <c r="K192" s="24">
        <f t="shared" si="21"/>
        <v>0</v>
      </c>
      <c r="L192" s="24">
        <f t="shared" si="21"/>
        <v>0.83563043553986738</v>
      </c>
      <c r="M192" s="24">
        <f t="shared" si="21"/>
        <v>0.32717872968980799</v>
      </c>
      <c r="N192" s="24">
        <f t="shared" si="21"/>
        <v>0</v>
      </c>
      <c r="O192" s="24">
        <f t="shared" si="21"/>
        <v>7.4985002999400113E-2</v>
      </c>
      <c r="P192" s="24">
        <f t="shared" si="21"/>
        <v>0.3315488936473947</v>
      </c>
      <c r="Q192" s="24">
        <f t="shared" si="21"/>
        <v>0.38043478260869568</v>
      </c>
      <c r="R192" s="24">
        <f t="shared" si="21"/>
        <v>0.23844537815126052</v>
      </c>
      <c r="S192" s="24">
        <f t="shared" si="21"/>
        <v>0.56020278833967052</v>
      </c>
      <c r="T192" s="24">
        <f t="shared" si="21"/>
        <v>0.19306184012066366</v>
      </c>
      <c r="U192" s="24">
        <f t="shared" si="21"/>
        <v>0.59040641415537742</v>
      </c>
      <c r="V192" s="24">
        <f t="shared" si="21"/>
        <v>0.15300146412884333</v>
      </c>
      <c r="W192" s="24">
        <f t="shared" si="21"/>
        <v>0.46671338472319551</v>
      </c>
      <c r="X192" s="24">
        <f t="shared" si="21"/>
        <v>0.72600550475006664</v>
      </c>
      <c r="Y192" s="24">
        <f t="shared" si="21"/>
        <v>0.53214734603113212</v>
      </c>
      <c r="Z192" s="24">
        <f t="shared" si="21"/>
        <v>0.65090622537431053</v>
      </c>
      <c r="AA192" s="24">
        <f t="shared" si="21"/>
        <v>0.52927792277320485</v>
      </c>
      <c r="AB192" s="24">
        <f t="shared" si="21"/>
        <v>0.22424892703862662</v>
      </c>
      <c r="AC192" s="24">
        <f t="shared" si="21"/>
        <v>0</v>
      </c>
      <c r="AD192" s="24">
        <f t="shared" si="21"/>
        <v>0</v>
      </c>
      <c r="AE192" s="24">
        <f t="shared" si="21"/>
        <v>0.78159434090599922</v>
      </c>
      <c r="AF192" s="24">
        <f t="shared" si="21"/>
        <v>0.67252195734002507</v>
      </c>
      <c r="AG192" s="24">
        <f t="shared" si="21"/>
        <v>0.66951418808497998</v>
      </c>
      <c r="AH192" s="24">
        <f t="shared" si="21"/>
        <v>0.73124738091912278</v>
      </c>
      <c r="AI192" s="24">
        <f t="shared" si="21"/>
        <v>0.68241187210336596</v>
      </c>
      <c r="AJ192" s="24">
        <f t="shared" si="21"/>
        <v>0.48060836501901139</v>
      </c>
      <c r="AK192" s="24">
        <f t="shared" si="21"/>
        <v>0</v>
      </c>
      <c r="AL192" s="24">
        <f t="shared" si="21"/>
        <v>0.38709677419354838</v>
      </c>
      <c r="AM192" s="24">
        <f t="shared" si="21"/>
        <v>0.76352803281890991</v>
      </c>
      <c r="AN192" s="24">
        <f t="shared" si="21"/>
        <v>0.49887834339948234</v>
      </c>
      <c r="AO192" s="24">
        <f t="shared" si="21"/>
        <v>0.77158878504672901</v>
      </c>
      <c r="AP192" s="24">
        <f t="shared" si="21"/>
        <v>0.5319273579379028</v>
      </c>
      <c r="AQ192" s="24">
        <f t="shared" si="21"/>
        <v>0.51184346035015449</v>
      </c>
      <c r="AR192" s="24">
        <f t="shared" si="21"/>
        <v>0.1440677966101695</v>
      </c>
      <c r="AS192" s="24">
        <f t="shared" si="21"/>
        <v>0.44833068362480127</v>
      </c>
      <c r="AT192" s="24">
        <f t="shared" si="21"/>
        <v>0.80764885601170999</v>
      </c>
      <c r="AU192" s="24">
        <f t="shared" si="21"/>
        <v>0.30024213075060535</v>
      </c>
      <c r="AV192" s="24">
        <f t="shared" si="21"/>
        <v>0</v>
      </c>
      <c r="AW192" s="24">
        <f t="shared" si="21"/>
        <v>0.57482813326282389</v>
      </c>
      <c r="AX192" s="24">
        <f t="shared" si="21"/>
        <v>0.38328009998611307</v>
      </c>
      <c r="AY192" s="24">
        <f t="shared" si="21"/>
        <v>0.2722772277227723</v>
      </c>
      <c r="AZ192" s="24">
        <f t="shared" si="21"/>
        <v>0.5268672756582482</v>
      </c>
      <c r="BA192" s="24">
        <f t="shared" si="21"/>
        <v>0</v>
      </c>
      <c r="BB192" s="27">
        <v>27</v>
      </c>
      <c r="BC192" s="27">
        <f t="shared" si="4"/>
        <v>23.063299249549186</v>
      </c>
      <c r="BD192" s="24">
        <f t="shared" si="5"/>
        <v>24.733106565157087</v>
      </c>
    </row>
    <row r="193" spans="1:60" ht="12.75" x14ac:dyDescent="0.2">
      <c r="A193" s="28"/>
      <c r="B193" s="25"/>
      <c r="C193" s="25"/>
      <c r="D193" s="26"/>
      <c r="E193" s="25"/>
      <c r="F193" s="25"/>
      <c r="G193" s="25"/>
      <c r="H193" s="25"/>
      <c r="I193" s="25"/>
      <c r="J193" s="25"/>
      <c r="K193" s="25"/>
      <c r="L193" s="25">
        <f>HLOOKUP(L$2,Base!$BL$4:$DR$33,$BB193,FALSE)*L157</f>
        <v>1.0157693687563945</v>
      </c>
      <c r="M193" s="25">
        <f>HLOOKUP(M$2,Base!$BL$4:$DR$33,$BB193,FALSE)*M157</f>
        <v>1.0442437362603196</v>
      </c>
      <c r="N193" s="25"/>
      <c r="O193" s="25">
        <f>HLOOKUP(O$2,Base!$BL$4:$DR$33,$BB193,FALSE)*O157</f>
        <v>1.1232366347888849</v>
      </c>
      <c r="P193" s="25">
        <f>HLOOKUP(P$2,Base!$BL$4:$DR$33,$BB193,FALSE)*P157</f>
        <v>0.72199465180233602</v>
      </c>
      <c r="Q193" s="25">
        <f>HLOOKUP(Q$2,Base!$BL$4:$DR$33,$BB193,FALSE)*Q157</f>
        <v>0.9322435459492141</v>
      </c>
      <c r="R193" s="25">
        <f>HLOOKUP(R$2,Base!$BL$4:$DR$33,$BB193,FALSE)*R157</f>
        <v>0</v>
      </c>
      <c r="S193" s="25">
        <f>HLOOKUP(S$2,Base!$BL$4:$DR$33,$BB193,FALSE)*S157</f>
        <v>1.155813183954145</v>
      </c>
      <c r="T193" s="25">
        <f>HLOOKUP(T$2,Base!$BL$4:$DR$33,$BB193,FALSE)*T157</f>
        <v>0.73354057242708859</v>
      </c>
      <c r="U193" s="25">
        <f>HLOOKUP(U$2,Base!$BL$4:$DR$33,$BB193,FALSE)*U157</f>
        <v>0.9246561909208052</v>
      </c>
      <c r="V193" s="25">
        <f>HLOOKUP(V$2,Base!$BL$4:$DR$33,$BB193,FALSE)*V157</f>
        <v>0.59790605591773138</v>
      </c>
      <c r="W193" s="25">
        <f>HLOOKUP(W$2,Base!$BL$4:$DR$33,$BB193,FALSE)*W157</f>
        <v>0.93272652138826739</v>
      </c>
      <c r="X193" s="25">
        <f>HLOOKUP(X$2,Base!$BL$4:$DR$33,$BB193,FALSE)*X157</f>
        <v>0.88011429565267985</v>
      </c>
      <c r="Y193" s="25">
        <f>HLOOKUP(Y$2,Base!$BL$4:$DR$33,$BB193,FALSE)*Y157</f>
        <v>1.2403753712040397</v>
      </c>
      <c r="Z193" s="25">
        <f>HLOOKUP(Z$2,Base!$BL$4:$DR$33,$BB193,FALSE)*Z157</f>
        <v>2.5287137937489237</v>
      </c>
      <c r="AA193" s="25">
        <f>HLOOKUP(AA$2,Base!$BL$4:$DR$33,$BB193,FALSE)*AA157</f>
        <v>0.953212939261181</v>
      </c>
      <c r="AB193" s="25">
        <f>HLOOKUP(AB$2,Base!$BL$4:$DR$33,$BB193,FALSE)*AB157</f>
        <v>1.8975669572944152</v>
      </c>
      <c r="AC193" s="25">
        <f>HLOOKUP(AC$2,Base!$BL$4:$DR$33,$BB193,FALSE)*AC157</f>
        <v>0</v>
      </c>
      <c r="AD193" s="25">
        <f>HLOOKUP(AD$2,Base!$BL$4:$DR$33,$BB193,FALSE)*AD157</f>
        <v>0</v>
      </c>
      <c r="AE193" s="25">
        <f>HLOOKUP(AE$2,Base!$BL$4:$DR$33,$BB193,FALSE)*AE157</f>
        <v>0.89836743794399054</v>
      </c>
      <c r="AF193" s="25">
        <f>HLOOKUP(AF$2,Base!$BL$4:$DR$33,$BB193,FALSE)*AF157</f>
        <v>0.46269403688873034</v>
      </c>
      <c r="AG193" s="25">
        <f>HLOOKUP(AG$2,Base!$BL$4:$DR$33,$BB193,FALSE)*AG157</f>
        <v>0.86856956354780512</v>
      </c>
      <c r="AH193" s="25">
        <f>HLOOKUP(AH$2,Base!$BL$4:$DR$33,$BB193,FALSE)*AH157</f>
        <v>1.4516826441153186</v>
      </c>
      <c r="AI193" s="25">
        <f>HLOOKUP(AI$2,Base!$BL$4:$DR$33,$BB193,FALSE)*AI157</f>
        <v>0.79016829667866206</v>
      </c>
      <c r="AJ193" s="25">
        <f>HLOOKUP(AJ$2,Base!$BL$4:$DR$33,$BB193,FALSE)*AJ157</f>
        <v>1.7407352819483637</v>
      </c>
      <c r="AK193" s="25"/>
      <c r="AL193" s="25">
        <f>HLOOKUP(AL$2,Base!$BL$4:$DR$33,$BB193,FALSE)*AL157</f>
        <v>1.0078605901629845</v>
      </c>
      <c r="AM193" s="25">
        <f>HLOOKUP(AM$2,Base!$BL$4:$DR$33,$BB193,FALSE)*AM157</f>
        <v>1.028016661893538</v>
      </c>
      <c r="AN193" s="25">
        <f>HLOOKUP(AN$2,Base!$BL$4:$DR$33,$BB193,FALSE)*AN157</f>
        <v>1.0680429284099602</v>
      </c>
      <c r="AO193" s="25">
        <f>HLOOKUP(AO$2,Base!$BL$4:$DR$33,$BB193,FALSE)*AO157</f>
        <v>1.1224806220958421</v>
      </c>
      <c r="AP193" s="25">
        <f>HLOOKUP(AP$2,Base!$BL$4:$DR$33,$BB193,FALSE)*AP157</f>
        <v>0.72115499348982548</v>
      </c>
      <c r="AQ193" s="25">
        <f>HLOOKUP(AQ$2,Base!$BL$4:$DR$33,$BB193,FALSE)*AQ157</f>
        <v>0.61593567902648305</v>
      </c>
      <c r="AR193" s="25">
        <f>HLOOKUP(AR$2,Base!$BL$4:$DR$33,$BB193,FALSE)*AR157</f>
        <v>0</v>
      </c>
      <c r="AS193" s="25">
        <f>HLOOKUP(AS$2,Base!$BL$4:$DR$33,$BB193,FALSE)*AS157</f>
        <v>0.71365676323566829</v>
      </c>
      <c r="AT193" s="25">
        <f>HLOOKUP(AT$2,Base!$BL$4:$DR$33,$BB193,FALSE)*AT157</f>
        <v>1.1410252697392556</v>
      </c>
      <c r="AU193" s="25">
        <f>HLOOKUP(AU$2,Base!$BL$4:$DR$33,$BB193,FALSE)*AU157</f>
        <v>1.5586538478780496</v>
      </c>
      <c r="AV193" s="25"/>
      <c r="AW193" s="25">
        <f>HLOOKUP(AW$2,Base!$BL$4:$DR$33,$BB193,FALSE)*AW157</f>
        <v>1.1502505809940557</v>
      </c>
      <c r="AX193" s="25">
        <f>HLOOKUP(AX$2,Base!$BL$4:$DR$33,$BB193,FALSE)*AX157</f>
        <v>1.4813163645314429</v>
      </c>
      <c r="AY193" s="25">
        <f>HLOOKUP(AY$2,Base!$BL$4:$DR$33,$BB193,FALSE)*AY157</f>
        <v>0.13390906991632018</v>
      </c>
      <c r="AZ193" s="25">
        <f>HLOOKUP(AZ$2,Base!$BL$4:$DR$33,$BB193,FALSE)*AZ157</f>
        <v>2.0227938305983861</v>
      </c>
      <c r="BA193" s="25"/>
      <c r="BB193" s="27">
        <v>28</v>
      </c>
      <c r="BC193" s="27">
        <f t="shared" si="4"/>
        <v>36.659428282421111</v>
      </c>
      <c r="BD193" s="24" t="e">
        <f t="shared" si="5"/>
        <v>#DIV/0!</v>
      </c>
    </row>
    <row r="194" spans="1:60" ht="15" x14ac:dyDescent="0.25">
      <c r="A194" s="28"/>
      <c r="B194" s="2" t="s">
        <v>203</v>
      </c>
      <c r="C194" s="2" t="s">
        <v>153</v>
      </c>
      <c r="D194" s="2" t="s">
        <v>156</v>
      </c>
      <c r="E194" s="2" t="s">
        <v>155</v>
      </c>
      <c r="F194" s="2" t="s">
        <v>204</v>
      </c>
      <c r="G194" s="2" t="s">
        <v>205</v>
      </c>
      <c r="H194" s="2" t="s">
        <v>206</v>
      </c>
      <c r="I194" s="2" t="s">
        <v>157</v>
      </c>
      <c r="J194" s="2" t="s">
        <v>158</v>
      </c>
      <c r="K194" s="2" t="s">
        <v>159</v>
      </c>
      <c r="L194" s="2" t="s">
        <v>160</v>
      </c>
      <c r="M194" s="2" t="s">
        <v>162</v>
      </c>
      <c r="N194" s="2" t="s">
        <v>163</v>
      </c>
      <c r="O194" s="2" t="s">
        <v>167</v>
      </c>
      <c r="P194" s="2" t="s">
        <v>0</v>
      </c>
      <c r="Q194" s="2" t="s">
        <v>165</v>
      </c>
      <c r="R194" s="2" t="s">
        <v>166</v>
      </c>
      <c r="S194" s="2" t="s">
        <v>168</v>
      </c>
      <c r="T194" s="2" t="s">
        <v>169</v>
      </c>
      <c r="U194" s="2" t="s">
        <v>170</v>
      </c>
      <c r="V194" s="2" t="s">
        <v>173</v>
      </c>
      <c r="W194" s="2" t="s">
        <v>207</v>
      </c>
      <c r="X194" s="2" t="s">
        <v>172</v>
      </c>
      <c r="Y194" s="2" t="s">
        <v>171</v>
      </c>
      <c r="Z194" s="2" t="s">
        <v>174</v>
      </c>
      <c r="AA194" s="2" t="s">
        <v>175</v>
      </c>
      <c r="AB194" s="2" t="s">
        <v>177</v>
      </c>
      <c r="AC194" s="2" t="s">
        <v>176</v>
      </c>
      <c r="AD194" s="2" t="s">
        <v>178</v>
      </c>
      <c r="AE194" s="2" t="s">
        <v>208</v>
      </c>
      <c r="AF194" s="2" t="s">
        <v>185</v>
      </c>
      <c r="AG194" s="2" t="s">
        <v>186</v>
      </c>
      <c r="AH194" s="2" t="s">
        <v>179</v>
      </c>
      <c r="AI194" s="2" t="s">
        <v>181</v>
      </c>
      <c r="AJ194" s="2" t="s">
        <v>182</v>
      </c>
      <c r="AK194" s="2" t="s">
        <v>183</v>
      </c>
      <c r="AL194" s="2" t="s">
        <v>209</v>
      </c>
      <c r="AM194" s="2" t="s">
        <v>180</v>
      </c>
      <c r="AN194" s="2" t="s">
        <v>184</v>
      </c>
      <c r="AO194" s="2" t="s">
        <v>187</v>
      </c>
      <c r="AP194" s="2" t="s">
        <v>188</v>
      </c>
      <c r="AQ194" s="2" t="s">
        <v>210</v>
      </c>
      <c r="AR194" s="2" t="s">
        <v>189</v>
      </c>
      <c r="AS194" s="2" t="s">
        <v>190</v>
      </c>
      <c r="AT194" s="2" t="s">
        <v>211</v>
      </c>
      <c r="AU194" s="2" t="s">
        <v>191</v>
      </c>
      <c r="AV194" s="2" t="s">
        <v>192</v>
      </c>
      <c r="AW194" s="2" t="s">
        <v>193</v>
      </c>
      <c r="AX194" s="2" t="s">
        <v>212</v>
      </c>
      <c r="AY194" s="2" t="s">
        <v>194</v>
      </c>
      <c r="AZ194" s="2" t="s">
        <v>195</v>
      </c>
      <c r="BA194" s="2" t="s">
        <v>213</v>
      </c>
      <c r="BB194" s="2" t="s">
        <v>196</v>
      </c>
      <c r="BC194" s="2" t="s">
        <v>198</v>
      </c>
      <c r="BD194" s="2" t="s">
        <v>197</v>
      </c>
      <c r="BE194" s="2" t="s">
        <v>199</v>
      </c>
      <c r="BF194" s="2" t="s">
        <v>201</v>
      </c>
      <c r="BG194" s="2" t="s">
        <v>200</v>
      </c>
      <c r="BH194" s="2" t="s">
        <v>202</v>
      </c>
    </row>
    <row r="195" spans="1:60" x14ac:dyDescent="0.25">
      <c r="A195" s="28">
        <v>1</v>
      </c>
      <c r="B195" s="25"/>
      <c r="C195" s="23">
        <f t="shared" ref="C195:C206" si="22">HLOOKUP(C$194,$B$167:$BA$179,1+$A195,FALSE)</f>
        <v>2.4668111622866431</v>
      </c>
      <c r="D195" s="23">
        <f t="shared" ref="D195:BH199" si="23">HLOOKUP(D$194,$B$167:$BA$179,1+$A195,FALSE)</f>
        <v>4.231555880204529</v>
      </c>
      <c r="E195" s="23">
        <f t="shared" si="23"/>
        <v>1.4841279721150256</v>
      </c>
      <c r="F195" s="23" t="e">
        <f t="shared" si="23"/>
        <v>#N/A</v>
      </c>
      <c r="G195" s="23" t="e">
        <f t="shared" si="23"/>
        <v>#N/A</v>
      </c>
      <c r="H195" s="23" t="e">
        <f t="shared" si="23"/>
        <v>#N/A</v>
      </c>
      <c r="I195" s="23">
        <f t="shared" si="23"/>
        <v>1.2985475321814552</v>
      </c>
      <c r="J195" s="23">
        <f t="shared" si="23"/>
        <v>1.2871228554525735</v>
      </c>
      <c r="K195" s="23">
        <f t="shared" si="23"/>
        <v>4.2610789980732173</v>
      </c>
      <c r="L195" s="23">
        <f t="shared" si="23"/>
        <v>10.217948717948717</v>
      </c>
      <c r="M195" s="23">
        <f t="shared" si="23"/>
        <v>2.0059578898658028</v>
      </c>
      <c r="N195" s="23">
        <f t="shared" si="23"/>
        <v>3.6242690058479532</v>
      </c>
      <c r="O195" s="23">
        <f t="shared" si="23"/>
        <v>3.9559471365638768</v>
      </c>
      <c r="P195" s="23">
        <f t="shared" si="23"/>
        <v>6.9897435897435898</v>
      </c>
      <c r="Q195" s="23">
        <f t="shared" si="23"/>
        <v>2.5411499436302143</v>
      </c>
      <c r="R195" s="23">
        <f t="shared" si="23"/>
        <v>2.3562724014336918</v>
      </c>
      <c r="S195" s="23">
        <f t="shared" si="23"/>
        <v>2.0815822002472189</v>
      </c>
      <c r="T195" s="23">
        <f t="shared" si="23"/>
        <v>5.3854895104895109</v>
      </c>
      <c r="U195" s="23">
        <f t="shared" si="23"/>
        <v>1.599141824751581</v>
      </c>
      <c r="V195" s="23">
        <f t="shared" si="23"/>
        <v>2.0901296111665006</v>
      </c>
      <c r="W195" s="23" t="e">
        <f t="shared" si="23"/>
        <v>#N/A</v>
      </c>
      <c r="X195" s="23">
        <f t="shared" si="23"/>
        <v>2.4812500000000002</v>
      </c>
      <c r="Y195" s="23">
        <f t="shared" si="23"/>
        <v>1.8766490765171504</v>
      </c>
      <c r="Z195" s="23">
        <f t="shared" si="23"/>
        <v>1.7424809424809424</v>
      </c>
      <c r="AA195" s="23">
        <f t="shared" si="23"/>
        <v>2.5005512679162072</v>
      </c>
      <c r="AB195" s="23">
        <f t="shared" si="23"/>
        <v>6.2867924528301886</v>
      </c>
      <c r="AC195" s="23">
        <f t="shared" si="23"/>
        <v>3.8661008958038661</v>
      </c>
      <c r="AD195" s="23">
        <f t="shared" si="23"/>
        <v>20</v>
      </c>
      <c r="AE195" s="23" t="e">
        <f t="shared" si="23"/>
        <v>#N/A</v>
      </c>
      <c r="AF195" s="23">
        <f t="shared" si="23"/>
        <v>4.2607142857142861</v>
      </c>
      <c r="AG195" s="23">
        <f t="shared" si="23"/>
        <v>0</v>
      </c>
      <c r="AH195" s="23">
        <f t="shared" si="23"/>
        <v>12.260162601626016</v>
      </c>
      <c r="AI195" s="23">
        <f t="shared" si="23"/>
        <v>95.333333333333329</v>
      </c>
      <c r="AJ195" s="23">
        <f t="shared" si="23"/>
        <v>1.8330978452843518</v>
      </c>
      <c r="AK195" s="23">
        <f t="shared" si="23"/>
        <v>1.5830757341576507</v>
      </c>
      <c r="AL195" s="23" t="e">
        <f t="shared" si="23"/>
        <v>#N/A</v>
      </c>
      <c r="AM195" s="23">
        <f t="shared" si="23"/>
        <v>1.3738591153756143</v>
      </c>
      <c r="AN195" s="23">
        <f t="shared" si="23"/>
        <v>1.6123623313946294</v>
      </c>
      <c r="AO195" s="23">
        <f t="shared" si="23"/>
        <v>5.0434782608695654</v>
      </c>
      <c r="AP195" s="23">
        <f t="shared" si="23"/>
        <v>1.6337582139181379</v>
      </c>
      <c r="AQ195" s="23" t="e">
        <f t="shared" si="23"/>
        <v>#N/A</v>
      </c>
      <c r="AR195" s="23">
        <f t="shared" si="23"/>
        <v>2.456125356125356</v>
      </c>
      <c r="AS195" s="23">
        <f t="shared" si="23"/>
        <v>3.0596707818930042</v>
      </c>
      <c r="AT195" s="23" t="e">
        <f t="shared" si="23"/>
        <v>#N/A</v>
      </c>
      <c r="AU195" s="23">
        <f t="shared" si="23"/>
        <v>1.6811805961426067</v>
      </c>
      <c r="AV195" s="23">
        <f t="shared" si="23"/>
        <v>8.2745098039215694</v>
      </c>
      <c r="AW195" s="23">
        <f t="shared" si="23"/>
        <v>61</v>
      </c>
      <c r="AX195" s="23" t="e">
        <f t="shared" si="23"/>
        <v>#N/A</v>
      </c>
      <c r="AY195" s="23">
        <f t="shared" si="23"/>
        <v>6.9523809523809526</v>
      </c>
      <c r="AZ195" s="23">
        <f t="shared" si="23"/>
        <v>1.4530248792978255</v>
      </c>
      <c r="BA195" s="23">
        <f t="shared" si="23"/>
        <v>1.4076622985010867</v>
      </c>
      <c r="BB195" s="23">
        <f t="shared" si="23"/>
        <v>5.4533965244865721</v>
      </c>
      <c r="BC195" s="23">
        <f t="shared" si="23"/>
        <v>5.7981407702523242</v>
      </c>
      <c r="BD195" s="23">
        <f t="shared" si="23"/>
        <v>3</v>
      </c>
      <c r="BE195" s="23">
        <f t="shared" si="23"/>
        <v>2.1184086629001881</v>
      </c>
      <c r="BF195" s="23">
        <f t="shared" si="23"/>
        <v>2.3297991071428572</v>
      </c>
      <c r="BG195" s="23">
        <f t="shared" si="23"/>
        <v>4.6519823788546253</v>
      </c>
      <c r="BH195" s="23">
        <f t="shared" si="23"/>
        <v>4.7555555555555555</v>
      </c>
    </row>
    <row r="196" spans="1:60" x14ac:dyDescent="0.25">
      <c r="A196" s="6">
        <v>2</v>
      </c>
      <c r="B196" s="14"/>
      <c r="C196" s="23">
        <f t="shared" si="22"/>
        <v>4.3135775862068968</v>
      </c>
      <c r="D196" s="23">
        <f t="shared" ref="D196:R196" si="24">HLOOKUP(D$194,$B$167:$BA$179,1+$A196,FALSE)</f>
        <v>4.7372448979591839</v>
      </c>
      <c r="E196" s="23">
        <f t="shared" si="24"/>
        <v>1.8449384330391196</v>
      </c>
      <c r="F196" s="23" t="e">
        <f t="shared" si="24"/>
        <v>#N/A</v>
      </c>
      <c r="G196" s="23" t="e">
        <f t="shared" si="24"/>
        <v>#N/A</v>
      </c>
      <c r="H196" s="23" t="e">
        <f t="shared" si="24"/>
        <v>#N/A</v>
      </c>
      <c r="I196" s="23">
        <f t="shared" si="24"/>
        <v>1.2705568743433087</v>
      </c>
      <c r="J196" s="23">
        <f t="shared" si="24"/>
        <v>1.3939805385833899</v>
      </c>
      <c r="K196" s="23">
        <f t="shared" si="24"/>
        <v>2.5631443298969074</v>
      </c>
      <c r="L196" s="23">
        <f t="shared" si="24"/>
        <v>5.9417989417989414</v>
      </c>
      <c r="M196" s="23">
        <f t="shared" si="24"/>
        <v>1.7966202389596673</v>
      </c>
      <c r="N196" s="23">
        <f t="shared" si="24"/>
        <v>3.8058161350844277</v>
      </c>
      <c r="O196" s="23">
        <f t="shared" si="24"/>
        <v>7.257668711656442</v>
      </c>
      <c r="P196" s="23">
        <f t="shared" si="24"/>
        <v>7.1875</v>
      </c>
      <c r="Q196" s="23">
        <f t="shared" si="24"/>
        <v>4.6767151767151764</v>
      </c>
      <c r="R196" s="23">
        <f t="shared" si="24"/>
        <v>3.0308087291399231</v>
      </c>
      <c r="S196" s="23">
        <f t="shared" si="23"/>
        <v>2.4095563139931739</v>
      </c>
      <c r="T196" s="23">
        <f t="shared" si="23"/>
        <v>7.6714285714285717</v>
      </c>
      <c r="U196" s="23">
        <f t="shared" si="23"/>
        <v>1.8398558618955836</v>
      </c>
      <c r="V196" s="23">
        <f t="shared" si="23"/>
        <v>1.4858870967741935</v>
      </c>
      <c r="W196" s="23" t="e">
        <f t="shared" si="23"/>
        <v>#N/A</v>
      </c>
      <c r="X196" s="23">
        <f t="shared" si="23"/>
        <v>4.591836734693878</v>
      </c>
      <c r="Y196" s="23">
        <f t="shared" si="23"/>
        <v>1.9349845201238389</v>
      </c>
      <c r="Z196" s="23">
        <f t="shared" si="23"/>
        <v>1.9039301310043668</v>
      </c>
      <c r="AA196" s="23">
        <f t="shared" si="23"/>
        <v>5.4572591587516959</v>
      </c>
      <c r="AB196" s="23">
        <f t="shared" si="23"/>
        <v>2.4902840059790732</v>
      </c>
      <c r="AC196" s="23">
        <f t="shared" si="23"/>
        <v>6.6877996803409694</v>
      </c>
      <c r="AD196" s="23">
        <f t="shared" si="23"/>
        <v>20</v>
      </c>
      <c r="AE196" s="23" t="e">
        <f t="shared" si="23"/>
        <v>#N/A</v>
      </c>
      <c r="AF196" s="23">
        <f t="shared" si="23"/>
        <v>15.514563106796116</v>
      </c>
      <c r="AG196" s="23">
        <f t="shared" si="23"/>
        <v>0</v>
      </c>
      <c r="AH196" s="23">
        <f t="shared" si="23"/>
        <v>4.5783783783783782</v>
      </c>
      <c r="AI196" s="23">
        <f t="shared" si="23"/>
        <v>115.75</v>
      </c>
      <c r="AJ196" s="23">
        <f t="shared" si="23"/>
        <v>1.7384572464778909</v>
      </c>
      <c r="AK196" s="23">
        <f t="shared" si="23"/>
        <v>1.5634373733279288</v>
      </c>
      <c r="AL196" s="23" t="e">
        <f t="shared" si="23"/>
        <v>#N/A</v>
      </c>
      <c r="AM196" s="23">
        <f t="shared" si="23"/>
        <v>1.2927053266859092</v>
      </c>
      <c r="AN196" s="23">
        <f t="shared" si="23"/>
        <v>1.4732319485657766</v>
      </c>
      <c r="AO196" s="23">
        <f t="shared" si="23"/>
        <v>3.9540000000000002</v>
      </c>
      <c r="AP196" s="23">
        <f t="shared" si="23"/>
        <v>2.0978778692074491</v>
      </c>
      <c r="AQ196" s="23" t="e">
        <f t="shared" si="23"/>
        <v>#N/A</v>
      </c>
      <c r="AR196" s="23">
        <f t="shared" si="23"/>
        <v>2.9272326350606397</v>
      </c>
      <c r="AS196" s="23">
        <f t="shared" si="23"/>
        <v>4.7219101123595504</v>
      </c>
      <c r="AT196" s="23" t="e">
        <f t="shared" si="23"/>
        <v>#N/A</v>
      </c>
      <c r="AU196" s="23">
        <f t="shared" si="23"/>
        <v>1.6081730769230769</v>
      </c>
      <c r="AV196" s="23">
        <f t="shared" si="23"/>
        <v>7.9920634920634921</v>
      </c>
      <c r="AW196" s="23">
        <f t="shared" si="23"/>
        <v>7</v>
      </c>
      <c r="AX196" s="23" t="e">
        <f t="shared" si="23"/>
        <v>#N/A</v>
      </c>
      <c r="AY196" s="23">
        <f t="shared" si="23"/>
        <v>7.5294117647058822</v>
      </c>
      <c r="AZ196" s="23">
        <f t="shared" si="23"/>
        <v>1.3277399125778895</v>
      </c>
      <c r="BA196" s="23">
        <f t="shared" si="23"/>
        <v>1.3325380515458376</v>
      </c>
      <c r="BB196" s="23">
        <f t="shared" si="23"/>
        <v>3.3907455012853469</v>
      </c>
      <c r="BC196" s="23">
        <f t="shared" si="23"/>
        <v>5.1855036855036856</v>
      </c>
      <c r="BD196" s="23">
        <f t="shared" si="23"/>
        <v>5</v>
      </c>
      <c r="BE196" s="23">
        <f t="shared" si="23"/>
        <v>3.2972972972972974</v>
      </c>
      <c r="BF196" s="23">
        <f t="shared" si="23"/>
        <v>2.7363097314265783</v>
      </c>
      <c r="BG196" s="23">
        <f t="shared" si="23"/>
        <v>4.4000000000000004</v>
      </c>
      <c r="BH196" s="23">
        <f t="shared" si="23"/>
        <v>4.4761904761904763</v>
      </c>
    </row>
    <row r="197" spans="1:60" x14ac:dyDescent="0.25">
      <c r="A197" s="6">
        <v>3</v>
      </c>
      <c r="B197" s="14"/>
      <c r="C197" s="23">
        <f t="shared" si="22"/>
        <v>2.1375400542272613</v>
      </c>
      <c r="D197" s="23">
        <f t="shared" si="23"/>
        <v>2.5243081525804039</v>
      </c>
      <c r="E197" s="23">
        <f t="shared" si="23"/>
        <v>2.5446385638724154</v>
      </c>
      <c r="F197" s="23" t="e">
        <f t="shared" si="23"/>
        <v>#N/A</v>
      </c>
      <c r="G197" s="23" t="e">
        <f t="shared" si="23"/>
        <v>#N/A</v>
      </c>
      <c r="H197" s="23" t="e">
        <f t="shared" si="23"/>
        <v>#N/A</v>
      </c>
      <c r="I197" s="23">
        <f t="shared" si="23"/>
        <v>1.52955968759823</v>
      </c>
      <c r="J197" s="23">
        <f t="shared" si="23"/>
        <v>1.3632501327668614</v>
      </c>
      <c r="K197" s="23">
        <f t="shared" si="23"/>
        <v>2.1066945606694563</v>
      </c>
      <c r="L197" s="23">
        <f t="shared" si="23"/>
        <v>3.2848970251716247</v>
      </c>
      <c r="M197" s="23">
        <f t="shared" si="23"/>
        <v>1.60730239766615</v>
      </c>
      <c r="N197" s="23">
        <f t="shared" si="23"/>
        <v>3.0821385902031064</v>
      </c>
      <c r="O197" s="23">
        <f t="shared" si="23"/>
        <v>7.653614457831325</v>
      </c>
      <c r="P197" s="23">
        <f t="shared" si="23"/>
        <v>14.064516129032258</v>
      </c>
      <c r="Q197" s="23">
        <f t="shared" si="23"/>
        <v>3.1605107159142727</v>
      </c>
      <c r="R197" s="23">
        <f t="shared" si="23"/>
        <v>2.8147668393782381</v>
      </c>
      <c r="S197" s="23">
        <f t="shared" si="23"/>
        <v>2.4470457079152732</v>
      </c>
      <c r="T197" s="23">
        <f t="shared" si="23"/>
        <v>4.265748031496063</v>
      </c>
      <c r="U197" s="23">
        <f t="shared" si="23"/>
        <v>1.7581671616461603</v>
      </c>
      <c r="V197" s="23">
        <f t="shared" si="23"/>
        <v>1.4018205461638491</v>
      </c>
      <c r="W197" s="23" t="e">
        <f t="shared" si="23"/>
        <v>#N/A</v>
      </c>
      <c r="X197" s="23">
        <f t="shared" si="23"/>
        <v>8.835078534031414</v>
      </c>
      <c r="Y197" s="23">
        <f t="shared" si="23"/>
        <v>1.7069872276483846</v>
      </c>
      <c r="Z197" s="23">
        <f t="shared" si="23"/>
        <v>1.8790522220912413</v>
      </c>
      <c r="AA197" s="23">
        <f t="shared" si="23"/>
        <v>2.8523409363745498</v>
      </c>
      <c r="AB197" s="23">
        <f t="shared" si="23"/>
        <v>3.6850192061459666</v>
      </c>
      <c r="AC197" s="23">
        <f t="shared" si="23"/>
        <v>2.9250843644544431</v>
      </c>
      <c r="AD197" s="23">
        <f t="shared" si="23"/>
        <v>60</v>
      </c>
      <c r="AE197" s="23" t="e">
        <f t="shared" si="23"/>
        <v>#N/A</v>
      </c>
      <c r="AF197" s="23">
        <f t="shared" si="23"/>
        <v>16.008695652173913</v>
      </c>
      <c r="AG197" s="23">
        <f t="shared" si="23"/>
        <v>0</v>
      </c>
      <c r="AH197" s="23">
        <f t="shared" si="23"/>
        <v>1.9832402234636872</v>
      </c>
      <c r="AI197" s="23">
        <f t="shared" si="23"/>
        <v>2422</v>
      </c>
      <c r="AJ197" s="23">
        <f t="shared" si="23"/>
        <v>1.3680876336280849</v>
      </c>
      <c r="AK197" s="23">
        <f t="shared" si="23"/>
        <v>1.3626343345274181</v>
      </c>
      <c r="AL197" s="23" t="e">
        <f t="shared" si="23"/>
        <v>#N/A</v>
      </c>
      <c r="AM197" s="23">
        <f t="shared" si="23"/>
        <v>1.426905456059975</v>
      </c>
      <c r="AN197" s="23">
        <f t="shared" si="23"/>
        <v>1.3736196319018406</v>
      </c>
      <c r="AO197" s="23">
        <f t="shared" si="23"/>
        <v>8.7449856733524349</v>
      </c>
      <c r="AP197" s="23">
        <f t="shared" si="23"/>
        <v>1.5754723810902773</v>
      </c>
      <c r="AQ197" s="23" t="e">
        <f t="shared" si="23"/>
        <v>#N/A</v>
      </c>
      <c r="AR197" s="23">
        <f t="shared" si="23"/>
        <v>3.5329823474759987</v>
      </c>
      <c r="AS197" s="23">
        <f t="shared" si="23"/>
        <v>2.8175438596491227</v>
      </c>
      <c r="AT197" s="23" t="e">
        <f t="shared" si="23"/>
        <v>#N/A</v>
      </c>
      <c r="AU197" s="23">
        <f t="shared" si="23"/>
        <v>1.4560757496054708</v>
      </c>
      <c r="AV197" s="23">
        <f t="shared" si="23"/>
        <v>5.1714285714285717</v>
      </c>
      <c r="AW197" s="23">
        <f t="shared" si="23"/>
        <v>6</v>
      </c>
      <c r="AX197" s="23" t="e">
        <f t="shared" si="23"/>
        <v>#N/A</v>
      </c>
      <c r="AY197" s="23">
        <f t="shared" si="23"/>
        <v>86</v>
      </c>
      <c r="AZ197" s="23">
        <f t="shared" si="23"/>
        <v>1.4016062737978163</v>
      </c>
      <c r="BA197" s="23">
        <f t="shared" si="23"/>
        <v>1.3987603905993866</v>
      </c>
      <c r="BB197" s="23">
        <f t="shared" si="23"/>
        <v>2.4511278195488724</v>
      </c>
      <c r="BC197" s="23">
        <f t="shared" si="23"/>
        <v>3.5352250489236789</v>
      </c>
      <c r="BD197" s="23">
        <f t="shared" si="23"/>
        <v>1.3333333333333333</v>
      </c>
      <c r="BE197" s="23">
        <f t="shared" si="23"/>
        <v>3.7510156703424262</v>
      </c>
      <c r="BF197" s="23">
        <f t="shared" si="23"/>
        <v>1.6687869150386188</v>
      </c>
      <c r="BG197" s="23">
        <f t="shared" si="23"/>
        <v>10.25</v>
      </c>
      <c r="BH197" s="23">
        <f t="shared" si="23"/>
        <v>3.7647058823529411</v>
      </c>
    </row>
    <row r="198" spans="1:60" x14ac:dyDescent="0.25">
      <c r="A198" s="28">
        <v>4</v>
      </c>
      <c r="B198" s="14"/>
      <c r="C198" s="23">
        <f t="shared" si="22"/>
        <v>2.6664480157428665</v>
      </c>
      <c r="D198" s="23">
        <f t="shared" si="23"/>
        <v>2.399111111111111</v>
      </c>
      <c r="E198" s="23">
        <f t="shared" si="23"/>
        <v>1.8144927536231885</v>
      </c>
      <c r="F198" s="23" t="e">
        <f t="shared" si="23"/>
        <v>#N/A</v>
      </c>
      <c r="G198" s="23" t="e">
        <f t="shared" si="23"/>
        <v>#N/A</v>
      </c>
      <c r="H198" s="23" t="e">
        <f t="shared" si="23"/>
        <v>#N/A</v>
      </c>
      <c r="I198" s="23">
        <f t="shared" si="23"/>
        <v>1.6802544169611306</v>
      </c>
      <c r="J198" s="23">
        <f t="shared" si="23"/>
        <v>1.3925591098748262</v>
      </c>
      <c r="K198" s="23">
        <f t="shared" si="23"/>
        <v>6.3876221498371333</v>
      </c>
      <c r="L198" s="23">
        <f t="shared" si="23"/>
        <v>11.988764044943821</v>
      </c>
      <c r="M198" s="23">
        <f t="shared" si="23"/>
        <v>1.5649158324897836</v>
      </c>
      <c r="N198" s="23">
        <f t="shared" si="23"/>
        <v>7.9146039603960396</v>
      </c>
      <c r="O198" s="23">
        <f t="shared" si="23"/>
        <v>7.845070422535211</v>
      </c>
      <c r="P198" s="23">
        <f t="shared" si="23"/>
        <v>5.3314285714285718</v>
      </c>
      <c r="Q198" s="23">
        <f t="shared" si="23"/>
        <v>3.3550543024227233</v>
      </c>
      <c r="R198" s="23">
        <f t="shared" si="23"/>
        <v>3.2255603242727706</v>
      </c>
      <c r="S198" s="23">
        <f t="shared" si="23"/>
        <v>2.3757225433526012</v>
      </c>
      <c r="T198" s="23">
        <f t="shared" si="23"/>
        <v>6.8258928571428568</v>
      </c>
      <c r="U198" s="23">
        <f t="shared" si="23"/>
        <v>1.5245768134488977</v>
      </c>
      <c r="V198" s="23">
        <f t="shared" si="23"/>
        <v>1.9111913357400723</v>
      </c>
      <c r="W198" s="23" t="e">
        <f t="shared" si="23"/>
        <v>#N/A</v>
      </c>
      <c r="X198" s="23">
        <f t="shared" si="23"/>
        <v>8.7272727272727266</v>
      </c>
      <c r="Y198" s="23">
        <f t="shared" si="23"/>
        <v>1.8562535370684776</v>
      </c>
      <c r="Z198" s="23">
        <f t="shared" si="23"/>
        <v>3.3510324483775813</v>
      </c>
      <c r="AA198" s="23">
        <f t="shared" si="23"/>
        <v>6.0880361173814901</v>
      </c>
      <c r="AB198" s="23">
        <f t="shared" si="23"/>
        <v>3.3052884615384617</v>
      </c>
      <c r="AC198" s="23">
        <f t="shared" si="23"/>
        <v>1.8294827843195707</v>
      </c>
      <c r="AD198" s="23">
        <f t="shared" si="23"/>
        <v>76.375</v>
      </c>
      <c r="AE198" s="23" t="e">
        <f t="shared" si="23"/>
        <v>#N/A</v>
      </c>
      <c r="AF198" s="23">
        <f t="shared" si="23"/>
        <v>7.2596685082872927</v>
      </c>
      <c r="AG198" s="23">
        <f t="shared" si="23"/>
        <v>0</v>
      </c>
      <c r="AH198" s="23">
        <f t="shared" si="23"/>
        <v>4.2</v>
      </c>
      <c r="AI198" s="23">
        <f t="shared" si="23"/>
        <v>140.36363636363637</v>
      </c>
      <c r="AJ198" s="23">
        <f t="shared" si="23"/>
        <v>1.3888080690524682</v>
      </c>
      <c r="AK198" s="23">
        <f t="shared" si="23"/>
        <v>1.664983164983165</v>
      </c>
      <c r="AL198" s="23" t="e">
        <f t="shared" si="23"/>
        <v>#N/A</v>
      </c>
      <c r="AM198" s="23">
        <f t="shared" si="23"/>
        <v>1.4706595905989386</v>
      </c>
      <c r="AN198" s="23">
        <f t="shared" si="23"/>
        <v>1.3800746353047608</v>
      </c>
      <c r="AO198" s="23">
        <f t="shared" si="23"/>
        <v>3.3598409542743539</v>
      </c>
      <c r="AP198" s="23">
        <f t="shared" si="23"/>
        <v>2.0149044245421734</v>
      </c>
      <c r="AQ198" s="23" t="e">
        <f t="shared" si="23"/>
        <v>#N/A</v>
      </c>
      <c r="AR198" s="23">
        <f t="shared" si="23"/>
        <v>7.1105442176870746</v>
      </c>
      <c r="AS198" s="23">
        <f t="shared" si="23"/>
        <v>2.3066502463054186</v>
      </c>
      <c r="AT198" s="23" t="e">
        <f t="shared" si="23"/>
        <v>#N/A</v>
      </c>
      <c r="AU198" s="23">
        <f t="shared" si="23"/>
        <v>1.7266304347826087</v>
      </c>
      <c r="AV198" s="23">
        <f t="shared" si="23"/>
        <v>8.0524861878453038</v>
      </c>
      <c r="AW198" s="23">
        <f t="shared" si="23"/>
        <v>49.5</v>
      </c>
      <c r="AX198" s="23" t="e">
        <f t="shared" si="23"/>
        <v>#N/A</v>
      </c>
      <c r="AY198" s="23">
        <f t="shared" si="23"/>
        <v>24.478260869565219</v>
      </c>
      <c r="AZ198" s="23">
        <f t="shared" si="23"/>
        <v>1.2754837403468855</v>
      </c>
      <c r="BA198" s="23">
        <f t="shared" si="23"/>
        <v>1.3698991088362709</v>
      </c>
      <c r="BB198" s="23">
        <f t="shared" si="23"/>
        <v>2.8502127659574468</v>
      </c>
      <c r="BC198" s="23">
        <f t="shared" si="23"/>
        <v>2.6567834681042228</v>
      </c>
      <c r="BD198" s="23">
        <f t="shared" si="23"/>
        <v>3</v>
      </c>
      <c r="BE198" s="23">
        <f t="shared" si="23"/>
        <v>10.424205378973106</v>
      </c>
      <c r="BF198" s="23">
        <f t="shared" si="23"/>
        <v>3.9757391963608795</v>
      </c>
      <c r="BG198" s="23">
        <f t="shared" si="23"/>
        <v>5.0599999999999996</v>
      </c>
      <c r="BH198" s="23">
        <f t="shared" si="23"/>
        <v>3.7872340425531914</v>
      </c>
    </row>
    <row r="199" spans="1:60" x14ac:dyDescent="0.25">
      <c r="A199" s="6">
        <v>5</v>
      </c>
      <c r="B199" s="14"/>
      <c r="C199" s="23">
        <f t="shared" si="22"/>
        <v>3.2302058590657166</v>
      </c>
      <c r="D199" s="23">
        <f t="shared" si="23"/>
        <v>2.0808240887480189</v>
      </c>
      <c r="E199" s="23">
        <f t="shared" si="23"/>
        <v>2.4469714285714286</v>
      </c>
      <c r="F199" s="23" t="e">
        <f t="shared" si="23"/>
        <v>#N/A</v>
      </c>
      <c r="G199" s="23" t="e">
        <f t="shared" si="23"/>
        <v>#N/A</v>
      </c>
      <c r="H199" s="23" t="e">
        <f t="shared" si="23"/>
        <v>#N/A</v>
      </c>
      <c r="I199" s="23">
        <f t="shared" si="23"/>
        <v>1.9496497086361553</v>
      </c>
      <c r="J199" s="23">
        <f t="shared" si="23"/>
        <v>1.5017697623461992</v>
      </c>
      <c r="K199" s="23">
        <f t="shared" si="23"/>
        <v>4.9431721798134012</v>
      </c>
      <c r="L199" s="23">
        <f t="shared" si="23"/>
        <v>5.8397790055248615</v>
      </c>
      <c r="M199" s="23">
        <f t="shared" si="23"/>
        <v>1.52381605569082</v>
      </c>
      <c r="N199" s="23">
        <f t="shared" si="23"/>
        <v>2.9893497757847536</v>
      </c>
      <c r="O199" s="23">
        <f t="shared" si="23"/>
        <v>4.5498154981549819</v>
      </c>
      <c r="P199" s="23">
        <f t="shared" si="23"/>
        <v>5.7106598984771573</v>
      </c>
      <c r="Q199" s="23">
        <f t="shared" si="23"/>
        <v>2.7690339091490723</v>
      </c>
      <c r="R199" s="23">
        <f t="shared" si="23"/>
        <v>3.7946127946127945</v>
      </c>
      <c r="S199" s="23">
        <f t="shared" si="23"/>
        <v>3.2520630157539383</v>
      </c>
      <c r="T199" s="23">
        <f t="shared" si="23"/>
        <v>8.1560693641618496</v>
      </c>
      <c r="U199" s="23">
        <f t="shared" si="23"/>
        <v>1.4781622234826999</v>
      </c>
      <c r="V199" s="23">
        <f t="shared" si="23"/>
        <v>1.983449580328644</v>
      </c>
      <c r="W199" s="23" t="e">
        <f t="shared" si="23"/>
        <v>#N/A</v>
      </c>
      <c r="X199" s="23">
        <f t="shared" si="23"/>
        <v>3.7380745880312229</v>
      </c>
      <c r="Y199" s="23">
        <f t="shared" si="23"/>
        <v>1.6814853556485356</v>
      </c>
      <c r="Z199" s="23">
        <f t="shared" si="23"/>
        <v>2.3813215208564045</v>
      </c>
      <c r="AA199" s="23">
        <f t="shared" si="23"/>
        <v>6.870748299319728</v>
      </c>
      <c r="AB199" s="23">
        <f t="shared" si="23"/>
        <v>2.8055105348460292</v>
      </c>
      <c r="AC199" s="23">
        <f t="shared" si="23"/>
        <v>1.5887025134556096</v>
      </c>
      <c r="AD199" s="23">
        <f t="shared" si="23"/>
        <v>16.041666666666668</v>
      </c>
      <c r="AE199" s="23" t="e">
        <f t="shared" si="23"/>
        <v>#N/A</v>
      </c>
      <c r="AF199" s="23">
        <f t="shared" si="23"/>
        <v>8.8858800773694391</v>
      </c>
      <c r="AG199" s="23">
        <f t="shared" si="23"/>
        <v>0</v>
      </c>
      <c r="AH199" s="23">
        <f t="shared" si="23"/>
        <v>5.8205128205128203</v>
      </c>
      <c r="AI199" s="23">
        <f t="shared" si="23"/>
        <v>40.230769230769234</v>
      </c>
      <c r="AJ199" s="23">
        <f t="shared" si="23"/>
        <v>1.6205733558178752</v>
      </c>
      <c r="AK199" s="23">
        <f t="shared" si="23"/>
        <v>1.4188923249929717</v>
      </c>
      <c r="AL199" s="23" t="e">
        <f t="shared" si="23"/>
        <v>#N/A</v>
      </c>
      <c r="AM199" s="23">
        <f t="shared" si="23"/>
        <v>1.4194584671867829</v>
      </c>
      <c r="AN199" s="23">
        <f t="shared" si="23"/>
        <v>1.4407261888632976</v>
      </c>
      <c r="AO199" s="23">
        <f t="shared" si="23"/>
        <v>17.577181208053691</v>
      </c>
      <c r="AP199" s="23">
        <f t="shared" si="23"/>
        <v>1.8110062715407651</v>
      </c>
      <c r="AQ199" s="23" t="e">
        <f t="shared" si="23"/>
        <v>#N/A</v>
      </c>
      <c r="AR199" s="23">
        <f t="shared" si="23"/>
        <v>4.281293952180028</v>
      </c>
      <c r="AS199" s="23">
        <f t="shared" si="23"/>
        <v>5.2054298642533938</v>
      </c>
      <c r="AT199" s="23" t="e">
        <f t="shared" ref="D199:BH204" si="25">HLOOKUP(AT$194,$B$167:$BA$179,1+$A199,FALSE)</f>
        <v>#N/A</v>
      </c>
      <c r="AU199" s="23">
        <f t="shared" si="25"/>
        <v>2.0362554112554112</v>
      </c>
      <c r="AV199" s="23">
        <f t="shared" si="25"/>
        <v>12.223719676549866</v>
      </c>
      <c r="AW199" s="23">
        <f t="shared" si="25"/>
        <v>11.26923076923077</v>
      </c>
      <c r="AX199" s="23" t="e">
        <f t="shared" si="25"/>
        <v>#N/A</v>
      </c>
      <c r="AY199" s="23">
        <f t="shared" si="25"/>
        <v>21.310344827586206</v>
      </c>
      <c r="AZ199" s="23">
        <f t="shared" si="25"/>
        <v>1.2480855010378484</v>
      </c>
      <c r="BA199" s="23">
        <f t="shared" si="25"/>
        <v>1.4204018195867818</v>
      </c>
      <c r="BB199" s="23">
        <f t="shared" si="25"/>
        <v>4.3249516441005804</v>
      </c>
      <c r="BC199" s="23">
        <f t="shared" si="25"/>
        <v>3.6388367729831144</v>
      </c>
      <c r="BD199" s="23">
        <f t="shared" si="25"/>
        <v>2</v>
      </c>
      <c r="BE199" s="23">
        <f t="shared" si="25"/>
        <v>3.0903508771929826</v>
      </c>
      <c r="BF199" s="23">
        <f t="shared" si="25"/>
        <v>2.3313581417397486</v>
      </c>
      <c r="BG199" s="23">
        <f t="shared" si="25"/>
        <v>5.8611111111111107</v>
      </c>
      <c r="BH199" s="23">
        <f t="shared" si="25"/>
        <v>2.8771929824561404</v>
      </c>
    </row>
    <row r="200" spans="1:60" x14ac:dyDescent="0.25">
      <c r="A200" s="6">
        <v>6</v>
      </c>
      <c r="B200" s="14"/>
      <c r="C200" s="23">
        <f t="shared" si="22"/>
        <v>1.9091329123671645</v>
      </c>
      <c r="D200" s="23">
        <f t="shared" si="25"/>
        <v>3.7840342124019957</v>
      </c>
      <c r="E200" s="23">
        <f t="shared" si="25"/>
        <v>2.0488425545887377</v>
      </c>
      <c r="F200" s="23" t="e">
        <f t="shared" si="25"/>
        <v>#N/A</v>
      </c>
      <c r="G200" s="23" t="e">
        <f t="shared" si="25"/>
        <v>#N/A</v>
      </c>
      <c r="H200" s="23" t="e">
        <f t="shared" si="25"/>
        <v>#N/A</v>
      </c>
      <c r="I200" s="23">
        <f t="shared" si="25"/>
        <v>1.8187942850505285</v>
      </c>
      <c r="J200" s="23">
        <f t="shared" si="25"/>
        <v>1.409329691111578</v>
      </c>
      <c r="K200" s="23">
        <f t="shared" si="25"/>
        <v>2.9402432575356956</v>
      </c>
      <c r="L200" s="23">
        <f t="shared" si="25"/>
        <v>4.7707390648567118</v>
      </c>
      <c r="M200" s="23">
        <f t="shared" si="25"/>
        <v>1.4531931773105911</v>
      </c>
      <c r="N200" s="23">
        <f t="shared" si="25"/>
        <v>2.0016666666666665</v>
      </c>
      <c r="O200" s="23">
        <f t="shared" si="25"/>
        <v>3.6515837104072397</v>
      </c>
      <c r="P200" s="23">
        <f t="shared" si="25"/>
        <v>8.2380952380952372</v>
      </c>
      <c r="Q200" s="23">
        <f t="shared" si="25"/>
        <v>2.6414692573862122</v>
      </c>
      <c r="R200" s="23">
        <f t="shared" si="25"/>
        <v>4.1030303030303035</v>
      </c>
      <c r="S200" s="23">
        <f t="shared" si="25"/>
        <v>1.6786873422286333</v>
      </c>
      <c r="T200" s="23">
        <f t="shared" si="25"/>
        <v>5.9255898366606168</v>
      </c>
      <c r="U200" s="23">
        <f t="shared" si="25"/>
        <v>1.5681116690468513</v>
      </c>
      <c r="V200" s="23">
        <f t="shared" si="25"/>
        <v>1.7518413041343415</v>
      </c>
      <c r="W200" s="23" t="e">
        <f t="shared" si="25"/>
        <v>#N/A</v>
      </c>
      <c r="X200" s="23">
        <f t="shared" si="25"/>
        <v>3.306896551724138</v>
      </c>
      <c r="Y200" s="23">
        <f t="shared" si="25"/>
        <v>1.2895595432300162</v>
      </c>
      <c r="Z200" s="23">
        <f t="shared" si="25"/>
        <v>2.4654967986720417</v>
      </c>
      <c r="AA200" s="23">
        <f t="shared" si="25"/>
        <v>5.1237553342816504</v>
      </c>
      <c r="AB200" s="23">
        <f t="shared" si="25"/>
        <v>2.0543900543900544</v>
      </c>
      <c r="AC200" s="23">
        <f t="shared" si="25"/>
        <v>1.6859738784781375</v>
      </c>
      <c r="AD200" s="23">
        <f t="shared" si="25"/>
        <v>47.81818181818182</v>
      </c>
      <c r="AE200" s="23" t="e">
        <f t="shared" si="25"/>
        <v>#N/A</v>
      </c>
      <c r="AF200" s="23">
        <f t="shared" si="25"/>
        <v>5.3358070500927646</v>
      </c>
      <c r="AG200" s="23">
        <f t="shared" si="25"/>
        <v>0</v>
      </c>
      <c r="AH200" s="23">
        <f t="shared" si="25"/>
        <v>3.703125</v>
      </c>
      <c r="AI200" s="23">
        <f t="shared" si="25"/>
        <v>10.527777777777779</v>
      </c>
      <c r="AJ200" s="23">
        <f t="shared" si="25"/>
        <v>1.4563331405436668</v>
      </c>
      <c r="AK200" s="23">
        <f t="shared" si="25"/>
        <v>1.4110524681775847</v>
      </c>
      <c r="AL200" s="23" t="e">
        <f t="shared" si="25"/>
        <v>#N/A</v>
      </c>
      <c r="AM200" s="23">
        <f t="shared" si="25"/>
        <v>1.468568880962996</v>
      </c>
      <c r="AN200" s="23">
        <f t="shared" si="25"/>
        <v>1.3962113976440624</v>
      </c>
      <c r="AO200" s="23">
        <f t="shared" si="25"/>
        <v>2.647887323943662</v>
      </c>
      <c r="AP200" s="23">
        <f t="shared" si="25"/>
        <v>1.560596480134893</v>
      </c>
      <c r="AQ200" s="23" t="e">
        <f t="shared" si="25"/>
        <v>#N/A</v>
      </c>
      <c r="AR200" s="23">
        <f t="shared" si="25"/>
        <v>3.1600346020761245</v>
      </c>
      <c r="AS200" s="23">
        <f t="shared" si="25"/>
        <v>3.287408243929983</v>
      </c>
      <c r="AT200" s="23" t="e">
        <f t="shared" si="25"/>
        <v>#N/A</v>
      </c>
      <c r="AU200" s="23">
        <f t="shared" si="25"/>
        <v>1.5210308056872037</v>
      </c>
      <c r="AV200" s="23">
        <f t="shared" si="25"/>
        <v>3.4433566433566432</v>
      </c>
      <c r="AW200" s="23">
        <f t="shared" si="25"/>
        <v>8.2903225806451619</v>
      </c>
      <c r="AX200" s="23" t="e">
        <f t="shared" si="25"/>
        <v>#N/A</v>
      </c>
      <c r="AY200" s="23">
        <f t="shared" si="25"/>
        <v>7.666666666666667</v>
      </c>
      <c r="AZ200" s="23">
        <f t="shared" si="25"/>
        <v>1.1710728813681783</v>
      </c>
      <c r="BA200" s="23">
        <f t="shared" si="25"/>
        <v>1.2580260046267304</v>
      </c>
      <c r="BB200" s="23">
        <f t="shared" si="25"/>
        <v>2.1189320388349513</v>
      </c>
      <c r="BC200" s="23">
        <f t="shared" si="25"/>
        <v>2.2630219543693499</v>
      </c>
      <c r="BD200" s="23">
        <f t="shared" si="25"/>
        <v>11</v>
      </c>
      <c r="BE200" s="23">
        <f t="shared" si="25"/>
        <v>5.2</v>
      </c>
      <c r="BF200" s="23">
        <f t="shared" si="25"/>
        <v>4.9404117009750816</v>
      </c>
      <c r="BG200" s="23">
        <f t="shared" si="25"/>
        <v>4.8723404255319149</v>
      </c>
      <c r="BH200" s="23">
        <f t="shared" si="25"/>
        <v>1.8101265822784811</v>
      </c>
    </row>
    <row r="201" spans="1:60" x14ac:dyDescent="0.25">
      <c r="A201" s="28">
        <v>7</v>
      </c>
      <c r="C201" s="23">
        <f t="shared" si="22"/>
        <v>1.8241494968854814</v>
      </c>
      <c r="D201" s="23">
        <f t="shared" si="25"/>
        <v>2.2224274406332456</v>
      </c>
      <c r="E201" s="23">
        <f t="shared" si="25"/>
        <v>1.4157377530067468</v>
      </c>
      <c r="F201" s="23" t="e">
        <f t="shared" si="25"/>
        <v>#N/A</v>
      </c>
      <c r="G201" s="23" t="e">
        <f t="shared" si="25"/>
        <v>#N/A</v>
      </c>
      <c r="H201" s="23" t="e">
        <f t="shared" si="25"/>
        <v>#N/A</v>
      </c>
      <c r="I201" s="23">
        <f t="shared" si="25"/>
        <v>1.3025340580221643</v>
      </c>
      <c r="J201" s="23">
        <f t="shared" si="25"/>
        <v>1.3163048965169106</v>
      </c>
      <c r="K201" s="23">
        <f t="shared" si="25"/>
        <v>3.2237479806138936</v>
      </c>
      <c r="L201" s="23">
        <f t="shared" si="25"/>
        <v>3.9335038363171355</v>
      </c>
      <c r="M201" s="23">
        <f t="shared" si="25"/>
        <v>1.3817358602602801</v>
      </c>
      <c r="N201" s="23">
        <f t="shared" si="25"/>
        <v>1.7097751957565042</v>
      </c>
      <c r="O201" s="23">
        <f t="shared" si="25"/>
        <v>3.3248730964467006</v>
      </c>
      <c r="P201" s="23">
        <f t="shared" si="25"/>
        <v>3.9507494646680943</v>
      </c>
      <c r="Q201" s="23">
        <f t="shared" si="25"/>
        <v>4.1149911816578486</v>
      </c>
      <c r="R201" s="23">
        <f t="shared" si="25"/>
        <v>2.9503676470588234</v>
      </c>
      <c r="S201" s="23">
        <f t="shared" si="25"/>
        <v>2.917960088691796</v>
      </c>
      <c r="T201" s="23">
        <f t="shared" si="25"/>
        <v>7.0916334661354581</v>
      </c>
      <c r="U201" s="23">
        <f t="shared" si="25"/>
        <v>1.3259378781766842</v>
      </c>
      <c r="V201" s="23">
        <f t="shared" si="25"/>
        <v>1.6845693613468764</v>
      </c>
      <c r="W201" s="23" t="e">
        <f t="shared" si="25"/>
        <v>#N/A</v>
      </c>
      <c r="X201" s="23">
        <f t="shared" si="25"/>
        <v>3.8373655913978495</v>
      </c>
      <c r="Y201" s="23">
        <f t="shared" si="25"/>
        <v>1.4564254062038404</v>
      </c>
      <c r="Z201" s="23">
        <f t="shared" si="25"/>
        <v>3.5641898279447912</v>
      </c>
      <c r="AA201" s="23">
        <f t="shared" si="25"/>
        <v>5.51706910907577</v>
      </c>
      <c r="AB201" s="23">
        <f t="shared" si="25"/>
        <v>1.8955404750363549</v>
      </c>
      <c r="AC201" s="23">
        <f t="shared" si="25"/>
        <v>1.5854490549155575</v>
      </c>
      <c r="AD201" s="23">
        <f t="shared" si="25"/>
        <v>37.04</v>
      </c>
      <c r="AE201" s="23" t="e">
        <f t="shared" si="25"/>
        <v>#N/A</v>
      </c>
      <c r="AF201" s="23">
        <f t="shared" si="25"/>
        <v>2.2634357910616631</v>
      </c>
      <c r="AG201" s="23">
        <f t="shared" si="25"/>
        <v>0</v>
      </c>
      <c r="AH201" s="23">
        <f t="shared" si="25"/>
        <v>3.2977412731006162</v>
      </c>
      <c r="AI201" s="23">
        <f t="shared" si="25"/>
        <v>39.329113924050631</v>
      </c>
      <c r="AJ201" s="23">
        <f t="shared" si="25"/>
        <v>1.6686373041678983</v>
      </c>
      <c r="AK201" s="23">
        <f t="shared" si="25"/>
        <v>1.3851508120649652</v>
      </c>
      <c r="AL201" s="23" t="e">
        <f t="shared" si="25"/>
        <v>#N/A</v>
      </c>
      <c r="AM201" s="23">
        <f t="shared" si="25"/>
        <v>1.2637482900136798</v>
      </c>
      <c r="AN201" s="23">
        <f t="shared" si="25"/>
        <v>1.7012378721980594</v>
      </c>
      <c r="AO201" s="23">
        <f t="shared" si="25"/>
        <v>3.2569089048106448</v>
      </c>
      <c r="AP201" s="23">
        <f t="shared" si="25"/>
        <v>1.3436501130428002</v>
      </c>
      <c r="AQ201" s="23" t="e">
        <f t="shared" si="25"/>
        <v>#N/A</v>
      </c>
      <c r="AR201" s="23">
        <f t="shared" si="25"/>
        <v>4.4941916747337851</v>
      </c>
      <c r="AS201" s="23">
        <f t="shared" si="25"/>
        <v>3.8373121131741823</v>
      </c>
      <c r="AT201" s="23" t="e">
        <f t="shared" si="25"/>
        <v>#N/A</v>
      </c>
      <c r="AU201" s="23">
        <f t="shared" si="25"/>
        <v>1.5144927536231885</v>
      </c>
      <c r="AV201" s="23">
        <f t="shared" si="25"/>
        <v>3.6894018887722981</v>
      </c>
      <c r="AW201" s="23">
        <f t="shared" si="25"/>
        <v>449</v>
      </c>
      <c r="AX201" s="23" t="e">
        <f t="shared" si="25"/>
        <v>#N/A</v>
      </c>
      <c r="AY201" s="23">
        <f t="shared" si="25"/>
        <v>16.496376811594203</v>
      </c>
      <c r="AZ201" s="23">
        <f t="shared" si="25"/>
        <v>1.2324304538799415</v>
      </c>
      <c r="BA201" s="23">
        <f t="shared" si="25"/>
        <v>1.2404194757032636</v>
      </c>
      <c r="BB201" s="23">
        <f t="shared" si="25"/>
        <v>1.7481891776736258</v>
      </c>
      <c r="BC201" s="23">
        <f t="shared" si="25"/>
        <v>1.9149155033063923</v>
      </c>
      <c r="BD201" s="23">
        <f t="shared" si="25"/>
        <v>2.5</v>
      </c>
      <c r="BE201" s="23">
        <f t="shared" si="25"/>
        <v>4.2655601659751037</v>
      </c>
      <c r="BF201" s="23">
        <f t="shared" si="25"/>
        <v>3.7354278627532036</v>
      </c>
      <c r="BG201" s="23">
        <f t="shared" si="25"/>
        <v>8.4411764705882355</v>
      </c>
      <c r="BH201" s="23">
        <f t="shared" si="25"/>
        <v>1.9512195121951219</v>
      </c>
    </row>
    <row r="202" spans="1:60" x14ac:dyDescent="0.25">
      <c r="A202" s="6">
        <v>8</v>
      </c>
      <c r="C202" s="23">
        <f t="shared" si="22"/>
        <v>1.7872244714349979</v>
      </c>
      <c r="D202" s="23">
        <f t="shared" si="25"/>
        <v>1.5641655641655641</v>
      </c>
      <c r="E202" s="23">
        <f t="shared" si="25"/>
        <v>1.4903867526116914</v>
      </c>
      <c r="F202" s="23" t="e">
        <f t="shared" si="25"/>
        <v>#N/A</v>
      </c>
      <c r="G202" s="23" t="e">
        <f t="shared" si="25"/>
        <v>#N/A</v>
      </c>
      <c r="H202" s="23" t="e">
        <f t="shared" si="25"/>
        <v>#N/A</v>
      </c>
      <c r="I202" s="23">
        <f t="shared" si="25"/>
        <v>1.4638541170355612</v>
      </c>
      <c r="J202" s="23">
        <f t="shared" si="25"/>
        <v>1.3320026613439786</v>
      </c>
      <c r="K202" s="23">
        <f t="shared" si="25"/>
        <v>2.0303252629004644</v>
      </c>
      <c r="L202" s="23">
        <f t="shared" si="25"/>
        <v>2.2132701421800949</v>
      </c>
      <c r="M202" s="23">
        <f t="shared" si="25"/>
        <v>1.4129231065530359</v>
      </c>
      <c r="N202" s="23">
        <f t="shared" si="25"/>
        <v>2.0501229172357278</v>
      </c>
      <c r="O202" s="23">
        <f t="shared" si="25"/>
        <v>4.39117199391172</v>
      </c>
      <c r="P202" s="23">
        <f t="shared" si="25"/>
        <v>5.0175438596491224</v>
      </c>
      <c r="Q202" s="23">
        <f t="shared" si="25"/>
        <v>2.7144168962350781</v>
      </c>
      <c r="R202" s="23">
        <f t="shared" si="25"/>
        <v>2.8022028453418999</v>
      </c>
      <c r="S202" s="23">
        <f t="shared" si="25"/>
        <v>2.3326932309169468</v>
      </c>
      <c r="T202" s="23">
        <f t="shared" si="25"/>
        <v>6.3498098859315588</v>
      </c>
      <c r="U202" s="23">
        <f t="shared" si="25"/>
        <v>1.4475670526161513</v>
      </c>
      <c r="V202" s="23">
        <f t="shared" si="25"/>
        <v>1.3651889028300572</v>
      </c>
      <c r="W202" s="23" t="e">
        <f t="shared" si="25"/>
        <v>#N/A</v>
      </c>
      <c r="X202" s="23">
        <f t="shared" si="25"/>
        <v>3.6049475262368817</v>
      </c>
      <c r="Y202" s="23">
        <f t="shared" si="25"/>
        <v>1.3395439377085652</v>
      </c>
      <c r="Z202" s="23">
        <f t="shared" si="25"/>
        <v>1.5732859495536102</v>
      </c>
      <c r="AA202" s="23">
        <f t="shared" si="25"/>
        <v>9.2761194029850742</v>
      </c>
      <c r="AB202" s="23">
        <f t="shared" si="25"/>
        <v>2.0224455611390284</v>
      </c>
      <c r="AC202" s="23">
        <f t="shared" si="25"/>
        <v>1.8049598377914684</v>
      </c>
      <c r="AD202" s="23">
        <f t="shared" si="25"/>
        <v>106.42857142857143</v>
      </c>
      <c r="AE202" s="23" t="e">
        <f t="shared" si="25"/>
        <v>#N/A</v>
      </c>
      <c r="AF202" s="23">
        <f t="shared" si="25"/>
        <v>1.8728405550835456</v>
      </c>
      <c r="AG202" s="23">
        <f t="shared" si="25"/>
        <v>0</v>
      </c>
      <c r="AH202" s="23">
        <f t="shared" si="25"/>
        <v>4.1910828025477711</v>
      </c>
      <c r="AI202" s="23">
        <f t="shared" si="25"/>
        <v>15.55</v>
      </c>
      <c r="AJ202" s="23">
        <f t="shared" si="25"/>
        <v>1.3205900367496937</v>
      </c>
      <c r="AK202" s="23">
        <f t="shared" si="25"/>
        <v>1.5</v>
      </c>
      <c r="AL202" s="23" t="e">
        <f t="shared" si="25"/>
        <v>#N/A</v>
      </c>
      <c r="AM202" s="23">
        <f t="shared" si="25"/>
        <v>1.2593930014616113</v>
      </c>
      <c r="AN202" s="23">
        <f t="shared" si="25"/>
        <v>1.4985392036961545</v>
      </c>
      <c r="AO202" s="23">
        <f t="shared" si="25"/>
        <v>2.2900531511009872</v>
      </c>
      <c r="AP202" s="23">
        <f t="shared" si="25"/>
        <v>1.4527572016460906</v>
      </c>
      <c r="AQ202" s="23" t="e">
        <f t="shared" si="25"/>
        <v>#N/A</v>
      </c>
      <c r="AR202" s="23">
        <f t="shared" si="25"/>
        <v>1.8501735047968972</v>
      </c>
      <c r="AS202" s="23">
        <f t="shared" si="25"/>
        <v>3.0335570469798658</v>
      </c>
      <c r="AT202" s="23" t="e">
        <f t="shared" si="25"/>
        <v>#N/A</v>
      </c>
      <c r="AU202" s="23">
        <f t="shared" si="25"/>
        <v>1.4292815183009488</v>
      </c>
      <c r="AV202" s="23">
        <f t="shared" si="25"/>
        <v>2.2061476779151352</v>
      </c>
      <c r="AW202" s="23">
        <f t="shared" si="25"/>
        <v>7.6909090909090905</v>
      </c>
      <c r="AX202" s="23" t="e">
        <f t="shared" si="25"/>
        <v>#N/A</v>
      </c>
      <c r="AY202" s="23">
        <f t="shared" si="25"/>
        <v>13.975728155339805</v>
      </c>
      <c r="AZ202" s="23">
        <f t="shared" si="25"/>
        <v>1.1220631645770514</v>
      </c>
      <c r="BA202" s="23">
        <f t="shared" si="25"/>
        <v>1.2917572003898323</v>
      </c>
      <c r="BB202" s="23">
        <f t="shared" si="25"/>
        <v>1.8203980099502488</v>
      </c>
      <c r="BC202" s="23">
        <f t="shared" si="25"/>
        <v>2.0280539289118891</v>
      </c>
      <c r="BD202" s="23">
        <f t="shared" si="25"/>
        <v>2.5</v>
      </c>
      <c r="BE202" s="23">
        <f t="shared" si="25"/>
        <v>2.1090400745573161</v>
      </c>
      <c r="BF202" s="23">
        <f t="shared" si="25"/>
        <v>6.8527960526315788</v>
      </c>
      <c r="BG202" s="23">
        <f t="shared" si="25"/>
        <v>5.3372093023255811</v>
      </c>
      <c r="BH202" s="23">
        <f t="shared" si="25"/>
        <v>2.1176470588235294</v>
      </c>
    </row>
    <row r="203" spans="1:60" x14ac:dyDescent="0.25">
      <c r="A203" s="6">
        <v>9</v>
      </c>
      <c r="C203" s="23">
        <f t="shared" si="22"/>
        <v>2.4668111622866431</v>
      </c>
      <c r="D203" s="23">
        <f t="shared" si="25"/>
        <v>4.231555880204529</v>
      </c>
      <c r="E203" s="23">
        <f t="shared" si="25"/>
        <v>1.665546218487395</v>
      </c>
      <c r="F203" s="23" t="e">
        <f t="shared" si="25"/>
        <v>#N/A</v>
      </c>
      <c r="G203" s="23" t="e">
        <f t="shared" si="25"/>
        <v>#N/A</v>
      </c>
      <c r="H203" s="23" t="e">
        <f t="shared" si="25"/>
        <v>#N/A</v>
      </c>
      <c r="I203" s="23">
        <f t="shared" si="25"/>
        <v>1.2985475321814552</v>
      </c>
      <c r="J203" s="23">
        <f t="shared" si="25"/>
        <v>2.4985207100591715</v>
      </c>
      <c r="K203" s="23">
        <f t="shared" si="25"/>
        <v>4.2610789980732173</v>
      </c>
      <c r="L203" s="23">
        <f t="shared" si="25"/>
        <v>10.217948717948717</v>
      </c>
      <c r="M203" s="23">
        <f t="shared" si="25"/>
        <v>2.0059578898658028</v>
      </c>
      <c r="N203" s="23">
        <f t="shared" si="25"/>
        <v>3.6242690058479532</v>
      </c>
      <c r="O203" s="23">
        <f t="shared" si="25"/>
        <v>3.9559471365638768</v>
      </c>
      <c r="P203" s="23">
        <f t="shared" si="25"/>
        <v>7.0641025641025639</v>
      </c>
      <c r="Q203" s="23">
        <f t="shared" si="25"/>
        <v>3.5363469761759316</v>
      </c>
      <c r="R203" s="23">
        <f t="shared" si="25"/>
        <v>2.4896836313617605</v>
      </c>
      <c r="S203" s="23">
        <f t="shared" si="25"/>
        <v>3.0718157181571817</v>
      </c>
      <c r="T203" s="23">
        <f t="shared" si="25"/>
        <v>8.1545064377682408</v>
      </c>
      <c r="U203" s="23">
        <f t="shared" si="25"/>
        <v>1.599141824751581</v>
      </c>
      <c r="V203" s="23">
        <f t="shared" si="25"/>
        <v>2.0901296111665006</v>
      </c>
      <c r="W203" s="23" t="e">
        <f t="shared" si="25"/>
        <v>#N/A</v>
      </c>
      <c r="X203" s="23">
        <f t="shared" si="25"/>
        <v>2.9946140035906641</v>
      </c>
      <c r="Y203" s="23">
        <f t="shared" si="25"/>
        <v>1.8766490765171504</v>
      </c>
      <c r="Z203" s="23">
        <f t="shared" si="25"/>
        <v>2.035983749274521</v>
      </c>
      <c r="AA203" s="23">
        <f t="shared" si="25"/>
        <v>2.5419103313840155</v>
      </c>
      <c r="AB203" s="23">
        <f t="shared" si="25"/>
        <v>6.2867924528301886</v>
      </c>
      <c r="AC203" s="23">
        <f t="shared" si="25"/>
        <v>3.8661008958038661</v>
      </c>
      <c r="AD203" s="23">
        <f t="shared" si="25"/>
        <v>20</v>
      </c>
      <c r="AE203" s="23" t="e">
        <f t="shared" si="25"/>
        <v>#N/A</v>
      </c>
      <c r="AF203" s="23">
        <f t="shared" si="25"/>
        <v>4.7302248126561199</v>
      </c>
      <c r="AG203" s="23">
        <f t="shared" si="25"/>
        <v>0</v>
      </c>
      <c r="AH203" s="23">
        <f t="shared" si="25"/>
        <v>12.260162601626016</v>
      </c>
      <c r="AI203" s="23">
        <f t="shared" si="25"/>
        <v>95.333333333333329</v>
      </c>
      <c r="AJ203" s="23">
        <f t="shared" si="25"/>
        <v>1.8330978452843518</v>
      </c>
      <c r="AK203" s="23">
        <f t="shared" si="25"/>
        <v>1.6504369538077404</v>
      </c>
      <c r="AL203" s="23" t="e">
        <f t="shared" si="25"/>
        <v>#N/A</v>
      </c>
      <c r="AM203" s="23">
        <f t="shared" si="25"/>
        <v>1.3738591153756143</v>
      </c>
      <c r="AN203" s="23">
        <f t="shared" si="25"/>
        <v>1.6123623313946294</v>
      </c>
      <c r="AO203" s="23">
        <f t="shared" si="25"/>
        <v>5.0637958532695375</v>
      </c>
      <c r="AP203" s="23">
        <f t="shared" si="25"/>
        <v>1.6337582139181379</v>
      </c>
      <c r="AQ203" s="23" t="e">
        <f t="shared" si="25"/>
        <v>#N/A</v>
      </c>
      <c r="AR203" s="23">
        <f t="shared" si="25"/>
        <v>2.456125356125356</v>
      </c>
      <c r="AS203" s="23">
        <f t="shared" si="25"/>
        <v>3.0596707818930042</v>
      </c>
      <c r="AT203" s="23" t="e">
        <f t="shared" si="25"/>
        <v>#N/A</v>
      </c>
      <c r="AU203" s="23">
        <f t="shared" si="25"/>
        <v>1.6811805961426067</v>
      </c>
      <c r="AV203" s="23">
        <f t="shared" si="25"/>
        <v>8.2745098039215694</v>
      </c>
      <c r="AW203" s="23">
        <f t="shared" si="25"/>
        <v>61</v>
      </c>
      <c r="AX203" s="23" t="e">
        <f t="shared" si="25"/>
        <v>#N/A</v>
      </c>
      <c r="AY203" s="23">
        <f t="shared" si="25"/>
        <v>8.5769230769230766</v>
      </c>
      <c r="AZ203" s="23">
        <f t="shared" si="25"/>
        <v>1.4530248792978255</v>
      </c>
      <c r="BA203" s="23">
        <f t="shared" si="25"/>
        <v>1.4076622985010867</v>
      </c>
      <c r="BB203" s="23">
        <f t="shared" si="25"/>
        <v>5.4533965244865721</v>
      </c>
      <c r="BC203" s="23">
        <f t="shared" si="25"/>
        <v>5.7981407702523242</v>
      </c>
      <c r="BD203" s="23">
        <f t="shared" si="25"/>
        <v>3</v>
      </c>
      <c r="BE203" s="23">
        <f t="shared" si="25"/>
        <v>2.1184086629001881</v>
      </c>
      <c r="BF203" s="23">
        <f t="shared" si="25"/>
        <v>2.9802930773117735</v>
      </c>
      <c r="BG203" s="23">
        <f t="shared" si="25"/>
        <v>4.6519823788546253</v>
      </c>
      <c r="BH203" s="23">
        <f t="shared" si="25"/>
        <v>4.7555555555555555</v>
      </c>
    </row>
    <row r="204" spans="1:60" x14ac:dyDescent="0.25">
      <c r="A204" s="28">
        <v>10</v>
      </c>
      <c r="C204" s="23">
        <f t="shared" si="22"/>
        <v>4.3135775862068968</v>
      </c>
      <c r="D204" s="23">
        <f t="shared" si="25"/>
        <v>4.7372448979591839</v>
      </c>
      <c r="E204" s="23">
        <f t="shared" si="25"/>
        <v>1.8449384330391196</v>
      </c>
      <c r="F204" s="23" t="e">
        <f t="shared" si="25"/>
        <v>#N/A</v>
      </c>
      <c r="G204" s="23" t="e">
        <f t="shared" si="25"/>
        <v>#N/A</v>
      </c>
      <c r="H204" s="23" t="e">
        <f t="shared" si="25"/>
        <v>#N/A</v>
      </c>
      <c r="I204" s="23">
        <f t="shared" si="25"/>
        <v>1.5062131752354031</v>
      </c>
      <c r="J204" s="23">
        <f t="shared" si="25"/>
        <v>1.4091775923718712</v>
      </c>
      <c r="K204" s="23">
        <f t="shared" si="25"/>
        <v>2.5631443298969074</v>
      </c>
      <c r="L204" s="23">
        <f t="shared" si="25"/>
        <v>5.9417989417989414</v>
      </c>
      <c r="M204" s="23">
        <f t="shared" si="25"/>
        <v>1.7966202389596673</v>
      </c>
      <c r="N204" s="23">
        <f t="shared" si="25"/>
        <v>3.8058161350844277</v>
      </c>
      <c r="O204" s="23">
        <f t="shared" si="25"/>
        <v>7.257668711656442</v>
      </c>
      <c r="P204" s="23">
        <f t="shared" ref="D204:BH206" si="26">HLOOKUP(P$194,$B$167:$BA$179,1+$A204,FALSE)</f>
        <v>7.1875</v>
      </c>
      <c r="Q204" s="23">
        <f t="shared" si="26"/>
        <v>4.6767151767151764</v>
      </c>
      <c r="R204" s="23">
        <f t="shared" si="26"/>
        <v>3.4071246819338423</v>
      </c>
      <c r="S204" s="23">
        <f t="shared" si="26"/>
        <v>2.4095563139931739</v>
      </c>
      <c r="T204" s="23">
        <f t="shared" si="26"/>
        <v>8.2737430167597772</v>
      </c>
      <c r="U204" s="23">
        <f t="shared" si="26"/>
        <v>1.8398558618955836</v>
      </c>
      <c r="V204" s="23">
        <f t="shared" si="26"/>
        <v>1.5851220229344309</v>
      </c>
      <c r="W204" s="23" t="e">
        <f t="shared" si="26"/>
        <v>#N/A</v>
      </c>
      <c r="X204" s="23">
        <f t="shared" si="26"/>
        <v>5.0797413793103452</v>
      </c>
      <c r="Y204" s="23">
        <f t="shared" si="26"/>
        <v>2.0404589371980677</v>
      </c>
      <c r="Z204" s="23">
        <f t="shared" si="26"/>
        <v>1.9039301310043668</v>
      </c>
      <c r="AA204" s="23">
        <f t="shared" si="26"/>
        <v>5.4572591587516959</v>
      </c>
      <c r="AB204" s="23">
        <f t="shared" si="26"/>
        <v>10.116071428571429</v>
      </c>
      <c r="AC204" s="23">
        <f t="shared" si="26"/>
        <v>6.6877996803409694</v>
      </c>
      <c r="AD204" s="23">
        <f t="shared" si="26"/>
        <v>20</v>
      </c>
      <c r="AE204" s="23" t="e">
        <f t="shared" si="26"/>
        <v>#N/A</v>
      </c>
      <c r="AF204" s="23">
        <f t="shared" si="26"/>
        <v>15.514563106796116</v>
      </c>
      <c r="AG204" s="23">
        <f t="shared" si="26"/>
        <v>0</v>
      </c>
      <c r="AH204" s="23">
        <f t="shared" si="26"/>
        <v>4.5783783783783782</v>
      </c>
      <c r="AI204" s="23">
        <f t="shared" si="26"/>
        <v>115.75</v>
      </c>
      <c r="AJ204" s="23">
        <f t="shared" si="26"/>
        <v>1.7384572464778909</v>
      </c>
      <c r="AK204" s="23">
        <f t="shared" si="26"/>
        <v>1.5634373733279288</v>
      </c>
      <c r="AL204" s="23" t="e">
        <f t="shared" si="26"/>
        <v>#N/A</v>
      </c>
      <c r="AM204" s="23">
        <f t="shared" si="26"/>
        <v>1.2927053266859092</v>
      </c>
      <c r="AN204" s="23">
        <f t="shared" si="26"/>
        <v>1.7953953315254958</v>
      </c>
      <c r="AO204" s="23">
        <f t="shared" si="26"/>
        <v>14</v>
      </c>
      <c r="AP204" s="23">
        <f t="shared" si="26"/>
        <v>2.0978778692074491</v>
      </c>
      <c r="AQ204" s="23" t="e">
        <f t="shared" si="26"/>
        <v>#N/A</v>
      </c>
      <c r="AR204" s="23">
        <f t="shared" si="26"/>
        <v>2.9272326350606397</v>
      </c>
      <c r="AS204" s="23">
        <f t="shared" si="26"/>
        <v>5.0363128491620115</v>
      </c>
      <c r="AT204" s="23" t="e">
        <f t="shared" si="26"/>
        <v>#N/A</v>
      </c>
      <c r="AU204" s="23">
        <f t="shared" si="26"/>
        <v>1.6284602076124568</v>
      </c>
      <c r="AV204" s="23">
        <f t="shared" si="26"/>
        <v>7.9920634920634921</v>
      </c>
      <c r="AW204" s="23">
        <f t="shared" si="26"/>
        <v>8.375</v>
      </c>
      <c r="AX204" s="23" t="e">
        <f t="shared" si="26"/>
        <v>#N/A</v>
      </c>
      <c r="AY204" s="23">
        <f t="shared" si="26"/>
        <v>75</v>
      </c>
      <c r="AZ204" s="23">
        <f t="shared" si="26"/>
        <v>1.3277399125778895</v>
      </c>
      <c r="BA204" s="23">
        <f t="shared" si="26"/>
        <v>1.3325380515458376</v>
      </c>
      <c r="BB204" s="23">
        <f t="shared" si="26"/>
        <v>4.662379421221865</v>
      </c>
      <c r="BC204" s="23">
        <f t="shared" si="26"/>
        <v>5.1855036855036856</v>
      </c>
      <c r="BD204" s="23">
        <f t="shared" si="26"/>
        <v>5</v>
      </c>
      <c r="BE204" s="23">
        <f t="shared" si="26"/>
        <v>3.2972972972972974</v>
      </c>
      <c r="BF204" s="23">
        <f t="shared" si="26"/>
        <v>3.9249146757679183</v>
      </c>
      <c r="BG204" s="23">
        <f t="shared" si="26"/>
        <v>15.454545454545455</v>
      </c>
      <c r="BH204" s="23">
        <f t="shared" si="26"/>
        <v>4.4761904761904763</v>
      </c>
    </row>
    <row r="205" spans="1:60" x14ac:dyDescent="0.25">
      <c r="A205" s="6">
        <v>11</v>
      </c>
      <c r="C205" s="23">
        <f t="shared" si="22"/>
        <v>2.1375400542272613</v>
      </c>
      <c r="D205" s="23">
        <f t="shared" si="26"/>
        <v>2.5243081525804039</v>
      </c>
      <c r="E205" s="23">
        <f t="shared" si="26"/>
        <v>2.5446385638724154</v>
      </c>
      <c r="F205" s="23" t="e">
        <f t="shared" si="26"/>
        <v>#N/A</v>
      </c>
      <c r="G205" s="23" t="e">
        <f t="shared" si="26"/>
        <v>#N/A</v>
      </c>
      <c r="H205" s="23" t="e">
        <f t="shared" si="26"/>
        <v>#N/A</v>
      </c>
      <c r="I205" s="23">
        <f t="shared" si="26"/>
        <v>1.52955968759823</v>
      </c>
      <c r="J205" s="23">
        <f t="shared" si="26"/>
        <v>1.4219690805532954</v>
      </c>
      <c r="K205" s="23">
        <f t="shared" si="26"/>
        <v>2.1066945606694563</v>
      </c>
      <c r="L205" s="23">
        <f t="shared" si="26"/>
        <v>3.2848970251716247</v>
      </c>
      <c r="M205" s="23">
        <f t="shared" si="26"/>
        <v>1.60730239766615</v>
      </c>
      <c r="N205" s="23">
        <f t="shared" si="26"/>
        <v>5.4485165794066317</v>
      </c>
      <c r="O205" s="23">
        <f t="shared" si="26"/>
        <v>7.653614457831325</v>
      </c>
      <c r="P205" s="23">
        <f t="shared" si="26"/>
        <v>14.064516129032258</v>
      </c>
      <c r="Q205" s="23">
        <f t="shared" si="26"/>
        <v>3.1605107159142727</v>
      </c>
      <c r="R205" s="23">
        <f t="shared" si="26"/>
        <v>2.8147668393782381</v>
      </c>
      <c r="S205" s="23">
        <f t="shared" si="26"/>
        <v>3.2575301204819276</v>
      </c>
      <c r="T205" s="23">
        <f t="shared" si="26"/>
        <v>4.265748031496063</v>
      </c>
      <c r="U205" s="23">
        <f t="shared" si="26"/>
        <v>1.7581671616461603</v>
      </c>
      <c r="V205" s="23">
        <f t="shared" si="26"/>
        <v>1.4793311175737434</v>
      </c>
      <c r="W205" s="23" t="e">
        <f t="shared" si="26"/>
        <v>#N/A</v>
      </c>
      <c r="X205" s="23">
        <f t="shared" si="26"/>
        <v>10.614285714285714</v>
      </c>
      <c r="Y205" s="23">
        <f t="shared" si="26"/>
        <v>1.7550471063257065</v>
      </c>
      <c r="Z205" s="23">
        <f t="shared" si="26"/>
        <v>1.8790522220912413</v>
      </c>
      <c r="AA205" s="23">
        <f t="shared" si="26"/>
        <v>3.6166471277842906</v>
      </c>
      <c r="AB205" s="23">
        <f t="shared" si="26"/>
        <v>3.6850192061459666</v>
      </c>
      <c r="AC205" s="23">
        <f t="shared" si="26"/>
        <v>2.9250843644544431</v>
      </c>
      <c r="AD205" s="23">
        <f t="shared" si="26"/>
        <v>60</v>
      </c>
      <c r="AE205" s="23" t="e">
        <f t="shared" si="26"/>
        <v>#N/A</v>
      </c>
      <c r="AF205" s="23">
        <f t="shared" si="26"/>
        <v>16.008695652173913</v>
      </c>
      <c r="AG205" s="23">
        <f t="shared" si="26"/>
        <v>0</v>
      </c>
      <c r="AH205" s="23">
        <f t="shared" si="26"/>
        <v>6.7676767676767673</v>
      </c>
      <c r="AI205" s="23">
        <f t="shared" si="26"/>
        <v>2422</v>
      </c>
      <c r="AJ205" s="23">
        <f t="shared" si="26"/>
        <v>1.6951962110960759</v>
      </c>
      <c r="AK205" s="23">
        <f t="shared" si="26"/>
        <v>1.663919742027947</v>
      </c>
      <c r="AL205" s="23" t="e">
        <f t="shared" si="26"/>
        <v>#N/A</v>
      </c>
      <c r="AM205" s="23">
        <f t="shared" si="26"/>
        <v>1.426905456059975</v>
      </c>
      <c r="AN205" s="23">
        <f t="shared" si="26"/>
        <v>1.5398681829930214</v>
      </c>
      <c r="AO205" s="23">
        <f t="shared" si="26"/>
        <v>8.7449856733524349</v>
      </c>
      <c r="AP205" s="23">
        <f t="shared" si="26"/>
        <v>1.5952727272727272</v>
      </c>
      <c r="AQ205" s="23" t="e">
        <f t="shared" si="26"/>
        <v>#N/A</v>
      </c>
      <c r="AR205" s="23">
        <f t="shared" si="26"/>
        <v>3.5329823474759987</v>
      </c>
      <c r="AS205" s="23">
        <f t="shared" si="26"/>
        <v>2.8175438596491227</v>
      </c>
      <c r="AT205" s="23" t="e">
        <f t="shared" si="26"/>
        <v>#N/A</v>
      </c>
      <c r="AU205" s="23">
        <f t="shared" si="26"/>
        <v>1.7212877030162412</v>
      </c>
      <c r="AV205" s="23">
        <f t="shared" si="26"/>
        <v>13.248201438848922</v>
      </c>
      <c r="AW205" s="23">
        <f t="shared" si="26"/>
        <v>82.333333333333329</v>
      </c>
      <c r="AX205" s="23" t="e">
        <f t="shared" si="26"/>
        <v>#N/A</v>
      </c>
      <c r="AY205" s="23">
        <f t="shared" si="26"/>
        <v>86</v>
      </c>
      <c r="AZ205" s="23">
        <f t="shared" si="26"/>
        <v>1.4016062737978163</v>
      </c>
      <c r="BA205" s="23">
        <f t="shared" si="26"/>
        <v>1.3987603905993866</v>
      </c>
      <c r="BB205" s="23">
        <f t="shared" si="26"/>
        <v>3.8056580565805658</v>
      </c>
      <c r="BC205" s="23">
        <f t="shared" si="26"/>
        <v>5.0531107738998484</v>
      </c>
      <c r="BD205" s="23">
        <f t="shared" si="26"/>
        <v>3</v>
      </c>
      <c r="BE205" s="23">
        <f t="shared" si="26"/>
        <v>3.7510156703424262</v>
      </c>
      <c r="BF205" s="23">
        <f t="shared" si="26"/>
        <v>2.9033674963396781</v>
      </c>
      <c r="BG205" s="23">
        <f t="shared" si="26"/>
        <v>10.25</v>
      </c>
      <c r="BH205" s="23">
        <f t="shared" si="26"/>
        <v>3.7647058823529411</v>
      </c>
    </row>
    <row r="206" spans="1:60" x14ac:dyDescent="0.25">
      <c r="A206" s="6">
        <v>12</v>
      </c>
      <c r="C206" s="23">
        <f t="shared" si="22"/>
        <v>2.6664480157428665</v>
      </c>
      <c r="D206" s="23">
        <f t="shared" si="26"/>
        <v>2.399111111111111</v>
      </c>
      <c r="E206" s="23">
        <f t="shared" si="26"/>
        <v>2.4556280124751915</v>
      </c>
      <c r="F206" s="23" t="e">
        <f t="shared" si="26"/>
        <v>#N/A</v>
      </c>
      <c r="G206" s="23" t="e">
        <f t="shared" si="26"/>
        <v>#N/A</v>
      </c>
      <c r="H206" s="23" t="e">
        <f t="shared" si="26"/>
        <v>#N/A</v>
      </c>
      <c r="I206" s="23">
        <f t="shared" si="26"/>
        <v>1.6802544169611306</v>
      </c>
      <c r="J206" s="23">
        <f t="shared" si="26"/>
        <v>1.5620937994027753</v>
      </c>
      <c r="K206" s="23">
        <f t="shared" si="26"/>
        <v>6.3876221498371333</v>
      </c>
      <c r="L206" s="23">
        <f t="shared" si="26"/>
        <v>11.988764044943821</v>
      </c>
      <c r="M206" s="23">
        <f t="shared" si="26"/>
        <v>1.5649158324897836</v>
      </c>
      <c r="N206" s="23">
        <f t="shared" si="26"/>
        <v>7.9146039603960396</v>
      </c>
      <c r="O206" s="23">
        <f t="shared" si="26"/>
        <v>7.845070422535211</v>
      </c>
      <c r="P206" s="23">
        <f t="shared" si="26"/>
        <v>6.04</v>
      </c>
      <c r="Q206" s="23">
        <f t="shared" si="26"/>
        <v>3.3550543024227233</v>
      </c>
      <c r="R206" s="23">
        <f t="shared" si="26"/>
        <v>3.2255603242727706</v>
      </c>
      <c r="S206" s="23">
        <f t="shared" si="26"/>
        <v>2.382636655948553</v>
      </c>
      <c r="T206" s="23">
        <f t="shared" si="26"/>
        <v>6.8258928571428568</v>
      </c>
      <c r="U206" s="23">
        <f t="shared" si="26"/>
        <v>1.5245768134488977</v>
      </c>
      <c r="V206" s="23">
        <f t="shared" si="26"/>
        <v>1.9111913357400723</v>
      </c>
      <c r="W206" s="23" t="e">
        <f t="shared" si="26"/>
        <v>#N/A</v>
      </c>
      <c r="X206" s="23">
        <f t="shared" si="26"/>
        <v>8.7272727272727266</v>
      </c>
      <c r="Y206" s="23">
        <f t="shared" si="26"/>
        <v>3.4007177033492821</v>
      </c>
      <c r="Z206" s="23">
        <f t="shared" si="26"/>
        <v>3.3510324483775813</v>
      </c>
      <c r="AA206" s="23">
        <f t="shared" si="26"/>
        <v>6.0880361173814901</v>
      </c>
      <c r="AB206" s="23">
        <f t="shared" si="26"/>
        <v>3.3052884615384617</v>
      </c>
      <c r="AC206" s="23">
        <f t="shared" si="26"/>
        <v>1.8294827843195707</v>
      </c>
      <c r="AD206" s="23">
        <f t="shared" si="26"/>
        <v>76.375</v>
      </c>
      <c r="AE206" s="23" t="e">
        <f t="shared" si="26"/>
        <v>#N/A</v>
      </c>
      <c r="AF206" s="23">
        <f t="shared" si="26"/>
        <v>7.2596685082872927</v>
      </c>
      <c r="AG206" s="23">
        <f t="shared" si="26"/>
        <v>0</v>
      </c>
      <c r="AH206" s="23">
        <f t="shared" si="26"/>
        <v>4.2</v>
      </c>
      <c r="AI206" s="23">
        <f t="shared" si="26"/>
        <v>140.36363636363637</v>
      </c>
      <c r="AJ206" s="23">
        <f t="shared" si="26"/>
        <v>1.5910648859472876</v>
      </c>
      <c r="AK206" s="23">
        <f t="shared" si="26"/>
        <v>1.7809867629362215</v>
      </c>
      <c r="AL206" s="23" t="e">
        <f t="shared" si="26"/>
        <v>#N/A</v>
      </c>
      <c r="AM206" s="23">
        <f t="shared" si="26"/>
        <v>1.4706595905989386</v>
      </c>
      <c r="AN206" s="23">
        <f t="shared" si="26"/>
        <v>1.4085776069197502</v>
      </c>
      <c r="AO206" s="23">
        <f t="shared" si="26"/>
        <v>7.0979087452471479</v>
      </c>
      <c r="AP206" s="23">
        <f t="shared" si="26"/>
        <v>2.0149044245421734</v>
      </c>
      <c r="AQ206" s="23" t="e">
        <f t="shared" si="26"/>
        <v>#N/A</v>
      </c>
      <c r="AR206" s="23">
        <f t="shared" si="26"/>
        <v>7.1105442176870746</v>
      </c>
      <c r="AS206" s="23">
        <f t="shared" si="26"/>
        <v>2.3066502463054186</v>
      </c>
      <c r="AT206" s="23" t="e">
        <f t="shared" si="26"/>
        <v>#N/A</v>
      </c>
      <c r="AU206" s="23">
        <f t="shared" si="26"/>
        <v>1.7739463601532568</v>
      </c>
      <c r="AV206" s="23">
        <f t="shared" si="26"/>
        <v>8.0524861878453038</v>
      </c>
      <c r="AW206" s="23">
        <f t="shared" si="26"/>
        <v>49.5</v>
      </c>
      <c r="AX206" s="23" t="e">
        <f t="shared" si="26"/>
        <v>#N/A</v>
      </c>
      <c r="AY206" s="23">
        <f t="shared" si="26"/>
        <v>24.478260869565219</v>
      </c>
      <c r="AZ206" s="23">
        <f t="shared" si="26"/>
        <v>1.3214090229039204</v>
      </c>
      <c r="BA206" s="23">
        <f t="shared" si="26"/>
        <v>1.3698991088362709</v>
      </c>
      <c r="BB206" s="23">
        <f t="shared" si="26"/>
        <v>3.8333333333333335</v>
      </c>
      <c r="BC206" s="23">
        <f t="shared" si="26"/>
        <v>2.8049678012879484</v>
      </c>
      <c r="BD206" s="23">
        <f t="shared" si="26"/>
        <v>3</v>
      </c>
      <c r="BE206" s="23">
        <f t="shared" si="26"/>
        <v>10.424205378973106</v>
      </c>
      <c r="BF206" s="23">
        <f t="shared" si="26"/>
        <v>3.9757391963608795</v>
      </c>
      <c r="BG206" s="23">
        <f t="shared" si="26"/>
        <v>5.0599999999999996</v>
      </c>
      <c r="BH206" s="23">
        <f t="shared" si="26"/>
        <v>3.7872340425531914</v>
      </c>
    </row>
    <row r="208" spans="1:60" x14ac:dyDescent="0.25">
      <c r="A208" s="28">
        <v>1</v>
      </c>
      <c r="C208" s="6">
        <f>HLOOKUP(C$194,$B$180:$BA$192,1+$A195,FALSE)</f>
        <v>0.66596592166408497</v>
      </c>
      <c r="D208" s="6">
        <f t="shared" ref="D208:BH208" si="27">HLOOKUP(D$194,$B$180:$BA$192,1+$A195,FALSE)</f>
        <v>0.76651735722284431</v>
      </c>
      <c r="E208" s="6">
        <f t="shared" si="27"/>
        <v>0.54723358090628393</v>
      </c>
      <c r="F208" s="6" t="e">
        <f t="shared" si="27"/>
        <v>#N/A</v>
      </c>
      <c r="G208" s="6" t="e">
        <f t="shared" si="27"/>
        <v>#N/A</v>
      </c>
      <c r="H208" s="6" t="e">
        <f t="shared" si="27"/>
        <v>#N/A</v>
      </c>
      <c r="I208" s="6">
        <f t="shared" si="27"/>
        <v>0.59474852892194963</v>
      </c>
      <c r="J208" s="6">
        <f t="shared" si="27"/>
        <v>0.81781516478451255</v>
      </c>
      <c r="K208" s="6">
        <f t="shared" si="27"/>
        <v>0.55595749491295499</v>
      </c>
      <c r="L208" s="6">
        <f t="shared" si="27"/>
        <v>0.32082152974504247</v>
      </c>
      <c r="M208" s="6">
        <f t="shared" si="27"/>
        <v>0.91044642657545882</v>
      </c>
      <c r="N208" s="6">
        <f t="shared" si="27"/>
        <v>0.39355581127733025</v>
      </c>
      <c r="O208" s="6">
        <f t="shared" si="27"/>
        <v>0.52104055087987755</v>
      </c>
      <c r="P208" s="6">
        <f t="shared" si="27"/>
        <v>0.22727272727272727</v>
      </c>
      <c r="Q208" s="6">
        <f t="shared" si="27"/>
        <v>0.29905596763317599</v>
      </c>
      <c r="R208" s="6">
        <f t="shared" si="27"/>
        <v>0.46668694858533616</v>
      </c>
      <c r="S208" s="6">
        <f t="shared" si="27"/>
        <v>0.47511697150148874</v>
      </c>
      <c r="T208" s="6">
        <f t="shared" si="27"/>
        <v>0.38826185101580135</v>
      </c>
      <c r="U208" s="6">
        <f t="shared" si="27"/>
        <v>0.45100835200651862</v>
      </c>
      <c r="V208" s="6">
        <f t="shared" si="27"/>
        <v>0.747909780283881</v>
      </c>
      <c r="W208" s="6" t="e">
        <f t="shared" si="27"/>
        <v>#N/A</v>
      </c>
      <c r="X208" s="6">
        <f t="shared" si="27"/>
        <v>0.50129366106080209</v>
      </c>
      <c r="Y208" s="6">
        <f t="shared" si="27"/>
        <v>0.458840372226199</v>
      </c>
      <c r="Z208" s="6">
        <f t="shared" si="27"/>
        <v>0.5400044906818352</v>
      </c>
      <c r="AA208" s="6">
        <f t="shared" si="27"/>
        <v>0.57899502037120865</v>
      </c>
      <c r="AB208" s="6">
        <f t="shared" si="27"/>
        <v>0.16562499999999999</v>
      </c>
      <c r="AC208" s="6">
        <f t="shared" si="27"/>
        <v>0.30739130434782608</v>
      </c>
      <c r="AD208" s="6">
        <f t="shared" si="27"/>
        <v>0</v>
      </c>
      <c r="AE208" s="6" t="e">
        <f t="shared" si="27"/>
        <v>#N/A</v>
      </c>
      <c r="AF208" s="6">
        <f t="shared" si="27"/>
        <v>0.1532567049808429</v>
      </c>
      <c r="AG208" s="6">
        <f t="shared" si="27"/>
        <v>0</v>
      </c>
      <c r="AH208" s="6">
        <f t="shared" si="27"/>
        <v>0</v>
      </c>
      <c r="AI208" s="6">
        <f t="shared" si="27"/>
        <v>0.20187304890738814</v>
      </c>
      <c r="AJ208" s="6">
        <f t="shared" si="27"/>
        <v>0.69293655984303471</v>
      </c>
      <c r="AK208" s="6">
        <f t="shared" si="27"/>
        <v>0.6715435259692758</v>
      </c>
      <c r="AL208" s="6" t="e">
        <f t="shared" si="27"/>
        <v>#N/A</v>
      </c>
      <c r="AM208" s="6">
        <f t="shared" si="27"/>
        <v>0.71306818181818177</v>
      </c>
      <c r="AN208" s="6">
        <f t="shared" si="27"/>
        <v>0.71714187037108101</v>
      </c>
      <c r="AO208" s="6">
        <f t="shared" si="27"/>
        <v>0.33813813813813814</v>
      </c>
      <c r="AP208" s="6">
        <f t="shared" si="27"/>
        <v>0.76976811474393425</v>
      </c>
      <c r="AQ208" s="6" t="e">
        <f t="shared" si="27"/>
        <v>#N/A</v>
      </c>
      <c r="AR208" s="6">
        <f t="shared" si="27"/>
        <v>0.41391509433962265</v>
      </c>
      <c r="AS208" s="6">
        <f t="shared" si="27"/>
        <v>0.58598207008964953</v>
      </c>
      <c r="AT208" s="6" t="e">
        <f t="shared" si="27"/>
        <v>#N/A</v>
      </c>
      <c r="AU208" s="6">
        <f t="shared" si="27"/>
        <v>0.58148383005707038</v>
      </c>
      <c r="AV208" s="6">
        <f t="shared" si="27"/>
        <v>0.23814898419864561</v>
      </c>
      <c r="AW208" s="6">
        <f t="shared" si="27"/>
        <v>0</v>
      </c>
      <c r="AX208" s="6" t="e">
        <f t="shared" si="27"/>
        <v>#N/A</v>
      </c>
      <c r="AY208" s="6">
        <f t="shared" si="27"/>
        <v>0.14184397163120568</v>
      </c>
      <c r="AZ208" s="6">
        <f t="shared" si="27"/>
        <v>0.83536234968607004</v>
      </c>
      <c r="BA208" s="6">
        <f t="shared" si="27"/>
        <v>0.82754282446518157</v>
      </c>
      <c r="BB208" s="6">
        <f t="shared" si="27"/>
        <v>0.21857541899441341</v>
      </c>
      <c r="BC208" s="6">
        <f t="shared" si="27"/>
        <v>0.21551230681167716</v>
      </c>
      <c r="BD208" s="6">
        <f t="shared" si="27"/>
        <v>0.12903225806451613</v>
      </c>
      <c r="BE208" s="6">
        <f t="shared" si="27"/>
        <v>0.36281319771768794</v>
      </c>
      <c r="BF208" s="6">
        <f t="shared" si="27"/>
        <v>0.55653364632237867</v>
      </c>
      <c r="BG208" s="6">
        <f t="shared" si="27"/>
        <v>0.50232558139534889</v>
      </c>
      <c r="BH208" s="6">
        <f t="shared" si="27"/>
        <v>0</v>
      </c>
    </row>
    <row r="209" spans="1:60" x14ac:dyDescent="0.25">
      <c r="A209" s="6">
        <v>2</v>
      </c>
      <c r="C209" s="6">
        <f t="shared" ref="C209:BH209" si="28">HLOOKUP(C$194,$B$180:$BA$192,1+$A196,FALSE)</f>
        <v>0.54703748488512693</v>
      </c>
      <c r="D209" s="6">
        <f t="shared" si="28"/>
        <v>0.51586128482092097</v>
      </c>
      <c r="E209" s="6">
        <f t="shared" si="28"/>
        <v>0.54729864103413983</v>
      </c>
      <c r="F209" s="6" t="e">
        <f t="shared" si="28"/>
        <v>#N/A</v>
      </c>
      <c r="G209" s="6" t="e">
        <f t="shared" si="28"/>
        <v>#N/A</v>
      </c>
      <c r="H209" s="6" t="e">
        <f t="shared" si="28"/>
        <v>#N/A</v>
      </c>
      <c r="I209" s="6">
        <f t="shared" si="28"/>
        <v>0.58496848312322081</v>
      </c>
      <c r="J209" s="6">
        <f t="shared" si="28"/>
        <v>0.65915871121718372</v>
      </c>
      <c r="K209" s="6">
        <f t="shared" si="28"/>
        <v>0.51784816490698848</v>
      </c>
      <c r="L209" s="6">
        <f t="shared" si="28"/>
        <v>0.3143365983971505</v>
      </c>
      <c r="M209" s="6">
        <f t="shared" si="28"/>
        <v>0.81283246431769107</v>
      </c>
      <c r="N209" s="6">
        <f t="shared" si="28"/>
        <v>0.59064937231513537</v>
      </c>
      <c r="O209" s="6">
        <f t="shared" si="28"/>
        <v>0.3881856540084388</v>
      </c>
      <c r="P209" s="6">
        <f t="shared" si="28"/>
        <v>0.34911242603550297</v>
      </c>
      <c r="Q209" s="6">
        <f t="shared" si="28"/>
        <v>0.43435410066877861</v>
      </c>
      <c r="R209" s="6">
        <f t="shared" si="28"/>
        <v>0.20152817574021012</v>
      </c>
      <c r="S209" s="6">
        <f t="shared" si="28"/>
        <v>0.51571428571428568</v>
      </c>
      <c r="T209" s="6">
        <f t="shared" si="28"/>
        <v>0.32216014897579143</v>
      </c>
      <c r="U209" s="6">
        <f t="shared" si="28"/>
        <v>0.6141522029372497</v>
      </c>
      <c r="V209" s="6">
        <f t="shared" si="28"/>
        <v>0.56544192346765998</v>
      </c>
      <c r="W209" s="6" t="e">
        <f t="shared" si="28"/>
        <v>#N/A</v>
      </c>
      <c r="X209" s="6">
        <f t="shared" si="28"/>
        <v>0.49225473321858865</v>
      </c>
      <c r="Y209" s="6">
        <f t="shared" si="28"/>
        <v>0.40639999999999998</v>
      </c>
      <c r="Z209" s="6">
        <f t="shared" si="28"/>
        <v>0.42731086359033704</v>
      </c>
      <c r="AA209" s="6">
        <f t="shared" si="28"/>
        <v>0.47016409746394827</v>
      </c>
      <c r="AB209" s="6">
        <f t="shared" si="28"/>
        <v>0.41245376078914919</v>
      </c>
      <c r="AC209" s="6">
        <f t="shared" si="28"/>
        <v>0.5347725643272524</v>
      </c>
      <c r="AD209" s="6">
        <f t="shared" si="28"/>
        <v>0</v>
      </c>
      <c r="AE209" s="6" t="e">
        <f t="shared" si="28"/>
        <v>#N/A</v>
      </c>
      <c r="AF209" s="6">
        <f t="shared" si="28"/>
        <v>0.48150510204081631</v>
      </c>
      <c r="AG209" s="6">
        <f t="shared" si="28"/>
        <v>0</v>
      </c>
      <c r="AH209" s="6">
        <f t="shared" si="28"/>
        <v>0.20188902007083825</v>
      </c>
      <c r="AI209" s="6">
        <f t="shared" si="28"/>
        <v>0.17799210872424376</v>
      </c>
      <c r="AJ209" s="6">
        <f t="shared" si="28"/>
        <v>0.84333727048212181</v>
      </c>
      <c r="AK209" s="6">
        <f t="shared" si="28"/>
        <v>0.65962698848052659</v>
      </c>
      <c r="AL209" s="6" t="e">
        <f t="shared" si="28"/>
        <v>#N/A</v>
      </c>
      <c r="AM209" s="6">
        <f t="shared" si="28"/>
        <v>0.7393149882903981</v>
      </c>
      <c r="AN209" s="6">
        <f t="shared" si="28"/>
        <v>0.7012294909991188</v>
      </c>
      <c r="AO209" s="6">
        <f t="shared" si="28"/>
        <v>0.55837104072398192</v>
      </c>
      <c r="AP209" s="6">
        <f t="shared" si="28"/>
        <v>0.72322858286629299</v>
      </c>
      <c r="AQ209" s="6" t="e">
        <f t="shared" si="28"/>
        <v>#N/A</v>
      </c>
      <c r="AR209" s="6">
        <f t="shared" si="28"/>
        <v>0.3510061919504644</v>
      </c>
      <c r="AS209" s="6">
        <f t="shared" si="28"/>
        <v>0.32358824434528388</v>
      </c>
      <c r="AT209" s="6" t="e">
        <f t="shared" si="28"/>
        <v>#N/A</v>
      </c>
      <c r="AU209" s="6">
        <f t="shared" si="28"/>
        <v>0.28356013240161826</v>
      </c>
      <c r="AV209" s="6">
        <f t="shared" si="28"/>
        <v>0.23567655424624137</v>
      </c>
      <c r="AW209" s="6">
        <f t="shared" si="28"/>
        <v>0</v>
      </c>
      <c r="AX209" s="6" t="e">
        <f t="shared" si="28"/>
        <v>#N/A</v>
      </c>
      <c r="AY209" s="6">
        <f t="shared" si="28"/>
        <v>0.3397790055248619</v>
      </c>
      <c r="AZ209" s="6">
        <f t="shared" si="28"/>
        <v>0.82972672053619656</v>
      </c>
      <c r="BA209" s="6">
        <f t="shared" si="28"/>
        <v>0.87630366313437702</v>
      </c>
      <c r="BB209" s="6">
        <f t="shared" si="28"/>
        <v>0.26682692307692307</v>
      </c>
      <c r="BC209" s="6">
        <f t="shared" si="28"/>
        <v>0.75076995972518357</v>
      </c>
      <c r="BD209" s="6">
        <f t="shared" si="28"/>
        <v>0</v>
      </c>
      <c r="BE209" s="6">
        <f t="shared" si="28"/>
        <v>0.33194241602336744</v>
      </c>
      <c r="BF209" s="6">
        <f t="shared" si="28"/>
        <v>0.5662205226258763</v>
      </c>
      <c r="BG209" s="6">
        <f t="shared" si="28"/>
        <v>0.36805555555555558</v>
      </c>
      <c r="BH209" s="6">
        <f t="shared" si="28"/>
        <v>0</v>
      </c>
    </row>
    <row r="210" spans="1:60" x14ac:dyDescent="0.25">
      <c r="A210" s="6">
        <v>3</v>
      </c>
      <c r="C210" s="6">
        <f t="shared" ref="C210:BH210" si="29">HLOOKUP(C$194,$B$180:$BA$192,1+$A197,FALSE)</f>
        <v>0.55567730447883856</v>
      </c>
      <c r="D210" s="6">
        <f t="shared" si="29"/>
        <v>0.54548148148148146</v>
      </c>
      <c r="E210" s="6">
        <f t="shared" si="29"/>
        <v>0.45727059513339197</v>
      </c>
      <c r="F210" s="6" t="e">
        <f t="shared" si="29"/>
        <v>#N/A</v>
      </c>
      <c r="G210" s="6" t="e">
        <f t="shared" si="29"/>
        <v>#N/A</v>
      </c>
      <c r="H210" s="6" t="e">
        <f t="shared" si="29"/>
        <v>#N/A</v>
      </c>
      <c r="I210" s="6">
        <f t="shared" si="29"/>
        <v>0.63131783419072185</v>
      </c>
      <c r="J210" s="6">
        <f t="shared" si="29"/>
        <v>0.65092707045735476</v>
      </c>
      <c r="K210" s="6">
        <f t="shared" si="29"/>
        <v>0.5221190606226106</v>
      </c>
      <c r="L210" s="6">
        <f t="shared" si="29"/>
        <v>0.54589963280293763</v>
      </c>
      <c r="M210" s="6">
        <f t="shared" si="29"/>
        <v>0.84099546534225866</v>
      </c>
      <c r="N210" s="6">
        <f t="shared" si="29"/>
        <v>0.73084479371316302</v>
      </c>
      <c r="O210" s="6">
        <f t="shared" si="29"/>
        <v>0</v>
      </c>
      <c r="P210" s="6">
        <f t="shared" si="29"/>
        <v>4.264099037138927E-2</v>
      </c>
      <c r="Q210" s="6">
        <f t="shared" si="29"/>
        <v>0.35055283668660503</v>
      </c>
      <c r="R210" s="6">
        <f t="shared" si="29"/>
        <v>0.5389036251105217</v>
      </c>
      <c r="S210" s="6">
        <f t="shared" si="29"/>
        <v>0.45910687405920725</v>
      </c>
      <c r="T210" s="6">
        <f t="shared" si="29"/>
        <v>0.18742293464858201</v>
      </c>
      <c r="U210" s="6">
        <f t="shared" si="29"/>
        <v>0.59765122265122261</v>
      </c>
      <c r="V210" s="6">
        <f t="shared" si="29"/>
        <v>0.66993570883731068</v>
      </c>
      <c r="W210" s="6" t="e">
        <f t="shared" si="29"/>
        <v>#N/A</v>
      </c>
      <c r="X210" s="6">
        <f t="shared" si="29"/>
        <v>0.25866666666666666</v>
      </c>
      <c r="Y210" s="6">
        <f t="shared" si="29"/>
        <v>0.52124833997343956</v>
      </c>
      <c r="Z210" s="6">
        <f t="shared" si="29"/>
        <v>0.59084065244667505</v>
      </c>
      <c r="AA210" s="6">
        <f t="shared" si="29"/>
        <v>0.33002598629813373</v>
      </c>
      <c r="AB210" s="6">
        <f t="shared" si="29"/>
        <v>0.3826169107227208</v>
      </c>
      <c r="AC210" s="6">
        <f t="shared" si="29"/>
        <v>0.48261805876019076</v>
      </c>
      <c r="AD210" s="6">
        <f t="shared" si="29"/>
        <v>0</v>
      </c>
      <c r="AE210" s="6" t="e">
        <f t="shared" si="29"/>
        <v>#N/A</v>
      </c>
      <c r="AF210" s="6">
        <f t="shared" si="29"/>
        <v>0.22552329507089805</v>
      </c>
      <c r="AG210" s="6">
        <f t="shared" si="29"/>
        <v>0</v>
      </c>
      <c r="AH210" s="6">
        <f t="shared" si="29"/>
        <v>0.34444444444444444</v>
      </c>
      <c r="AI210" s="6">
        <f t="shared" si="29"/>
        <v>0.36130488305293396</v>
      </c>
      <c r="AJ210" s="6">
        <f t="shared" si="29"/>
        <v>0.72923882090356351</v>
      </c>
      <c r="AK210" s="6">
        <f t="shared" si="29"/>
        <v>0.64359783588818753</v>
      </c>
      <c r="AL210" s="6" t="e">
        <f t="shared" si="29"/>
        <v>#N/A</v>
      </c>
      <c r="AM210" s="6">
        <f t="shared" si="29"/>
        <v>0.71520139273561767</v>
      </c>
      <c r="AN210" s="6">
        <f t="shared" si="29"/>
        <v>0.78338543992853948</v>
      </c>
      <c r="AO210" s="6">
        <f t="shared" si="29"/>
        <v>0.37007874015748032</v>
      </c>
      <c r="AP210" s="6">
        <f t="shared" si="29"/>
        <v>0.65728448275862073</v>
      </c>
      <c r="AQ210" s="6" t="e">
        <f t="shared" si="29"/>
        <v>#N/A</v>
      </c>
      <c r="AR210" s="6">
        <f t="shared" si="29"/>
        <v>0.24408030971459441</v>
      </c>
      <c r="AS210" s="6">
        <f t="shared" si="29"/>
        <v>0.83662497256967305</v>
      </c>
      <c r="AT210" s="6" t="e">
        <f t="shared" si="29"/>
        <v>#N/A</v>
      </c>
      <c r="AU210" s="6">
        <f t="shared" si="29"/>
        <v>0.47388152961759561</v>
      </c>
      <c r="AV210" s="6">
        <f t="shared" si="29"/>
        <v>0.25</v>
      </c>
      <c r="AW210" s="6">
        <f t="shared" si="29"/>
        <v>0</v>
      </c>
      <c r="AX210" s="6" t="e">
        <f t="shared" si="29"/>
        <v>#N/A</v>
      </c>
      <c r="AY210" s="6">
        <f t="shared" si="29"/>
        <v>0.16736401673640167</v>
      </c>
      <c r="AZ210" s="6">
        <f t="shared" si="29"/>
        <v>0.79255297597342089</v>
      </c>
      <c r="BA210" s="6">
        <f t="shared" si="29"/>
        <v>0.8886316897735882</v>
      </c>
      <c r="BB210" s="6">
        <f t="shared" si="29"/>
        <v>0.20566801619433198</v>
      </c>
      <c r="BC210" s="6">
        <f t="shared" si="29"/>
        <v>0.43031578947368421</v>
      </c>
      <c r="BD210" s="6">
        <f t="shared" si="29"/>
        <v>0</v>
      </c>
      <c r="BE210" s="6">
        <f t="shared" si="29"/>
        <v>0.12262740135741401</v>
      </c>
      <c r="BF210" s="6">
        <f t="shared" si="29"/>
        <v>0.61793846688684162</v>
      </c>
      <c r="BG210" s="6">
        <f t="shared" si="29"/>
        <v>0.2839506172839506</v>
      </c>
      <c r="BH210" s="6">
        <f t="shared" si="29"/>
        <v>0</v>
      </c>
    </row>
    <row r="211" spans="1:60" x14ac:dyDescent="0.25">
      <c r="A211" s="28">
        <v>4</v>
      </c>
      <c r="C211" s="6">
        <f t="shared" ref="C211:BH211" si="30">HLOOKUP(C$194,$B$180:$BA$192,1+$A198,FALSE)</f>
        <v>0.4428467683369644</v>
      </c>
      <c r="D211" s="6">
        <f t="shared" si="30"/>
        <v>0.45058345120226306</v>
      </c>
      <c r="E211" s="6">
        <f t="shared" si="30"/>
        <v>0.63659147869674182</v>
      </c>
      <c r="F211" s="6" t="e">
        <f t="shared" si="30"/>
        <v>#N/A</v>
      </c>
      <c r="G211" s="6" t="e">
        <f t="shared" si="30"/>
        <v>#N/A</v>
      </c>
      <c r="H211" s="6" t="e">
        <f t="shared" si="30"/>
        <v>#N/A</v>
      </c>
      <c r="I211" s="6">
        <f t="shared" si="30"/>
        <v>0.54598384619196272</v>
      </c>
      <c r="J211" s="6">
        <f t="shared" si="30"/>
        <v>0.65336103279418312</v>
      </c>
      <c r="K211" s="6">
        <f t="shared" si="30"/>
        <v>0.74895760945100764</v>
      </c>
      <c r="L211" s="6">
        <f t="shared" si="30"/>
        <v>0.30787037037037035</v>
      </c>
      <c r="M211" s="6">
        <f t="shared" si="30"/>
        <v>0.86365210990105445</v>
      </c>
      <c r="N211" s="6">
        <f t="shared" si="30"/>
        <v>0.16574358974358974</v>
      </c>
      <c r="O211" s="6">
        <f t="shared" si="30"/>
        <v>0.28838174273858919</v>
      </c>
      <c r="P211" s="6">
        <f t="shared" si="30"/>
        <v>0.17148981779206859</v>
      </c>
      <c r="Q211" s="6">
        <f t="shared" si="30"/>
        <v>0.24014134275618373</v>
      </c>
      <c r="R211" s="6">
        <f t="shared" si="30"/>
        <v>0.19815971081169897</v>
      </c>
      <c r="S211" s="6">
        <f t="shared" si="30"/>
        <v>0.45228758169934641</v>
      </c>
      <c r="T211" s="6">
        <f t="shared" si="30"/>
        <v>0.17985611510791366</v>
      </c>
      <c r="U211" s="6">
        <f t="shared" si="30"/>
        <v>0.67659605234617892</v>
      </c>
      <c r="V211" s="6">
        <f t="shared" si="30"/>
        <v>0.715646910768862</v>
      </c>
      <c r="W211" s="6" t="e">
        <f t="shared" si="30"/>
        <v>#N/A</v>
      </c>
      <c r="X211" s="6">
        <f t="shared" si="30"/>
        <v>0.24324633699633699</v>
      </c>
      <c r="Y211" s="6">
        <f t="shared" si="30"/>
        <v>0.30152439024390243</v>
      </c>
      <c r="Z211" s="6">
        <f t="shared" si="30"/>
        <v>0.46914123630672927</v>
      </c>
      <c r="AA211" s="6">
        <f t="shared" si="30"/>
        <v>0.22328629032258066</v>
      </c>
      <c r="AB211" s="6">
        <f t="shared" si="30"/>
        <v>0.3710972346119536</v>
      </c>
      <c r="AC211" s="6">
        <f t="shared" si="30"/>
        <v>0.53531855955678675</v>
      </c>
      <c r="AD211" s="6">
        <f t="shared" si="30"/>
        <v>0</v>
      </c>
      <c r="AE211" s="6" t="e">
        <f t="shared" si="30"/>
        <v>#N/A</v>
      </c>
      <c r="AF211" s="6">
        <f t="shared" si="30"/>
        <v>6.7587752053771474E-2</v>
      </c>
      <c r="AG211" s="6">
        <f t="shared" si="30"/>
        <v>0</v>
      </c>
      <c r="AH211" s="6">
        <f t="shared" si="30"/>
        <v>0.46236559139784944</v>
      </c>
      <c r="AI211" s="6">
        <f t="shared" si="30"/>
        <v>4.0637191157347201E-2</v>
      </c>
      <c r="AJ211" s="6">
        <f t="shared" si="30"/>
        <v>0.77953910614525135</v>
      </c>
      <c r="AK211" s="6">
        <f t="shared" si="30"/>
        <v>0.59854445318646732</v>
      </c>
      <c r="AL211" s="6" t="e">
        <f t="shared" si="30"/>
        <v>#N/A</v>
      </c>
      <c r="AM211" s="6">
        <f t="shared" si="30"/>
        <v>0.82365607365607363</v>
      </c>
      <c r="AN211" s="6">
        <f t="shared" si="30"/>
        <v>0.75036873156342188</v>
      </c>
      <c r="AO211" s="6">
        <f t="shared" si="30"/>
        <v>0.31164807930607186</v>
      </c>
      <c r="AP211" s="6">
        <f t="shared" si="30"/>
        <v>0.55076790393737352</v>
      </c>
      <c r="AQ211" s="6" t="e">
        <f t="shared" si="30"/>
        <v>#N/A</v>
      </c>
      <c r="AR211" s="6">
        <f t="shared" si="30"/>
        <v>7.4018126888217517E-2</v>
      </c>
      <c r="AS211" s="6">
        <f t="shared" si="30"/>
        <v>0.73773470623864323</v>
      </c>
      <c r="AT211" s="6" t="e">
        <f t="shared" si="30"/>
        <v>#N/A</v>
      </c>
      <c r="AU211" s="6">
        <f t="shared" si="30"/>
        <v>0.51310652537646406</v>
      </c>
      <c r="AV211" s="6">
        <f t="shared" si="30"/>
        <v>0.33619210977701541</v>
      </c>
      <c r="AW211" s="6">
        <f t="shared" si="30"/>
        <v>4.2424242424242427E-2</v>
      </c>
      <c r="AX211" s="6" t="e">
        <f t="shared" si="30"/>
        <v>#N/A</v>
      </c>
      <c r="AY211" s="6">
        <f t="shared" si="30"/>
        <v>8.8914549653579672E-2</v>
      </c>
      <c r="AZ211" s="6">
        <f t="shared" si="30"/>
        <v>0.74362986311103052</v>
      </c>
      <c r="BA211" s="6">
        <f t="shared" si="30"/>
        <v>0.78601166394619915</v>
      </c>
      <c r="BB211" s="6">
        <f t="shared" si="30"/>
        <v>0.38680387409200967</v>
      </c>
      <c r="BC211" s="6">
        <f t="shared" si="30"/>
        <v>0.42323529411764704</v>
      </c>
      <c r="BD211" s="6">
        <f t="shared" si="30"/>
        <v>0</v>
      </c>
      <c r="BE211" s="6">
        <f t="shared" si="30"/>
        <v>0.14591067611654854</v>
      </c>
      <c r="BF211" s="6">
        <f t="shared" si="30"/>
        <v>0.38405797101449274</v>
      </c>
      <c r="BG211" s="6">
        <f t="shared" si="30"/>
        <v>0.29842931937172773</v>
      </c>
      <c r="BH211" s="6">
        <f t="shared" si="30"/>
        <v>0</v>
      </c>
    </row>
    <row r="212" spans="1:60" x14ac:dyDescent="0.25">
      <c r="A212" s="6">
        <v>5</v>
      </c>
      <c r="C212" s="6">
        <f t="shared" ref="C212:BH212" si="31">HLOOKUP(C$194,$B$180:$BA$192,1+$A199,FALSE)</f>
        <v>0.46314631463146316</v>
      </c>
      <c r="D212" s="6">
        <f t="shared" si="31"/>
        <v>0.49545454545454548</v>
      </c>
      <c r="E212" s="6">
        <f t="shared" si="31"/>
        <v>0.50004056466006819</v>
      </c>
      <c r="F212" s="6" t="e">
        <f t="shared" si="31"/>
        <v>#N/A</v>
      </c>
      <c r="G212" s="6" t="e">
        <f t="shared" si="31"/>
        <v>#N/A</v>
      </c>
      <c r="H212" s="6" t="e">
        <f t="shared" si="31"/>
        <v>#N/A</v>
      </c>
      <c r="I212" s="6">
        <f t="shared" si="31"/>
        <v>0.53484343452444949</v>
      </c>
      <c r="J212" s="6">
        <f t="shared" si="31"/>
        <v>0.69846412287017035</v>
      </c>
      <c r="K212" s="6">
        <f t="shared" si="31"/>
        <v>0.55353466026080989</v>
      </c>
      <c r="L212" s="6">
        <f t="shared" si="31"/>
        <v>0.2586713697824809</v>
      </c>
      <c r="M212" s="6">
        <f t="shared" si="31"/>
        <v>0.8132540900999331</v>
      </c>
      <c r="N212" s="6">
        <f t="shared" si="31"/>
        <v>0.43469785575048731</v>
      </c>
      <c r="O212" s="6">
        <f t="shared" si="31"/>
        <v>0.16081540203850508</v>
      </c>
      <c r="P212" s="6">
        <f t="shared" si="31"/>
        <v>0.26829268292682928</v>
      </c>
      <c r="Q212" s="6">
        <f t="shared" si="31"/>
        <v>0.2520589510186389</v>
      </c>
      <c r="R212" s="6">
        <f t="shared" si="31"/>
        <v>0.24586092715231789</v>
      </c>
      <c r="S212" s="6">
        <f t="shared" si="31"/>
        <v>0.48304498269896196</v>
      </c>
      <c r="T212" s="6">
        <f t="shared" si="31"/>
        <v>0.21457821457821458</v>
      </c>
      <c r="U212" s="6">
        <f t="shared" si="31"/>
        <v>0.56373404032651919</v>
      </c>
      <c r="V212" s="6">
        <f t="shared" si="31"/>
        <v>0.74854293485299828</v>
      </c>
      <c r="W212" s="6" t="e">
        <f t="shared" si="31"/>
        <v>#N/A</v>
      </c>
      <c r="X212" s="6">
        <f t="shared" si="31"/>
        <v>0.37076566125290022</v>
      </c>
      <c r="Y212" s="6">
        <f t="shared" si="31"/>
        <v>0.31060070671378093</v>
      </c>
      <c r="Z212" s="6">
        <f t="shared" si="31"/>
        <v>0.46592692221475007</v>
      </c>
      <c r="AA212" s="6">
        <f t="shared" si="31"/>
        <v>0.22272727272727272</v>
      </c>
      <c r="AB212" s="6">
        <f t="shared" si="31"/>
        <v>0.39711664482306686</v>
      </c>
      <c r="AC212" s="6">
        <f t="shared" si="31"/>
        <v>0.57842976022103076</v>
      </c>
      <c r="AD212" s="6">
        <f t="shared" si="31"/>
        <v>0</v>
      </c>
      <c r="AE212" s="6" t="e">
        <f t="shared" si="31"/>
        <v>#N/A</v>
      </c>
      <c r="AF212" s="6">
        <f t="shared" si="31"/>
        <v>0.1628210709621245</v>
      </c>
      <c r="AG212" s="6">
        <f t="shared" si="31"/>
        <v>0</v>
      </c>
      <c r="AH212" s="6">
        <f t="shared" si="31"/>
        <v>0.12386363636363637</v>
      </c>
      <c r="AI212" s="6">
        <f t="shared" si="31"/>
        <v>0.24977396021699819</v>
      </c>
      <c r="AJ212" s="6">
        <f t="shared" si="31"/>
        <v>0.42217332211507347</v>
      </c>
      <c r="AK212" s="6">
        <f t="shared" si="31"/>
        <v>0.51137994668853803</v>
      </c>
      <c r="AL212" s="6" t="e">
        <f t="shared" si="31"/>
        <v>#N/A</v>
      </c>
      <c r="AM212" s="6">
        <f t="shared" si="31"/>
        <v>0.80146971672395406</v>
      </c>
      <c r="AN212" s="6">
        <f t="shared" si="31"/>
        <v>0.71641040680380408</v>
      </c>
      <c r="AO212" s="6">
        <f t="shared" si="31"/>
        <v>4.8820445609436436E-2</v>
      </c>
      <c r="AP212" s="6">
        <f t="shared" si="31"/>
        <v>0.62234424234861008</v>
      </c>
      <c r="AQ212" s="6" t="e">
        <f t="shared" si="31"/>
        <v>#N/A</v>
      </c>
      <c r="AR212" s="6">
        <f t="shared" si="31"/>
        <v>0.29408385985066055</v>
      </c>
      <c r="AS212" s="6">
        <f t="shared" si="31"/>
        <v>0.24087273991655075</v>
      </c>
      <c r="AT212" s="6" t="e">
        <f t="shared" si="31"/>
        <v>#N/A</v>
      </c>
      <c r="AU212" s="6">
        <f t="shared" si="31"/>
        <v>0.47142857142857142</v>
      </c>
      <c r="AV212" s="6">
        <f t="shared" si="31"/>
        <v>0.16273428886438809</v>
      </c>
      <c r="AW212" s="6">
        <f t="shared" si="31"/>
        <v>0</v>
      </c>
      <c r="AX212" s="6" t="e">
        <f t="shared" si="31"/>
        <v>#N/A</v>
      </c>
      <c r="AY212" s="6">
        <f t="shared" si="31"/>
        <v>0.18932038834951456</v>
      </c>
      <c r="AZ212" s="6">
        <f t="shared" si="31"/>
        <v>0.76784475803597962</v>
      </c>
      <c r="BA212" s="6">
        <f t="shared" si="31"/>
        <v>0.75449710572860185</v>
      </c>
      <c r="BB212" s="6">
        <f t="shared" si="31"/>
        <v>0.63960024984384756</v>
      </c>
      <c r="BC212" s="6">
        <f t="shared" si="31"/>
        <v>0.1294147976282547</v>
      </c>
      <c r="BD212" s="6">
        <f t="shared" si="31"/>
        <v>5.5555555555555552E-2</v>
      </c>
      <c r="BE212" s="6">
        <f t="shared" si="31"/>
        <v>0.13034259569244505</v>
      </c>
      <c r="BF212" s="6">
        <f t="shared" si="31"/>
        <v>0.34688897925986173</v>
      </c>
      <c r="BG212" s="6">
        <f t="shared" si="31"/>
        <v>0.37872340425531914</v>
      </c>
      <c r="BH212" s="6">
        <f t="shared" si="31"/>
        <v>0</v>
      </c>
    </row>
    <row r="213" spans="1:60" x14ac:dyDescent="0.25">
      <c r="A213" s="6">
        <v>6</v>
      </c>
      <c r="C213" s="6">
        <f t="shared" ref="C213:BH213" si="32">HLOOKUP(C$194,$B$180:$BA$192,1+$A200,FALSE)</f>
        <v>0.6996611810261375</v>
      </c>
      <c r="D213" s="6">
        <f t="shared" si="32"/>
        <v>0.72735242548217416</v>
      </c>
      <c r="E213" s="6">
        <f t="shared" si="32"/>
        <v>0.75430695546500826</v>
      </c>
      <c r="F213" s="6" t="e">
        <f t="shared" si="32"/>
        <v>#N/A</v>
      </c>
      <c r="G213" s="6" t="e">
        <f t="shared" si="32"/>
        <v>#N/A</v>
      </c>
      <c r="H213" s="6" t="e">
        <f t="shared" si="32"/>
        <v>#N/A</v>
      </c>
      <c r="I213" s="6">
        <f t="shared" si="32"/>
        <v>0.75480068756650565</v>
      </c>
      <c r="J213" s="6">
        <f t="shared" si="32"/>
        <v>0.66115587663239794</v>
      </c>
      <c r="K213" s="6">
        <f t="shared" si="32"/>
        <v>0.51600719424460428</v>
      </c>
      <c r="L213" s="6">
        <f t="shared" si="32"/>
        <v>0.34495317377731527</v>
      </c>
      <c r="M213" s="6">
        <f t="shared" si="32"/>
        <v>0.93105734173019561</v>
      </c>
      <c r="N213" s="6">
        <f t="shared" si="32"/>
        <v>0.3877973112719752</v>
      </c>
      <c r="O213" s="6">
        <f t="shared" si="32"/>
        <v>0.32755059892606359</v>
      </c>
      <c r="P213" s="6">
        <f t="shared" si="32"/>
        <v>5.0304878048780491E-2</v>
      </c>
      <c r="Q213" s="6">
        <f t="shared" si="32"/>
        <v>0.25</v>
      </c>
      <c r="R213" s="6">
        <f t="shared" si="32"/>
        <v>0.48356720827178729</v>
      </c>
      <c r="S213" s="6">
        <f t="shared" si="32"/>
        <v>0.39130434782608697</v>
      </c>
      <c r="T213" s="6">
        <f t="shared" si="32"/>
        <v>7.0711678832116792E-2</v>
      </c>
      <c r="U213" s="6">
        <f t="shared" si="32"/>
        <v>0.64609174072988895</v>
      </c>
      <c r="V213" s="6">
        <f t="shared" si="32"/>
        <v>0.67814331379861481</v>
      </c>
      <c r="W213" s="6" t="e">
        <f t="shared" si="32"/>
        <v>#N/A</v>
      </c>
      <c r="X213" s="6">
        <f t="shared" si="32"/>
        <v>0.46774193548387094</v>
      </c>
      <c r="Y213" s="6">
        <f t="shared" si="32"/>
        <v>0.68557860534866288</v>
      </c>
      <c r="Z213" s="6">
        <f t="shared" si="32"/>
        <v>0.40035587188612098</v>
      </c>
      <c r="AA213" s="6">
        <f t="shared" si="32"/>
        <v>0.41751033794381864</v>
      </c>
      <c r="AB213" s="6">
        <f t="shared" si="32"/>
        <v>0.37445446610416061</v>
      </c>
      <c r="AC213" s="6">
        <f t="shared" si="32"/>
        <v>0.42780958796452229</v>
      </c>
      <c r="AD213" s="6">
        <f t="shared" si="32"/>
        <v>0.15068493150684931</v>
      </c>
      <c r="AE213" s="6" t="e">
        <f t="shared" si="32"/>
        <v>#N/A</v>
      </c>
      <c r="AF213" s="6">
        <f t="shared" si="32"/>
        <v>0.13617988883274382</v>
      </c>
      <c r="AG213" s="6">
        <f t="shared" si="32"/>
        <v>0</v>
      </c>
      <c r="AH213" s="6">
        <f t="shared" si="32"/>
        <v>0.30028129395218001</v>
      </c>
      <c r="AI213" s="6">
        <f t="shared" si="32"/>
        <v>0.35056472632493485</v>
      </c>
      <c r="AJ213" s="6">
        <f t="shared" si="32"/>
        <v>0.68594098685841809</v>
      </c>
      <c r="AK213" s="6">
        <f t="shared" si="32"/>
        <v>0.81983852364475207</v>
      </c>
      <c r="AL213" s="6" t="e">
        <f t="shared" si="32"/>
        <v>#N/A</v>
      </c>
      <c r="AM213" s="6">
        <f t="shared" si="32"/>
        <v>0.86863914491518857</v>
      </c>
      <c r="AN213" s="6">
        <f t="shared" si="32"/>
        <v>0.64344529352526514</v>
      </c>
      <c r="AO213" s="6">
        <f t="shared" si="32"/>
        <v>0.40330438466426605</v>
      </c>
      <c r="AP213" s="6">
        <f t="shared" si="32"/>
        <v>0.72700081066726296</v>
      </c>
      <c r="AQ213" s="6" t="e">
        <f t="shared" si="32"/>
        <v>#N/A</v>
      </c>
      <c r="AR213" s="6">
        <f t="shared" si="32"/>
        <v>0.17173172648676971</v>
      </c>
      <c r="AS213" s="6">
        <f t="shared" si="32"/>
        <v>0.56320851940913774</v>
      </c>
      <c r="AT213" s="6" t="e">
        <f t="shared" si="32"/>
        <v>#N/A</v>
      </c>
      <c r="AU213" s="6">
        <f t="shared" si="32"/>
        <v>0.77338217338217341</v>
      </c>
      <c r="AV213" s="6">
        <f t="shared" si="32"/>
        <v>0.27497969130787975</v>
      </c>
      <c r="AW213" s="6">
        <f t="shared" si="32"/>
        <v>0</v>
      </c>
      <c r="AX213" s="6" t="e">
        <f t="shared" si="32"/>
        <v>#N/A</v>
      </c>
      <c r="AY213" s="6">
        <f t="shared" si="32"/>
        <v>0.18124006359300476</v>
      </c>
      <c r="AZ213" s="6">
        <f t="shared" si="32"/>
        <v>0.86620319165744986</v>
      </c>
      <c r="BA213" s="6">
        <f t="shared" si="32"/>
        <v>0.79064364423776778</v>
      </c>
      <c r="BB213" s="6">
        <f t="shared" si="32"/>
        <v>0.51389830508474577</v>
      </c>
      <c r="BC213" s="6">
        <f t="shared" si="32"/>
        <v>0.65321252059308077</v>
      </c>
      <c r="BD213" s="6">
        <f t="shared" si="32"/>
        <v>9.0909090909090912E-2</v>
      </c>
      <c r="BE213" s="6">
        <f t="shared" si="32"/>
        <v>0.13988307429060318</v>
      </c>
      <c r="BF213" s="6">
        <f t="shared" si="32"/>
        <v>0.37763157894736843</v>
      </c>
      <c r="BG213" s="6">
        <f t="shared" si="32"/>
        <v>0.33333333333333331</v>
      </c>
      <c r="BH213" s="6">
        <f t="shared" si="32"/>
        <v>0</v>
      </c>
    </row>
    <row r="214" spans="1:60" x14ac:dyDescent="0.25">
      <c r="A214" s="28">
        <v>7</v>
      </c>
      <c r="C214" s="6">
        <f t="shared" ref="C214:BH214" si="33">HLOOKUP(C$194,$B$180:$BA$192,1+$A201,FALSE)</f>
        <v>0.72004398072334252</v>
      </c>
      <c r="D214" s="6">
        <f t="shared" si="33"/>
        <v>0.56999348392701998</v>
      </c>
      <c r="E214" s="6">
        <f t="shared" si="33"/>
        <v>0.80175054704595183</v>
      </c>
      <c r="F214" s="6" t="e">
        <f t="shared" si="33"/>
        <v>#N/A</v>
      </c>
      <c r="G214" s="6" t="e">
        <f t="shared" si="33"/>
        <v>#N/A</v>
      </c>
      <c r="H214" s="6" t="e">
        <f t="shared" si="33"/>
        <v>#N/A</v>
      </c>
      <c r="I214" s="6">
        <f t="shared" si="33"/>
        <v>0.73290766995068257</v>
      </c>
      <c r="J214" s="6">
        <f t="shared" si="33"/>
        <v>0.8829559636298806</v>
      </c>
      <c r="K214" s="6">
        <f t="shared" si="33"/>
        <v>0.48747181157604608</v>
      </c>
      <c r="L214" s="6">
        <f t="shared" si="33"/>
        <v>0.45495495495495497</v>
      </c>
      <c r="M214" s="6">
        <f t="shared" si="33"/>
        <v>0.84514559296758496</v>
      </c>
      <c r="N214" s="6">
        <f t="shared" si="33"/>
        <v>0.45775848705627037</v>
      </c>
      <c r="O214" s="6">
        <f t="shared" si="33"/>
        <v>0.43842182890855458</v>
      </c>
      <c r="P214" s="6">
        <f t="shared" si="33"/>
        <v>0.56674757281553401</v>
      </c>
      <c r="Q214" s="6">
        <f t="shared" si="33"/>
        <v>0.21621163303374596</v>
      </c>
      <c r="R214" s="6">
        <f t="shared" si="33"/>
        <v>0.42482206405693951</v>
      </c>
      <c r="S214" s="6">
        <f t="shared" si="33"/>
        <v>0.32168330955777463</v>
      </c>
      <c r="T214" s="6">
        <f t="shared" si="33"/>
        <v>0.10030263726761782</v>
      </c>
      <c r="U214" s="6">
        <f t="shared" si="33"/>
        <v>0.65766365744166544</v>
      </c>
      <c r="V214" s="6">
        <f t="shared" si="33"/>
        <v>0.71776690302606616</v>
      </c>
      <c r="W214" s="6" t="e">
        <f t="shared" si="33"/>
        <v>#N/A</v>
      </c>
      <c r="X214" s="6">
        <f t="shared" si="33"/>
        <v>0.43998098407416208</v>
      </c>
      <c r="Y214" s="6">
        <f t="shared" si="33"/>
        <v>0.60371088341179724</v>
      </c>
      <c r="Z214" s="6">
        <f t="shared" si="33"/>
        <v>0.42254671213795092</v>
      </c>
      <c r="AA214" s="6">
        <f t="shared" si="33"/>
        <v>0.38530638434392045</v>
      </c>
      <c r="AB214" s="6">
        <f t="shared" si="33"/>
        <v>0.43462196990177526</v>
      </c>
      <c r="AC214" s="6">
        <f t="shared" si="33"/>
        <v>0.3926838693057404</v>
      </c>
      <c r="AD214" s="6">
        <f t="shared" si="33"/>
        <v>0</v>
      </c>
      <c r="AE214" s="6" t="e">
        <f t="shared" si="33"/>
        <v>#N/A</v>
      </c>
      <c r="AF214" s="6">
        <f t="shared" si="33"/>
        <v>0.53756800470519039</v>
      </c>
      <c r="AG214" s="6">
        <f t="shared" si="33"/>
        <v>0</v>
      </c>
      <c r="AH214" s="6">
        <f t="shared" si="33"/>
        <v>0.35521517140773157</v>
      </c>
      <c r="AI214" s="6">
        <f t="shared" si="33"/>
        <v>0.62404580152671751</v>
      </c>
      <c r="AJ214" s="6">
        <f t="shared" si="33"/>
        <v>0.69884853852967233</v>
      </c>
      <c r="AK214" s="6">
        <f t="shared" si="33"/>
        <v>0.81201590956667369</v>
      </c>
      <c r="AL214" s="6" t="e">
        <f t="shared" si="33"/>
        <v>#N/A</v>
      </c>
      <c r="AM214" s="6">
        <f t="shared" si="33"/>
        <v>0.85937067454092464</v>
      </c>
      <c r="AN214" s="6">
        <f t="shared" si="33"/>
        <v>0.69633728146761198</v>
      </c>
      <c r="AO214" s="6">
        <f t="shared" si="33"/>
        <v>0.38823896428014348</v>
      </c>
      <c r="AP214" s="6">
        <f t="shared" si="33"/>
        <v>0.64877016662258657</v>
      </c>
      <c r="AQ214" s="6" t="e">
        <f t="shared" si="33"/>
        <v>#N/A</v>
      </c>
      <c r="AR214" s="6">
        <f t="shared" si="33"/>
        <v>0.26052152819890845</v>
      </c>
      <c r="AS214" s="6">
        <f t="shared" si="33"/>
        <v>0.74262672811059904</v>
      </c>
      <c r="AT214" s="6" t="e">
        <f t="shared" si="33"/>
        <v>#N/A</v>
      </c>
      <c r="AU214" s="6">
        <f t="shared" si="33"/>
        <v>0.66014975041597335</v>
      </c>
      <c r="AV214" s="6">
        <f t="shared" si="33"/>
        <v>0.3848122866894198</v>
      </c>
      <c r="AW214" s="6">
        <f t="shared" si="33"/>
        <v>9.5238095238095238E-4</v>
      </c>
      <c r="AX214" s="6" t="e">
        <f t="shared" si="33"/>
        <v>#N/A</v>
      </c>
      <c r="AY214" s="6">
        <f t="shared" si="33"/>
        <v>0.17001281503630927</v>
      </c>
      <c r="AZ214" s="6">
        <f t="shared" si="33"/>
        <v>0.84716431549488835</v>
      </c>
      <c r="BA214" s="6">
        <f t="shared" si="33"/>
        <v>0.837457751218466</v>
      </c>
      <c r="BB214" s="6">
        <f t="shared" si="33"/>
        <v>0.79770229770229772</v>
      </c>
      <c r="BC214" s="6">
        <f t="shared" si="33"/>
        <v>0.73856877917759156</v>
      </c>
      <c r="BD214" s="6">
        <f t="shared" si="33"/>
        <v>0.4</v>
      </c>
      <c r="BE214" s="6">
        <f t="shared" si="33"/>
        <v>0.21359223300970873</v>
      </c>
      <c r="BF214" s="6">
        <f t="shared" si="33"/>
        <v>0.42269118261596322</v>
      </c>
      <c r="BG214" s="6">
        <f t="shared" si="33"/>
        <v>0.28774928774928776</v>
      </c>
      <c r="BH214" s="6">
        <f t="shared" si="33"/>
        <v>0</v>
      </c>
    </row>
    <row r="215" spans="1:60" x14ac:dyDescent="0.25">
      <c r="A215" s="6">
        <v>8</v>
      </c>
      <c r="C215" s="6">
        <f t="shared" ref="C215:BH215" si="34">HLOOKUP(C$194,$B$180:$BA$192,1+$A202,FALSE)</f>
        <v>0.72476497186168309</v>
      </c>
      <c r="D215" s="6">
        <f t="shared" si="34"/>
        <v>0.58187616848124935</v>
      </c>
      <c r="E215" s="6">
        <f t="shared" si="34"/>
        <v>0.91904514789828751</v>
      </c>
      <c r="F215" s="6" t="e">
        <f t="shared" si="34"/>
        <v>#N/A</v>
      </c>
      <c r="G215" s="6" t="e">
        <f t="shared" si="34"/>
        <v>#N/A</v>
      </c>
      <c r="H215" s="6" t="e">
        <f t="shared" si="34"/>
        <v>#N/A</v>
      </c>
      <c r="I215" s="6">
        <f t="shared" si="34"/>
        <v>0.80436173829570223</v>
      </c>
      <c r="J215" s="6">
        <f t="shared" si="34"/>
        <v>0.78941058941058939</v>
      </c>
      <c r="K215" s="6">
        <f t="shared" si="34"/>
        <v>0.5317995663695495</v>
      </c>
      <c r="L215" s="6">
        <f t="shared" si="34"/>
        <v>0.49811142587346552</v>
      </c>
      <c r="M215" s="6">
        <f t="shared" si="34"/>
        <v>0.8713239052649514</v>
      </c>
      <c r="N215" s="6">
        <f t="shared" si="34"/>
        <v>0.4334036723252811</v>
      </c>
      <c r="O215" s="6">
        <f t="shared" si="34"/>
        <v>0.49843505477308292</v>
      </c>
      <c r="P215" s="6">
        <f t="shared" si="34"/>
        <v>0.17417876241405653</v>
      </c>
      <c r="Q215" s="6">
        <f t="shared" si="34"/>
        <v>0.27123435996150147</v>
      </c>
      <c r="R215" s="6">
        <f t="shared" si="34"/>
        <v>0.48855499471768987</v>
      </c>
      <c r="S215" s="6">
        <f t="shared" si="34"/>
        <v>0.48616285258116021</v>
      </c>
      <c r="T215" s="6">
        <f t="shared" si="34"/>
        <v>0.21499617444529456</v>
      </c>
      <c r="U215" s="6">
        <f t="shared" si="34"/>
        <v>0.68640823163436226</v>
      </c>
      <c r="V215" s="6">
        <f t="shared" si="34"/>
        <v>0.66211289057091427</v>
      </c>
      <c r="W215" s="6" t="e">
        <f t="shared" si="34"/>
        <v>#N/A</v>
      </c>
      <c r="X215" s="6">
        <f t="shared" si="34"/>
        <v>0.2283609576427256</v>
      </c>
      <c r="Y215" s="6">
        <f t="shared" si="34"/>
        <v>0.39271059618633841</v>
      </c>
      <c r="Z215" s="6">
        <f t="shared" si="34"/>
        <v>0.58539758534554542</v>
      </c>
      <c r="AA215" s="6">
        <f t="shared" si="34"/>
        <v>0.10545645330535153</v>
      </c>
      <c r="AB215" s="6">
        <f t="shared" si="34"/>
        <v>0.47782935809188409</v>
      </c>
      <c r="AC215" s="6">
        <f t="shared" si="34"/>
        <v>0.54773824423386375</v>
      </c>
      <c r="AD215" s="6">
        <f t="shared" si="34"/>
        <v>0</v>
      </c>
      <c r="AE215" s="6" t="e">
        <f t="shared" si="34"/>
        <v>#N/A</v>
      </c>
      <c r="AF215" s="6">
        <f t="shared" si="34"/>
        <v>0.48133867982726714</v>
      </c>
      <c r="AG215" s="6">
        <f t="shared" si="34"/>
        <v>0</v>
      </c>
      <c r="AH215" s="6">
        <f t="shared" si="34"/>
        <v>0.24841772151898733</v>
      </c>
      <c r="AI215" s="6">
        <f t="shared" si="34"/>
        <v>0.68224299065420557</v>
      </c>
      <c r="AJ215" s="6">
        <f t="shared" si="34"/>
        <v>0.72160876200736157</v>
      </c>
      <c r="AK215" s="6">
        <f t="shared" si="34"/>
        <v>0.59881385115745167</v>
      </c>
      <c r="AL215" s="6" t="e">
        <f t="shared" si="34"/>
        <v>#N/A</v>
      </c>
      <c r="AM215" s="6">
        <f t="shared" si="34"/>
        <v>0.85071656050955413</v>
      </c>
      <c r="AN215" s="6">
        <f t="shared" si="34"/>
        <v>0.76757680462705624</v>
      </c>
      <c r="AO215" s="6">
        <f t="shared" si="34"/>
        <v>0.3822377013495864</v>
      </c>
      <c r="AP215" s="6">
        <f t="shared" si="34"/>
        <v>0.71753380972066383</v>
      </c>
      <c r="AQ215" s="6" t="e">
        <f t="shared" si="34"/>
        <v>#N/A</v>
      </c>
      <c r="AR215" s="6">
        <f t="shared" si="34"/>
        <v>0.42631140716069943</v>
      </c>
      <c r="AS215" s="6">
        <f t="shared" si="34"/>
        <v>0.67086602293301145</v>
      </c>
      <c r="AT215" s="6" t="e">
        <f t="shared" si="34"/>
        <v>#N/A</v>
      </c>
      <c r="AU215" s="6">
        <f t="shared" si="34"/>
        <v>0.73381770145310432</v>
      </c>
      <c r="AV215" s="6">
        <f t="shared" si="34"/>
        <v>0.38196357771655132</v>
      </c>
      <c r="AW215" s="6">
        <f t="shared" si="34"/>
        <v>8.2582582582582581E-2</v>
      </c>
      <c r="AX215" s="6" t="e">
        <f t="shared" si="34"/>
        <v>#N/A</v>
      </c>
      <c r="AY215" s="6">
        <f t="shared" si="34"/>
        <v>0.10485870104115022</v>
      </c>
      <c r="AZ215" s="6">
        <f t="shared" si="34"/>
        <v>0.858947724286096</v>
      </c>
      <c r="BA215" s="6">
        <f t="shared" si="34"/>
        <v>0.7870022992821577</v>
      </c>
      <c r="BB215" s="6">
        <f t="shared" si="34"/>
        <v>0.7837611139070626</v>
      </c>
      <c r="BC215" s="6">
        <f t="shared" si="34"/>
        <v>0.62372442092759572</v>
      </c>
      <c r="BD215" s="6">
        <f t="shared" si="34"/>
        <v>0.33333333333333331</v>
      </c>
      <c r="BE215" s="6">
        <f t="shared" si="34"/>
        <v>0.39562076413197289</v>
      </c>
      <c r="BF215" s="6">
        <f t="shared" si="34"/>
        <v>0.25971806920119606</v>
      </c>
      <c r="BG215" s="6">
        <f t="shared" si="34"/>
        <v>0.14285714285714285</v>
      </c>
      <c r="BH215" s="6">
        <f t="shared" si="34"/>
        <v>0</v>
      </c>
    </row>
    <row r="216" spans="1:60" x14ac:dyDescent="0.25">
      <c r="A216" s="6">
        <v>9</v>
      </c>
      <c r="C216" s="6">
        <f t="shared" ref="C216:BH216" si="35">HLOOKUP(C$194,$B$180:$BA$192,1+$A203,FALSE)</f>
        <v>0.58253901307465206</v>
      </c>
      <c r="D216" s="6">
        <f t="shared" si="35"/>
        <v>0.49586458934410466</v>
      </c>
      <c r="E216" s="6">
        <f t="shared" si="35"/>
        <v>0.78701782008158594</v>
      </c>
      <c r="F216" s="6" t="e">
        <f t="shared" si="35"/>
        <v>#N/A</v>
      </c>
      <c r="G216" s="6" t="e">
        <f t="shared" si="35"/>
        <v>#N/A</v>
      </c>
      <c r="H216" s="6" t="e">
        <f t="shared" si="35"/>
        <v>#N/A</v>
      </c>
      <c r="I216" s="6">
        <f t="shared" si="35"/>
        <v>0.72382375526638021</v>
      </c>
      <c r="J216" s="6">
        <f t="shared" si="35"/>
        <v>0.6555151515151515</v>
      </c>
      <c r="K216" s="6">
        <f t="shared" si="35"/>
        <v>0.57827519912112058</v>
      </c>
      <c r="L216" s="6">
        <f t="shared" si="35"/>
        <v>0.5472560975609756</v>
      </c>
      <c r="M216" s="6">
        <f t="shared" si="35"/>
        <v>0.90339997357044421</v>
      </c>
      <c r="N216" s="6">
        <f t="shared" si="35"/>
        <v>0.33333333333333331</v>
      </c>
      <c r="O216" s="6">
        <f t="shared" si="35"/>
        <v>0.44283121597096187</v>
      </c>
      <c r="P216" s="6">
        <f t="shared" si="35"/>
        <v>9.9236641221374045E-2</v>
      </c>
      <c r="Q216" s="6">
        <f t="shared" si="35"/>
        <v>0.19573727707698999</v>
      </c>
      <c r="R216" s="6">
        <f t="shared" si="35"/>
        <v>0.57244094488188979</v>
      </c>
      <c r="S216" s="6">
        <f t="shared" si="35"/>
        <v>0.37197580645161288</v>
      </c>
      <c r="T216" s="6">
        <f t="shared" si="35"/>
        <v>0.12519809825673534</v>
      </c>
      <c r="U216" s="6">
        <f t="shared" si="35"/>
        <v>0.57403541849033735</v>
      </c>
      <c r="V216" s="6">
        <f t="shared" si="35"/>
        <v>0.76194852941176472</v>
      </c>
      <c r="W216" s="6" t="e">
        <f t="shared" si="35"/>
        <v>#N/A</v>
      </c>
      <c r="X216" s="6">
        <f t="shared" si="35"/>
        <v>0.22996280013527223</v>
      </c>
      <c r="Y216" s="6">
        <f t="shared" si="35"/>
        <v>0.56084656084656082</v>
      </c>
      <c r="Z216" s="6">
        <f t="shared" si="35"/>
        <v>0.49206105699163916</v>
      </c>
      <c r="AA216" s="6">
        <f t="shared" si="35"/>
        <v>0.4837476099426386</v>
      </c>
      <c r="AB216" s="6">
        <f t="shared" si="35"/>
        <v>0.25116423470971749</v>
      </c>
      <c r="AC216" s="6">
        <f t="shared" si="35"/>
        <v>0.5649713753162029</v>
      </c>
      <c r="AD216" s="6">
        <f t="shared" si="35"/>
        <v>0</v>
      </c>
      <c r="AE216" s="6" t="e">
        <f t="shared" si="35"/>
        <v>#N/A</v>
      </c>
      <c r="AF216" s="6">
        <f t="shared" si="35"/>
        <v>0.39158787088359959</v>
      </c>
      <c r="AG216" s="6">
        <f t="shared" si="35"/>
        <v>0</v>
      </c>
      <c r="AH216" s="6">
        <f t="shared" si="35"/>
        <v>0.29927007299270075</v>
      </c>
      <c r="AI216" s="6">
        <f t="shared" si="35"/>
        <v>0.53814989871708308</v>
      </c>
      <c r="AJ216" s="6">
        <f t="shared" si="35"/>
        <v>0.71253763854186691</v>
      </c>
      <c r="AK216" s="6">
        <f t="shared" si="35"/>
        <v>0.7551854179761156</v>
      </c>
      <c r="AL216" s="6" t="e">
        <f t="shared" si="35"/>
        <v>#N/A</v>
      </c>
      <c r="AM216" s="6">
        <f t="shared" si="35"/>
        <v>0.83501535761298817</v>
      </c>
      <c r="AN216" s="6">
        <f t="shared" si="35"/>
        <v>0.73973578039712051</v>
      </c>
      <c r="AO216" s="6">
        <f t="shared" si="35"/>
        <v>0.3004724409448819</v>
      </c>
      <c r="AP216" s="6">
        <f t="shared" si="35"/>
        <v>0.72251460927008093</v>
      </c>
      <c r="AQ216" s="6" t="e">
        <f t="shared" si="35"/>
        <v>#N/A</v>
      </c>
      <c r="AR216" s="6">
        <f t="shared" si="35"/>
        <v>0.70187259362968146</v>
      </c>
      <c r="AS216" s="6">
        <f t="shared" si="35"/>
        <v>0.6133453561767358</v>
      </c>
      <c r="AT216" s="6" t="e">
        <f t="shared" si="35"/>
        <v>#N/A</v>
      </c>
      <c r="AU216" s="6">
        <f t="shared" si="35"/>
        <v>0.64004070211142206</v>
      </c>
      <c r="AV216" s="6">
        <f t="shared" si="35"/>
        <v>0.2329159212880143</v>
      </c>
      <c r="AW216" s="6">
        <f t="shared" si="35"/>
        <v>0.5149253731343284</v>
      </c>
      <c r="AX216" s="6" t="e">
        <f t="shared" si="35"/>
        <v>#N/A</v>
      </c>
      <c r="AY216" s="6">
        <f t="shared" si="35"/>
        <v>0.29378531073446329</v>
      </c>
      <c r="AZ216" s="6">
        <f t="shared" si="35"/>
        <v>0.77420751061461723</v>
      </c>
      <c r="BA216" s="6">
        <f t="shared" si="35"/>
        <v>0.82382771905700558</v>
      </c>
      <c r="BB216" s="6">
        <f t="shared" si="35"/>
        <v>0.53706230104593</v>
      </c>
      <c r="BC216" s="6">
        <f t="shared" si="35"/>
        <v>0.25073313782991202</v>
      </c>
      <c r="BD216" s="6">
        <f t="shared" si="35"/>
        <v>0.4</v>
      </c>
      <c r="BE216" s="6">
        <f t="shared" si="35"/>
        <v>0.57810813055394072</v>
      </c>
      <c r="BF216" s="6">
        <f t="shared" si="35"/>
        <v>0.52425531914893619</v>
      </c>
      <c r="BG216" s="6">
        <f t="shared" si="35"/>
        <v>0.33495145631067963</v>
      </c>
      <c r="BH216" s="6">
        <f t="shared" si="35"/>
        <v>0</v>
      </c>
    </row>
    <row r="217" spans="1:60" x14ac:dyDescent="0.25">
      <c r="A217" s="28">
        <v>10</v>
      </c>
      <c r="C217" s="6">
        <f t="shared" ref="C217:BH217" si="36">HLOOKUP(C$194,$B$180:$BA$192,1+$A204,FALSE)</f>
        <v>0.38717440543601361</v>
      </c>
      <c r="D217" s="6">
        <f t="shared" si="36"/>
        <v>0.53623639191290828</v>
      </c>
      <c r="E217" s="6">
        <f t="shared" si="36"/>
        <v>0.76466581910642939</v>
      </c>
      <c r="F217" s="6" t="e">
        <f t="shared" si="36"/>
        <v>#N/A</v>
      </c>
      <c r="G217" s="6" t="e">
        <f t="shared" si="36"/>
        <v>#N/A</v>
      </c>
      <c r="H217" s="6" t="e">
        <f t="shared" si="36"/>
        <v>#N/A</v>
      </c>
      <c r="I217" s="6">
        <f t="shared" si="36"/>
        <v>0.70844711450937559</v>
      </c>
      <c r="J217" s="6">
        <f t="shared" si="36"/>
        <v>0.68920131618306912</v>
      </c>
      <c r="K217" s="6">
        <f t="shared" si="36"/>
        <v>0.75710788928638673</v>
      </c>
      <c r="L217" s="6">
        <f t="shared" si="36"/>
        <v>0.29921874999999998</v>
      </c>
      <c r="M217" s="6">
        <f t="shared" si="36"/>
        <v>0.85719272872353691</v>
      </c>
      <c r="N217" s="6">
        <f t="shared" si="36"/>
        <v>0.1402757964812173</v>
      </c>
      <c r="O217" s="6">
        <f t="shared" si="36"/>
        <v>0</v>
      </c>
      <c r="P217" s="6">
        <f t="shared" si="36"/>
        <v>9.0860502405130952E-2</v>
      </c>
      <c r="Q217" s="6">
        <f t="shared" si="36"/>
        <v>0.26666666666666666</v>
      </c>
      <c r="R217" s="6">
        <f t="shared" si="36"/>
        <v>0.28334534967555874</v>
      </c>
      <c r="S217" s="6">
        <f t="shared" si="36"/>
        <v>0.60070360598065087</v>
      </c>
      <c r="T217" s="6">
        <f t="shared" si="36"/>
        <v>5.1991897366644162E-2</v>
      </c>
      <c r="U217" s="6">
        <f t="shared" si="36"/>
        <v>0.78943144377798424</v>
      </c>
      <c r="V217" s="6">
        <f t="shared" si="36"/>
        <v>0.74155907298363133</v>
      </c>
      <c r="W217" s="6" t="e">
        <f t="shared" si="36"/>
        <v>#N/A</v>
      </c>
      <c r="X217" s="6">
        <f t="shared" si="36"/>
        <v>0.4642857142857143</v>
      </c>
      <c r="Y217" s="6">
        <f t="shared" si="36"/>
        <v>0.34724260851331518</v>
      </c>
      <c r="Z217" s="6">
        <f t="shared" si="36"/>
        <v>0.44259745309614074</v>
      </c>
      <c r="AA217" s="6">
        <f t="shared" si="36"/>
        <v>0.36101499423298733</v>
      </c>
      <c r="AB217" s="6">
        <f t="shared" si="36"/>
        <v>0.20626151012891344</v>
      </c>
      <c r="AC217" s="6">
        <f t="shared" si="36"/>
        <v>0.46850249147652767</v>
      </c>
      <c r="AD217" s="6">
        <f t="shared" si="36"/>
        <v>0</v>
      </c>
      <c r="AE217" s="6" t="e">
        <f t="shared" si="36"/>
        <v>#N/A</v>
      </c>
      <c r="AF217" s="6">
        <f t="shared" si="36"/>
        <v>0.10661950480040425</v>
      </c>
      <c r="AG217" s="6">
        <f t="shared" si="36"/>
        <v>0</v>
      </c>
      <c r="AH217" s="6">
        <f t="shared" si="36"/>
        <v>0</v>
      </c>
      <c r="AI217" s="6">
        <f t="shared" si="36"/>
        <v>0.49375736160188455</v>
      </c>
      <c r="AJ217" s="6">
        <f t="shared" si="36"/>
        <v>0.79162005491711585</v>
      </c>
      <c r="AK217" s="6">
        <f t="shared" si="36"/>
        <v>0.73136622099277704</v>
      </c>
      <c r="AL217" s="6" t="e">
        <f t="shared" si="36"/>
        <v>#N/A</v>
      </c>
      <c r="AM217" s="6">
        <f t="shared" si="36"/>
        <v>0.85843293492695882</v>
      </c>
      <c r="AN217" s="6">
        <f t="shared" si="36"/>
        <v>0.65146214271569081</v>
      </c>
      <c r="AO217" s="6">
        <f t="shared" si="36"/>
        <v>7.7410832232496701E-2</v>
      </c>
      <c r="AP217" s="6">
        <f t="shared" si="36"/>
        <v>0.65091623036649215</v>
      </c>
      <c r="AQ217" s="6" t="e">
        <f t="shared" si="36"/>
        <v>#N/A</v>
      </c>
      <c r="AR217" s="6">
        <f t="shared" si="36"/>
        <v>0.64454554445653245</v>
      </c>
      <c r="AS217" s="6">
        <f t="shared" si="36"/>
        <v>0.31672073134768503</v>
      </c>
      <c r="AT217" s="6" t="e">
        <f t="shared" si="36"/>
        <v>#N/A</v>
      </c>
      <c r="AU217" s="6">
        <f t="shared" si="36"/>
        <v>0.68789918867598832</v>
      </c>
      <c r="AV217" s="6">
        <f t="shared" si="36"/>
        <v>0.27611262488646687</v>
      </c>
      <c r="AW217" s="6">
        <f t="shared" si="36"/>
        <v>0</v>
      </c>
      <c r="AX217" s="6" t="e">
        <f t="shared" si="36"/>
        <v>#N/A</v>
      </c>
      <c r="AY217" s="6">
        <f t="shared" si="36"/>
        <v>9.405940594059406E-2</v>
      </c>
      <c r="AZ217" s="6">
        <f t="shared" si="36"/>
        <v>0.82841226074583796</v>
      </c>
      <c r="BA217" s="6">
        <f t="shared" si="36"/>
        <v>0.90258437456546359</v>
      </c>
      <c r="BB217" s="6">
        <f t="shared" si="36"/>
        <v>0.46101113967437873</v>
      </c>
      <c r="BC217" s="6">
        <f t="shared" si="36"/>
        <v>0.4768195413758724</v>
      </c>
      <c r="BD217" s="6">
        <f t="shared" si="36"/>
        <v>0.5</v>
      </c>
      <c r="BE217" s="6">
        <f t="shared" si="36"/>
        <v>0.34014757469456874</v>
      </c>
      <c r="BF217" s="6">
        <f t="shared" si="36"/>
        <v>0.50797024442082894</v>
      </c>
      <c r="BG217" s="6">
        <f t="shared" si="36"/>
        <v>0.17</v>
      </c>
      <c r="BH217" s="6">
        <f t="shared" si="36"/>
        <v>0</v>
      </c>
    </row>
    <row r="218" spans="1:60" x14ac:dyDescent="0.25">
      <c r="A218" s="6">
        <v>11</v>
      </c>
      <c r="C218" s="6">
        <f t="shared" ref="C218:BH219" si="37">HLOOKUP(C$194,$B$180:$BA$192,1+$A205,FALSE)</f>
        <v>0.65983379501385042</v>
      </c>
      <c r="D218" s="6">
        <f t="shared" si="37"/>
        <v>0.52897693672383206</v>
      </c>
      <c r="E218" s="6">
        <f t="shared" si="37"/>
        <v>0.73535735787391421</v>
      </c>
      <c r="F218" s="6" t="e">
        <f t="shared" si="37"/>
        <v>#N/A</v>
      </c>
      <c r="G218" s="6" t="e">
        <f t="shared" si="37"/>
        <v>#N/A</v>
      </c>
      <c r="H218" s="6" t="e">
        <f t="shared" si="37"/>
        <v>#N/A</v>
      </c>
      <c r="I218" s="6">
        <f t="shared" si="37"/>
        <v>0.82390983000739093</v>
      </c>
      <c r="J218" s="6">
        <f t="shared" si="37"/>
        <v>0.82395945023881467</v>
      </c>
      <c r="K218" s="6">
        <f t="shared" si="37"/>
        <v>0.75375837710559679</v>
      </c>
      <c r="L218" s="6">
        <f t="shared" si="37"/>
        <v>0.24588665447897623</v>
      </c>
      <c r="M218" s="6">
        <f t="shared" si="37"/>
        <v>0.87613955119214582</v>
      </c>
      <c r="N218" s="6">
        <f t="shared" si="37"/>
        <v>0.24263839811542992</v>
      </c>
      <c r="O218" s="6">
        <f t="shared" si="37"/>
        <v>0.23812898653437278</v>
      </c>
      <c r="P218" s="6">
        <f t="shared" si="37"/>
        <v>4.2042042042042045E-2</v>
      </c>
      <c r="Q218" s="6">
        <f t="shared" si="37"/>
        <v>0.50024691358024687</v>
      </c>
      <c r="R218" s="6">
        <f t="shared" si="37"/>
        <v>0.12633181126331811</v>
      </c>
      <c r="S218" s="6">
        <f t="shared" si="37"/>
        <v>0.52383863080684601</v>
      </c>
      <c r="T218" s="6">
        <f t="shared" si="37"/>
        <v>0.37823834196891193</v>
      </c>
      <c r="U218" s="6">
        <f t="shared" si="37"/>
        <v>0.77669328601005616</v>
      </c>
      <c r="V218" s="6">
        <f t="shared" si="37"/>
        <v>0.74766551990451446</v>
      </c>
      <c r="W218" s="6" t="e">
        <f t="shared" si="37"/>
        <v>#N/A</v>
      </c>
      <c r="X218" s="6">
        <f t="shared" si="37"/>
        <v>0.20188425302826379</v>
      </c>
      <c r="Y218" s="6">
        <f t="shared" si="37"/>
        <v>0.54386560325810285</v>
      </c>
      <c r="Z218" s="6">
        <f t="shared" si="37"/>
        <v>0.6150230801510701</v>
      </c>
      <c r="AA218" s="6">
        <f t="shared" si="37"/>
        <v>0.3923076923076923</v>
      </c>
      <c r="AB218" s="6">
        <f t="shared" si="37"/>
        <v>0.17505376344086021</v>
      </c>
      <c r="AC218" s="6">
        <f t="shared" si="37"/>
        <v>0.49567367119901112</v>
      </c>
      <c r="AD218" s="6">
        <f t="shared" si="37"/>
        <v>0</v>
      </c>
      <c r="AE218" s="6" t="e">
        <f t="shared" si="37"/>
        <v>#N/A</v>
      </c>
      <c r="AF218" s="6">
        <f t="shared" si="37"/>
        <v>0.46713615023474181</v>
      </c>
      <c r="AG218" s="6">
        <f t="shared" si="37"/>
        <v>0</v>
      </c>
      <c r="AH218" s="6">
        <f t="shared" si="37"/>
        <v>0.1</v>
      </c>
      <c r="AI218" s="6">
        <f t="shared" si="37"/>
        <v>0.52065167508031207</v>
      </c>
      <c r="AJ218" s="6">
        <f t="shared" si="37"/>
        <v>0.46930087141621768</v>
      </c>
      <c r="AK218" s="6">
        <f t="shared" si="37"/>
        <v>0.83043981481481477</v>
      </c>
      <c r="AL218" s="6" t="e">
        <f t="shared" si="37"/>
        <v>#N/A</v>
      </c>
      <c r="AM218" s="6">
        <f t="shared" si="37"/>
        <v>0.80895425893001449</v>
      </c>
      <c r="AN218" s="6">
        <f t="shared" si="37"/>
        <v>0.6807020577554902</v>
      </c>
      <c r="AO218" s="6">
        <f t="shared" si="37"/>
        <v>0.69305413687436157</v>
      </c>
      <c r="AP218" s="6">
        <f t="shared" si="37"/>
        <v>0.68518878941222261</v>
      </c>
      <c r="AQ218" s="6" t="e">
        <f t="shared" si="37"/>
        <v>#N/A</v>
      </c>
      <c r="AR218" s="6">
        <f t="shared" si="37"/>
        <v>0.78015222482435598</v>
      </c>
      <c r="AS218" s="6">
        <f t="shared" si="37"/>
        <v>0.65988250104909774</v>
      </c>
      <c r="AT218" s="6" t="e">
        <f t="shared" si="37"/>
        <v>#N/A</v>
      </c>
      <c r="AU218" s="6">
        <f t="shared" si="37"/>
        <v>0.57017691659646164</v>
      </c>
      <c r="AV218" s="6">
        <f t="shared" si="37"/>
        <v>0.11783871843605756</v>
      </c>
      <c r="AW218" s="6">
        <f t="shared" si="37"/>
        <v>8.5470085470085472E-2</v>
      </c>
      <c r="AX218" s="6" t="e">
        <f t="shared" si="37"/>
        <v>#N/A</v>
      </c>
      <c r="AY218" s="6">
        <f t="shared" si="37"/>
        <v>0.11538461538461539</v>
      </c>
      <c r="AZ218" s="6">
        <f t="shared" si="37"/>
        <v>0.8619767789756112</v>
      </c>
      <c r="BA218" s="6">
        <f t="shared" si="37"/>
        <v>0.99009419473738103</v>
      </c>
      <c r="BB218" s="6">
        <f t="shared" si="37"/>
        <v>0.31173708920187793</v>
      </c>
      <c r="BC218" s="6">
        <f t="shared" si="37"/>
        <v>0.25883739198743128</v>
      </c>
      <c r="BD218" s="6">
        <f t="shared" si="37"/>
        <v>0.5</v>
      </c>
      <c r="BE218" s="6">
        <f t="shared" si="37"/>
        <v>0.50367827366356055</v>
      </c>
      <c r="BF218" s="6">
        <f t="shared" si="37"/>
        <v>0.48371104815864024</v>
      </c>
      <c r="BG218" s="6">
        <f t="shared" si="37"/>
        <v>0.24852071005917159</v>
      </c>
      <c r="BH218" s="6">
        <f t="shared" si="37"/>
        <v>0</v>
      </c>
    </row>
    <row r="219" spans="1:60" x14ac:dyDescent="0.25">
      <c r="A219" s="6">
        <v>12</v>
      </c>
      <c r="C219" s="6">
        <f t="shared" si="37"/>
        <v>0.80305672376654014</v>
      </c>
      <c r="D219" s="6">
        <f t="shared" si="37"/>
        <v>0.75867195242814667</v>
      </c>
      <c r="E219" s="6">
        <f t="shared" si="37"/>
        <v>0.59788970406396835</v>
      </c>
      <c r="F219" s="6" t="e">
        <f t="shared" si="37"/>
        <v>#N/A</v>
      </c>
      <c r="G219" s="6" t="e">
        <f t="shared" si="37"/>
        <v>#N/A</v>
      </c>
      <c r="H219" s="6" t="e">
        <f t="shared" si="37"/>
        <v>#N/A</v>
      </c>
      <c r="I219" s="6">
        <f t="shared" si="37"/>
        <v>0.8304685563176597</v>
      </c>
      <c r="J219" s="6">
        <f t="shared" si="37"/>
        <v>0.59148676880222839</v>
      </c>
      <c r="K219" s="6">
        <f t="shared" si="37"/>
        <v>0.82454439705312133</v>
      </c>
      <c r="L219" s="6">
        <f t="shared" si="37"/>
        <v>0.10284360189573459</v>
      </c>
      <c r="M219" s="6">
        <f t="shared" si="37"/>
        <v>0.83563043553986738</v>
      </c>
      <c r="N219" s="6">
        <f t="shared" si="37"/>
        <v>0.32717872968980799</v>
      </c>
      <c r="O219" s="6">
        <f t="shared" si="37"/>
        <v>0.23844537815126052</v>
      </c>
      <c r="P219" s="6">
        <f t="shared" si="37"/>
        <v>7.4985002999400113E-2</v>
      </c>
      <c r="Q219" s="6">
        <f t="shared" si="37"/>
        <v>0.3315488936473947</v>
      </c>
      <c r="R219" s="6">
        <f t="shared" si="37"/>
        <v>0.38043478260869568</v>
      </c>
      <c r="S219" s="6">
        <f t="shared" si="37"/>
        <v>0.56020278833967052</v>
      </c>
      <c r="T219" s="6">
        <f t="shared" si="37"/>
        <v>0.19306184012066366</v>
      </c>
      <c r="U219" s="6">
        <f t="shared" si="37"/>
        <v>0.59040641415537742</v>
      </c>
      <c r="V219" s="6">
        <f t="shared" si="37"/>
        <v>0.72600550475006664</v>
      </c>
      <c r="W219" s="6" t="e">
        <f t="shared" si="37"/>
        <v>#N/A</v>
      </c>
      <c r="X219" s="6">
        <f t="shared" si="37"/>
        <v>0.46671338472319551</v>
      </c>
      <c r="Y219" s="6">
        <f t="shared" si="37"/>
        <v>0.15300146412884333</v>
      </c>
      <c r="Z219" s="6">
        <f t="shared" si="37"/>
        <v>0.53214734603113212</v>
      </c>
      <c r="AA219" s="6">
        <f t="shared" si="37"/>
        <v>0.65090622537431053</v>
      </c>
      <c r="AB219" s="6">
        <f t="shared" si="37"/>
        <v>0.22424892703862662</v>
      </c>
      <c r="AC219" s="6">
        <f t="shared" si="37"/>
        <v>0.52927792277320485</v>
      </c>
      <c r="AD219" s="6">
        <f t="shared" si="37"/>
        <v>0</v>
      </c>
      <c r="AE219" s="6" t="e">
        <f t="shared" si="37"/>
        <v>#N/A</v>
      </c>
      <c r="AF219" s="6">
        <f t="shared" si="37"/>
        <v>0.48060836501901139</v>
      </c>
      <c r="AG219" s="6">
        <f t="shared" si="37"/>
        <v>0</v>
      </c>
      <c r="AH219" s="6">
        <f t="shared" si="37"/>
        <v>0</v>
      </c>
      <c r="AI219" s="6">
        <f t="shared" si="37"/>
        <v>0.67252195734002507</v>
      </c>
      <c r="AJ219" s="6">
        <f t="shared" si="37"/>
        <v>0.66951418808497998</v>
      </c>
      <c r="AK219" s="6">
        <f t="shared" si="37"/>
        <v>0.73124738091912278</v>
      </c>
      <c r="AL219" s="6" t="e">
        <f t="shared" si="37"/>
        <v>#N/A</v>
      </c>
      <c r="AM219" s="6">
        <f t="shared" si="37"/>
        <v>0.78159434090599922</v>
      </c>
      <c r="AN219" s="6">
        <f t="shared" si="37"/>
        <v>0.68241187210336596</v>
      </c>
      <c r="AO219" s="6">
        <f t="shared" si="37"/>
        <v>0.38709677419354838</v>
      </c>
      <c r="AP219" s="6">
        <f t="shared" si="37"/>
        <v>0.76352803281890991</v>
      </c>
      <c r="AQ219" s="6" t="e">
        <f t="shared" si="37"/>
        <v>#N/A</v>
      </c>
      <c r="AR219" s="6">
        <f t="shared" si="37"/>
        <v>0.49887834339948234</v>
      </c>
      <c r="AS219" s="6">
        <f t="shared" si="37"/>
        <v>0.77158878504672901</v>
      </c>
      <c r="AT219" s="6" t="e">
        <f t="shared" si="37"/>
        <v>#N/A</v>
      </c>
      <c r="AU219" s="6">
        <f t="shared" si="37"/>
        <v>0.5319273579379028</v>
      </c>
      <c r="AV219" s="6">
        <f t="shared" si="37"/>
        <v>0.51184346035015449</v>
      </c>
      <c r="AW219" s="6">
        <f t="shared" si="37"/>
        <v>0.1440677966101695</v>
      </c>
      <c r="AX219" s="6" t="e">
        <f t="shared" si="37"/>
        <v>#N/A</v>
      </c>
      <c r="AY219" s="6">
        <f t="shared" si="37"/>
        <v>0.44833068362480127</v>
      </c>
      <c r="AZ219" s="6">
        <f t="shared" si="37"/>
        <v>0.80764885601170999</v>
      </c>
      <c r="BA219" s="6">
        <f t="shared" si="37"/>
        <v>0.93248695584564167</v>
      </c>
      <c r="BB219" s="6">
        <f t="shared" si="37"/>
        <v>0.30024213075060535</v>
      </c>
      <c r="BC219" s="6">
        <f t="shared" si="37"/>
        <v>0.57482813326282389</v>
      </c>
      <c r="BD219" s="6">
        <f t="shared" si="37"/>
        <v>0</v>
      </c>
      <c r="BE219" s="6">
        <f t="shared" si="37"/>
        <v>0.38328009998611307</v>
      </c>
      <c r="BF219" s="6">
        <f t="shared" si="37"/>
        <v>0.5268672756582482</v>
      </c>
      <c r="BG219" s="6">
        <f t="shared" si="37"/>
        <v>0.2722772277227723</v>
      </c>
      <c r="BH219" s="6">
        <f t="shared" si="37"/>
        <v>0</v>
      </c>
    </row>
  </sheetData>
  <hyperlinks>
    <hyperlink ref="A1" location="Contents!A1" display="Back to Contents"/>
  </hyperlinks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200"/>
  <sheetViews>
    <sheetView workbookViewId="0">
      <pane xSplit="1" ySplit="3" topLeftCell="B155" activePane="bottomRight" state="frozen"/>
      <selection activeCell="A170" sqref="A170:XFD195"/>
      <selection pane="topRight" activeCell="A170" sqref="A170:XFD195"/>
      <selection pane="bottomLeft" activeCell="A170" sqref="A170:XFD195"/>
      <selection pane="bottomRight" activeCell="B174" sqref="B174"/>
    </sheetView>
  </sheetViews>
  <sheetFormatPr defaultRowHeight="13.2" x14ac:dyDescent="0.25"/>
  <cols>
    <col min="1" max="1" width="15.109375" style="6" customWidth="1"/>
    <col min="2" max="62" width="19" style="6" customWidth="1"/>
    <col min="63" max="63" width="11.5546875" style="6" bestFit="1" customWidth="1"/>
    <col min="64" max="64" width="9.33203125" style="6" bestFit="1" customWidth="1"/>
    <col min="65" max="264" width="9.109375" style="6"/>
    <col min="265" max="265" width="15.109375" style="6" customWidth="1"/>
    <col min="266" max="318" width="19" style="6" customWidth="1"/>
    <col min="319" max="520" width="9.109375" style="6"/>
    <col min="521" max="521" width="15.109375" style="6" customWidth="1"/>
    <col min="522" max="574" width="19" style="6" customWidth="1"/>
    <col min="575" max="776" width="9.109375" style="6"/>
    <col min="777" max="777" width="15.109375" style="6" customWidth="1"/>
    <col min="778" max="830" width="19" style="6" customWidth="1"/>
    <col min="831" max="1032" width="9.109375" style="6"/>
    <col min="1033" max="1033" width="15.109375" style="6" customWidth="1"/>
    <col min="1034" max="1086" width="19" style="6" customWidth="1"/>
    <col min="1087" max="1288" width="9.109375" style="6"/>
    <col min="1289" max="1289" width="15.109375" style="6" customWidth="1"/>
    <col min="1290" max="1342" width="19" style="6" customWidth="1"/>
    <col min="1343" max="1544" width="9.109375" style="6"/>
    <col min="1545" max="1545" width="15.109375" style="6" customWidth="1"/>
    <col min="1546" max="1598" width="19" style="6" customWidth="1"/>
    <col min="1599" max="1800" width="9.109375" style="6"/>
    <col min="1801" max="1801" width="15.109375" style="6" customWidth="1"/>
    <col min="1802" max="1854" width="19" style="6" customWidth="1"/>
    <col min="1855" max="2056" width="9.109375" style="6"/>
    <col min="2057" max="2057" width="15.109375" style="6" customWidth="1"/>
    <col min="2058" max="2110" width="19" style="6" customWidth="1"/>
    <col min="2111" max="2312" width="9.109375" style="6"/>
    <col min="2313" max="2313" width="15.109375" style="6" customWidth="1"/>
    <col min="2314" max="2366" width="19" style="6" customWidth="1"/>
    <col min="2367" max="2568" width="9.109375" style="6"/>
    <col min="2569" max="2569" width="15.109375" style="6" customWidth="1"/>
    <col min="2570" max="2622" width="19" style="6" customWidth="1"/>
    <col min="2623" max="2824" width="9.109375" style="6"/>
    <col min="2825" max="2825" width="15.109375" style="6" customWidth="1"/>
    <col min="2826" max="2878" width="19" style="6" customWidth="1"/>
    <col min="2879" max="3080" width="9.109375" style="6"/>
    <col min="3081" max="3081" width="15.109375" style="6" customWidth="1"/>
    <col min="3082" max="3134" width="19" style="6" customWidth="1"/>
    <col min="3135" max="3336" width="9.109375" style="6"/>
    <col min="3337" max="3337" width="15.109375" style="6" customWidth="1"/>
    <col min="3338" max="3390" width="19" style="6" customWidth="1"/>
    <col min="3391" max="3592" width="9.109375" style="6"/>
    <col min="3593" max="3593" width="15.109375" style="6" customWidth="1"/>
    <col min="3594" max="3646" width="19" style="6" customWidth="1"/>
    <col min="3647" max="3848" width="9.109375" style="6"/>
    <col min="3849" max="3849" width="15.109375" style="6" customWidth="1"/>
    <col min="3850" max="3902" width="19" style="6" customWidth="1"/>
    <col min="3903" max="4104" width="9.109375" style="6"/>
    <col min="4105" max="4105" width="15.109375" style="6" customWidth="1"/>
    <col min="4106" max="4158" width="19" style="6" customWidth="1"/>
    <col min="4159" max="4360" width="9.109375" style="6"/>
    <col min="4361" max="4361" width="15.109375" style="6" customWidth="1"/>
    <col min="4362" max="4414" width="19" style="6" customWidth="1"/>
    <col min="4415" max="4616" width="9.109375" style="6"/>
    <col min="4617" max="4617" width="15.109375" style="6" customWidth="1"/>
    <col min="4618" max="4670" width="19" style="6" customWidth="1"/>
    <col min="4671" max="4872" width="9.109375" style="6"/>
    <col min="4873" max="4873" width="15.109375" style="6" customWidth="1"/>
    <col min="4874" max="4926" width="19" style="6" customWidth="1"/>
    <col min="4927" max="5128" width="9.109375" style="6"/>
    <col min="5129" max="5129" width="15.109375" style="6" customWidth="1"/>
    <col min="5130" max="5182" width="19" style="6" customWidth="1"/>
    <col min="5183" max="5384" width="9.109375" style="6"/>
    <col min="5385" max="5385" width="15.109375" style="6" customWidth="1"/>
    <col min="5386" max="5438" width="19" style="6" customWidth="1"/>
    <col min="5439" max="5640" width="9.109375" style="6"/>
    <col min="5641" max="5641" width="15.109375" style="6" customWidth="1"/>
    <col min="5642" max="5694" width="19" style="6" customWidth="1"/>
    <col min="5695" max="5896" width="9.109375" style="6"/>
    <col min="5897" max="5897" width="15.109375" style="6" customWidth="1"/>
    <col min="5898" max="5950" width="19" style="6" customWidth="1"/>
    <col min="5951" max="6152" width="9.109375" style="6"/>
    <col min="6153" max="6153" width="15.109375" style="6" customWidth="1"/>
    <col min="6154" max="6206" width="19" style="6" customWidth="1"/>
    <col min="6207" max="6408" width="9.109375" style="6"/>
    <col min="6409" max="6409" width="15.109375" style="6" customWidth="1"/>
    <col min="6410" max="6462" width="19" style="6" customWidth="1"/>
    <col min="6463" max="6664" width="9.109375" style="6"/>
    <col min="6665" max="6665" width="15.109375" style="6" customWidth="1"/>
    <col min="6666" max="6718" width="19" style="6" customWidth="1"/>
    <col min="6719" max="6920" width="9.109375" style="6"/>
    <col min="6921" max="6921" width="15.109375" style="6" customWidth="1"/>
    <col min="6922" max="6974" width="19" style="6" customWidth="1"/>
    <col min="6975" max="7176" width="9.109375" style="6"/>
    <col min="7177" max="7177" width="15.109375" style="6" customWidth="1"/>
    <col min="7178" max="7230" width="19" style="6" customWidth="1"/>
    <col min="7231" max="7432" width="9.109375" style="6"/>
    <col min="7433" max="7433" width="15.109375" style="6" customWidth="1"/>
    <col min="7434" max="7486" width="19" style="6" customWidth="1"/>
    <col min="7487" max="7688" width="9.109375" style="6"/>
    <col min="7689" max="7689" width="15.109375" style="6" customWidth="1"/>
    <col min="7690" max="7742" width="19" style="6" customWidth="1"/>
    <col min="7743" max="7944" width="9.109375" style="6"/>
    <col min="7945" max="7945" width="15.109375" style="6" customWidth="1"/>
    <col min="7946" max="7998" width="19" style="6" customWidth="1"/>
    <col min="7999" max="8200" width="9.109375" style="6"/>
    <col min="8201" max="8201" width="15.109375" style="6" customWidth="1"/>
    <col min="8202" max="8254" width="19" style="6" customWidth="1"/>
    <col min="8255" max="8456" width="9.109375" style="6"/>
    <col min="8457" max="8457" width="15.109375" style="6" customWidth="1"/>
    <col min="8458" max="8510" width="19" style="6" customWidth="1"/>
    <col min="8511" max="8712" width="9.109375" style="6"/>
    <col min="8713" max="8713" width="15.109375" style="6" customWidth="1"/>
    <col min="8714" max="8766" width="19" style="6" customWidth="1"/>
    <col min="8767" max="8968" width="9.109375" style="6"/>
    <col min="8969" max="8969" width="15.109375" style="6" customWidth="1"/>
    <col min="8970" max="9022" width="19" style="6" customWidth="1"/>
    <col min="9023" max="9224" width="9.109375" style="6"/>
    <col min="9225" max="9225" width="15.109375" style="6" customWidth="1"/>
    <col min="9226" max="9278" width="19" style="6" customWidth="1"/>
    <col min="9279" max="9480" width="9.109375" style="6"/>
    <col min="9481" max="9481" width="15.109375" style="6" customWidth="1"/>
    <col min="9482" max="9534" width="19" style="6" customWidth="1"/>
    <col min="9535" max="9736" width="9.109375" style="6"/>
    <col min="9737" max="9737" width="15.109375" style="6" customWidth="1"/>
    <col min="9738" max="9790" width="19" style="6" customWidth="1"/>
    <col min="9791" max="9992" width="9.109375" style="6"/>
    <col min="9993" max="9993" width="15.109375" style="6" customWidth="1"/>
    <col min="9994" max="10046" width="19" style="6" customWidth="1"/>
    <col min="10047" max="10248" width="9.109375" style="6"/>
    <col min="10249" max="10249" width="15.109375" style="6" customWidth="1"/>
    <col min="10250" max="10302" width="19" style="6" customWidth="1"/>
    <col min="10303" max="10504" width="9.109375" style="6"/>
    <col min="10505" max="10505" width="15.109375" style="6" customWidth="1"/>
    <col min="10506" max="10558" width="19" style="6" customWidth="1"/>
    <col min="10559" max="10760" width="9.109375" style="6"/>
    <col min="10761" max="10761" width="15.109375" style="6" customWidth="1"/>
    <col min="10762" max="10814" width="19" style="6" customWidth="1"/>
    <col min="10815" max="11016" width="9.109375" style="6"/>
    <col min="11017" max="11017" width="15.109375" style="6" customWidth="1"/>
    <col min="11018" max="11070" width="19" style="6" customWidth="1"/>
    <col min="11071" max="11272" width="9.109375" style="6"/>
    <col min="11273" max="11273" width="15.109375" style="6" customWidth="1"/>
    <col min="11274" max="11326" width="19" style="6" customWidth="1"/>
    <col min="11327" max="11528" width="9.109375" style="6"/>
    <col min="11529" max="11529" width="15.109375" style="6" customWidth="1"/>
    <col min="11530" max="11582" width="19" style="6" customWidth="1"/>
    <col min="11583" max="11784" width="9.109375" style="6"/>
    <col min="11785" max="11785" width="15.109375" style="6" customWidth="1"/>
    <col min="11786" max="11838" width="19" style="6" customWidth="1"/>
    <col min="11839" max="12040" width="9.109375" style="6"/>
    <col min="12041" max="12041" width="15.109375" style="6" customWidth="1"/>
    <col min="12042" max="12094" width="19" style="6" customWidth="1"/>
    <col min="12095" max="12296" width="9.109375" style="6"/>
    <col min="12297" max="12297" width="15.109375" style="6" customWidth="1"/>
    <col min="12298" max="12350" width="19" style="6" customWidth="1"/>
    <col min="12351" max="12552" width="9.109375" style="6"/>
    <col min="12553" max="12553" width="15.109375" style="6" customWidth="1"/>
    <col min="12554" max="12606" width="19" style="6" customWidth="1"/>
    <col min="12607" max="12808" width="9.109375" style="6"/>
    <col min="12809" max="12809" width="15.109375" style="6" customWidth="1"/>
    <col min="12810" max="12862" width="19" style="6" customWidth="1"/>
    <col min="12863" max="13064" width="9.109375" style="6"/>
    <col min="13065" max="13065" width="15.109375" style="6" customWidth="1"/>
    <col min="13066" max="13118" width="19" style="6" customWidth="1"/>
    <col min="13119" max="13320" width="9.109375" style="6"/>
    <col min="13321" max="13321" width="15.109375" style="6" customWidth="1"/>
    <col min="13322" max="13374" width="19" style="6" customWidth="1"/>
    <col min="13375" max="13576" width="9.109375" style="6"/>
    <col min="13577" max="13577" width="15.109375" style="6" customWidth="1"/>
    <col min="13578" max="13630" width="19" style="6" customWidth="1"/>
    <col min="13631" max="13832" width="9.109375" style="6"/>
    <col min="13833" max="13833" width="15.109375" style="6" customWidth="1"/>
    <col min="13834" max="13886" width="19" style="6" customWidth="1"/>
    <col min="13887" max="14088" width="9.109375" style="6"/>
    <col min="14089" max="14089" width="15.109375" style="6" customWidth="1"/>
    <col min="14090" max="14142" width="19" style="6" customWidth="1"/>
    <col min="14143" max="14344" width="9.109375" style="6"/>
    <col min="14345" max="14345" width="15.109375" style="6" customWidth="1"/>
    <col min="14346" max="14398" width="19" style="6" customWidth="1"/>
    <col min="14399" max="14600" width="9.109375" style="6"/>
    <col min="14601" max="14601" width="15.109375" style="6" customWidth="1"/>
    <col min="14602" max="14654" width="19" style="6" customWidth="1"/>
    <col min="14655" max="14856" width="9.109375" style="6"/>
    <col min="14857" max="14857" width="15.109375" style="6" customWidth="1"/>
    <col min="14858" max="14910" width="19" style="6" customWidth="1"/>
    <col min="14911" max="15112" width="9.109375" style="6"/>
    <col min="15113" max="15113" width="15.109375" style="6" customWidth="1"/>
    <col min="15114" max="15166" width="19" style="6" customWidth="1"/>
    <col min="15167" max="15368" width="9.109375" style="6"/>
    <col min="15369" max="15369" width="15.109375" style="6" customWidth="1"/>
    <col min="15370" max="15422" width="19" style="6" customWidth="1"/>
    <col min="15423" max="15624" width="9.109375" style="6"/>
    <col min="15625" max="15625" width="15.109375" style="6" customWidth="1"/>
    <col min="15626" max="15678" width="19" style="6" customWidth="1"/>
    <col min="15679" max="15880" width="9.109375" style="6"/>
    <col min="15881" max="15881" width="15.109375" style="6" customWidth="1"/>
    <col min="15882" max="15934" width="19" style="6" customWidth="1"/>
    <col min="15935" max="16136" width="9.109375" style="6"/>
    <col min="16137" max="16137" width="15.109375" style="6" customWidth="1"/>
    <col min="16138" max="16190" width="19" style="6" customWidth="1"/>
    <col min="16191" max="16384" width="9.109375" style="6"/>
  </cols>
  <sheetData>
    <row r="1" spans="1:62" ht="15.75" x14ac:dyDescent="0.25">
      <c r="A1" s="4" t="s">
        <v>95</v>
      </c>
      <c r="B1" s="5" t="s">
        <v>96</v>
      </c>
    </row>
    <row r="2" spans="1:62" ht="12.75" x14ac:dyDescent="0.2">
      <c r="A2" s="7" t="s">
        <v>97</v>
      </c>
      <c r="B2" s="8" t="s">
        <v>152</v>
      </c>
      <c r="C2" s="8" t="s">
        <v>153</v>
      </c>
      <c r="D2" s="8" t="s">
        <v>154</v>
      </c>
      <c r="E2" s="8" t="s">
        <v>155</v>
      </c>
      <c r="F2" s="8" t="s">
        <v>156</v>
      </c>
      <c r="G2" s="8" t="s">
        <v>157</v>
      </c>
      <c r="H2" s="8" t="s">
        <v>158</v>
      </c>
      <c r="I2" s="8" t="s">
        <v>159</v>
      </c>
      <c r="J2" s="8" t="s">
        <v>160</v>
      </c>
      <c r="K2" s="8" t="s">
        <v>161</v>
      </c>
      <c r="L2" s="8" t="s">
        <v>162</v>
      </c>
      <c r="M2" s="8" t="s">
        <v>163</v>
      </c>
      <c r="N2" s="8" t="s">
        <v>164</v>
      </c>
      <c r="O2" s="8" t="s">
        <v>0</v>
      </c>
      <c r="P2" s="8" t="s">
        <v>165</v>
      </c>
      <c r="Q2" s="8" t="s">
        <v>166</v>
      </c>
      <c r="R2" s="8" t="s">
        <v>167</v>
      </c>
      <c r="S2" s="8" t="s">
        <v>168</v>
      </c>
      <c r="T2" s="8" t="s">
        <v>169</v>
      </c>
      <c r="U2" s="8" t="s">
        <v>170</v>
      </c>
      <c r="V2" s="8" t="s">
        <v>171</v>
      </c>
      <c r="W2" s="8" t="s">
        <v>172</v>
      </c>
      <c r="X2" s="8" t="s">
        <v>173</v>
      </c>
      <c r="Y2" s="8" t="s">
        <v>174</v>
      </c>
      <c r="Z2" s="8" t="s">
        <v>175</v>
      </c>
      <c r="AA2" s="8" t="s">
        <v>176</v>
      </c>
      <c r="AB2" s="8" t="s">
        <v>177</v>
      </c>
      <c r="AC2" s="8" t="s">
        <v>178</v>
      </c>
      <c r="AD2" s="8" t="s">
        <v>179</v>
      </c>
      <c r="AE2" s="8" t="s">
        <v>180</v>
      </c>
      <c r="AF2" s="8" t="s">
        <v>181</v>
      </c>
      <c r="AG2" s="8" t="s">
        <v>182</v>
      </c>
      <c r="AH2" s="8" t="s">
        <v>183</v>
      </c>
      <c r="AI2" s="8" t="s">
        <v>184</v>
      </c>
      <c r="AJ2" s="8" t="s">
        <v>185</v>
      </c>
      <c r="AK2" s="8" t="s">
        <v>186</v>
      </c>
      <c r="AL2" s="8" t="s">
        <v>187</v>
      </c>
      <c r="AM2" s="8" t="s">
        <v>188</v>
      </c>
      <c r="AN2" s="8" t="s">
        <v>189</v>
      </c>
      <c r="AO2" s="8" t="s">
        <v>190</v>
      </c>
      <c r="AP2" s="8" t="s">
        <v>191</v>
      </c>
      <c r="AQ2" s="8" t="s">
        <v>192</v>
      </c>
      <c r="AR2" s="8" t="s">
        <v>193</v>
      </c>
      <c r="AS2" s="8" t="s">
        <v>194</v>
      </c>
      <c r="AT2" s="8" t="s">
        <v>195</v>
      </c>
      <c r="AU2" s="8" t="s">
        <v>196</v>
      </c>
      <c r="AV2" s="8" t="s">
        <v>197</v>
      </c>
      <c r="AW2" s="8" t="s">
        <v>198</v>
      </c>
      <c r="AX2" s="8" t="s">
        <v>199</v>
      </c>
      <c r="AY2" s="8" t="s">
        <v>200</v>
      </c>
      <c r="AZ2" s="8" t="s">
        <v>201</v>
      </c>
      <c r="BA2" s="8" t="s">
        <v>202</v>
      </c>
      <c r="BB2" s="8" t="s">
        <v>203</v>
      </c>
      <c r="BC2" s="8" t="s">
        <v>204</v>
      </c>
      <c r="BD2" s="8" t="s">
        <v>207</v>
      </c>
      <c r="BE2" s="8" t="s">
        <v>208</v>
      </c>
      <c r="BF2" s="8" t="s">
        <v>209</v>
      </c>
      <c r="BG2" s="8" t="s">
        <v>210</v>
      </c>
      <c r="BH2" s="8" t="s">
        <v>231</v>
      </c>
      <c r="BI2" s="8" t="s">
        <v>212</v>
      </c>
      <c r="BJ2" s="8" t="s">
        <v>205</v>
      </c>
    </row>
    <row r="3" spans="1:62" ht="64.5" x14ac:dyDescent="0.25">
      <c r="A3" s="9" t="s">
        <v>98</v>
      </c>
      <c r="B3" s="10" t="s">
        <v>99</v>
      </c>
      <c r="C3" s="10" t="s">
        <v>100</v>
      </c>
      <c r="D3" s="10" t="s">
        <v>101</v>
      </c>
      <c r="E3" s="10" t="s">
        <v>102</v>
      </c>
      <c r="F3" s="10" t="s">
        <v>103</v>
      </c>
      <c r="G3" s="10" t="s">
        <v>104</v>
      </c>
      <c r="H3" s="10" t="s">
        <v>105</v>
      </c>
      <c r="I3" s="10" t="s">
        <v>106</v>
      </c>
      <c r="J3" s="10" t="s">
        <v>107</v>
      </c>
      <c r="K3" s="10" t="s">
        <v>108</v>
      </c>
      <c r="L3" s="10" t="s">
        <v>109</v>
      </c>
      <c r="M3" s="10" t="s">
        <v>110</v>
      </c>
      <c r="N3" s="10" t="s">
        <v>111</v>
      </c>
      <c r="O3" s="10" t="s">
        <v>112</v>
      </c>
      <c r="P3" s="10" t="s">
        <v>113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130</v>
      </c>
      <c r="AH3" s="10" t="s">
        <v>131</v>
      </c>
      <c r="AI3" s="10" t="s">
        <v>132</v>
      </c>
      <c r="AJ3" s="10" t="s">
        <v>133</v>
      </c>
      <c r="AK3" s="10" t="s">
        <v>134</v>
      </c>
      <c r="AL3" s="10" t="s">
        <v>135</v>
      </c>
      <c r="AM3" s="10" t="s">
        <v>136</v>
      </c>
      <c r="AN3" s="10" t="s">
        <v>137</v>
      </c>
      <c r="AO3" s="10" t="s">
        <v>138</v>
      </c>
      <c r="AP3" s="10" t="s">
        <v>139</v>
      </c>
      <c r="AQ3" s="10" t="s">
        <v>140</v>
      </c>
      <c r="AR3" s="10" t="s">
        <v>141</v>
      </c>
      <c r="AS3" s="10" t="s">
        <v>142</v>
      </c>
      <c r="AT3" s="10" t="s">
        <v>143</v>
      </c>
      <c r="AU3" s="10" t="s">
        <v>144</v>
      </c>
      <c r="AV3" s="10" t="s">
        <v>145</v>
      </c>
      <c r="AW3" s="10" t="s">
        <v>146</v>
      </c>
      <c r="AX3" s="10" t="s">
        <v>147</v>
      </c>
      <c r="AY3" s="10" t="s">
        <v>148</v>
      </c>
      <c r="AZ3" s="10" t="s">
        <v>149</v>
      </c>
      <c r="BA3" s="10" t="s">
        <v>150</v>
      </c>
      <c r="BB3" s="32" t="s">
        <v>203</v>
      </c>
      <c r="BC3" s="32" t="s">
        <v>204</v>
      </c>
      <c r="BD3" s="32" t="s">
        <v>207</v>
      </c>
      <c r="BE3" s="32" t="s">
        <v>208</v>
      </c>
      <c r="BF3" s="32" t="s">
        <v>209</v>
      </c>
      <c r="BG3" s="32" t="s">
        <v>210</v>
      </c>
      <c r="BH3" s="32" t="s">
        <v>231</v>
      </c>
      <c r="BI3" s="32" t="s">
        <v>212</v>
      </c>
      <c r="BJ3" s="32" t="s">
        <v>232</v>
      </c>
    </row>
    <row r="4" spans="1:62" ht="12.75" x14ac:dyDescent="0.2">
      <c r="A4" s="11">
        <v>36906</v>
      </c>
      <c r="B4" s="6">
        <v>340292</v>
      </c>
      <c r="C4" s="6">
        <v>3691</v>
      </c>
      <c r="D4" s="6">
        <v>3189</v>
      </c>
      <c r="E4" s="6">
        <v>7206</v>
      </c>
      <c r="F4" s="6">
        <v>1668</v>
      </c>
      <c r="G4" s="6">
        <v>90070</v>
      </c>
      <c r="H4" s="6">
        <v>6024</v>
      </c>
      <c r="I4" s="6">
        <v>1038</v>
      </c>
      <c r="J4" s="6">
        <v>78</v>
      </c>
      <c r="K4" s="6">
        <v>0</v>
      </c>
      <c r="L4" s="6">
        <v>17288</v>
      </c>
      <c r="M4" s="6">
        <v>401</v>
      </c>
      <c r="N4" s="6">
        <v>0</v>
      </c>
      <c r="O4" s="6">
        <v>113</v>
      </c>
      <c r="P4" s="6">
        <v>1094</v>
      </c>
      <c r="Q4" s="6">
        <v>1009</v>
      </c>
      <c r="R4" s="6">
        <v>232</v>
      </c>
      <c r="S4" s="6">
        <v>754</v>
      </c>
      <c r="T4" s="6">
        <v>68</v>
      </c>
      <c r="U4" s="6">
        <v>14443</v>
      </c>
      <c r="V4" s="6">
        <v>4548</v>
      </c>
      <c r="W4" s="6">
        <v>369</v>
      </c>
      <c r="X4" s="6">
        <v>5015</v>
      </c>
      <c r="Y4" s="6">
        <v>9024</v>
      </c>
      <c r="Z4" s="6">
        <v>545</v>
      </c>
      <c r="AA4" s="6">
        <v>3552</v>
      </c>
      <c r="AB4" s="6">
        <v>485</v>
      </c>
      <c r="AC4" s="6">
        <v>2</v>
      </c>
      <c r="AD4" s="6">
        <v>60</v>
      </c>
      <c r="AE4" s="6">
        <v>10583</v>
      </c>
      <c r="AF4" s="6">
        <v>0</v>
      </c>
      <c r="AG4" s="6">
        <v>5662</v>
      </c>
      <c r="AH4" s="6">
        <v>2734</v>
      </c>
      <c r="AI4" s="6">
        <v>16162</v>
      </c>
      <c r="AJ4" s="6">
        <v>200</v>
      </c>
      <c r="AK4" s="6">
        <v>0</v>
      </c>
      <c r="AL4" s="6">
        <v>281</v>
      </c>
      <c r="AM4" s="6">
        <v>9448</v>
      </c>
      <c r="AN4" s="6">
        <v>5971</v>
      </c>
      <c r="AO4" s="6">
        <v>486</v>
      </c>
      <c r="AP4" s="6">
        <v>3422</v>
      </c>
      <c r="AQ4" s="6">
        <v>357</v>
      </c>
      <c r="AR4" s="6">
        <v>107</v>
      </c>
      <c r="AS4" s="6">
        <v>0</v>
      </c>
      <c r="AT4" s="6">
        <v>101920</v>
      </c>
      <c r="AU4" s="6">
        <v>1408</v>
      </c>
      <c r="AV4" s="6">
        <v>31</v>
      </c>
      <c r="AW4" s="6">
        <v>1606</v>
      </c>
      <c r="AX4" s="6">
        <v>6896</v>
      </c>
      <c r="AY4" s="6">
        <v>19</v>
      </c>
      <c r="AZ4" s="6">
        <v>802</v>
      </c>
      <c r="BA4" s="6">
        <v>229</v>
      </c>
      <c r="BB4" s="6">
        <v>10401.4033203125</v>
      </c>
      <c r="BC4" s="6">
        <v>5444.41796875</v>
      </c>
      <c r="BD4" s="6">
        <v>0</v>
      </c>
      <c r="BE4" s="6">
        <v>0</v>
      </c>
      <c r="BF4" s="6">
        <v>1094</v>
      </c>
      <c r="BG4" s="6">
        <v>8138.83447265625</v>
      </c>
      <c r="BH4" s="6">
        <v>287.6243896484375</v>
      </c>
      <c r="BI4" s="6">
        <v>2191.23876953125</v>
      </c>
      <c r="BJ4" s="6">
        <v>754.0966796875</v>
      </c>
    </row>
    <row r="5" spans="1:62" ht="12.75" x14ac:dyDescent="0.2">
      <c r="A5" s="11">
        <v>36937</v>
      </c>
      <c r="B5" s="6">
        <v>312843</v>
      </c>
      <c r="C5" s="6">
        <v>1856</v>
      </c>
      <c r="D5" s="6">
        <v>2833</v>
      </c>
      <c r="E5" s="6">
        <v>10178</v>
      </c>
      <c r="F5" s="6">
        <v>392</v>
      </c>
      <c r="G5" s="6">
        <v>78688</v>
      </c>
      <c r="H5" s="6">
        <v>6704</v>
      </c>
      <c r="I5" s="6">
        <v>1552</v>
      </c>
      <c r="J5" s="6">
        <v>189</v>
      </c>
      <c r="K5" s="6">
        <v>0</v>
      </c>
      <c r="L5" s="6">
        <v>15149</v>
      </c>
      <c r="M5" s="6">
        <v>554</v>
      </c>
      <c r="N5" s="6">
        <v>0</v>
      </c>
      <c r="O5" s="6">
        <v>105</v>
      </c>
      <c r="P5" s="6">
        <v>2859</v>
      </c>
      <c r="Q5" s="6">
        <v>1490</v>
      </c>
      <c r="R5" s="6">
        <v>179</v>
      </c>
      <c r="S5" s="6">
        <v>698</v>
      </c>
      <c r="T5" s="6">
        <v>70</v>
      </c>
      <c r="U5" s="6">
        <v>11997</v>
      </c>
      <c r="V5" s="6">
        <v>5484</v>
      </c>
      <c r="W5" s="6">
        <v>496</v>
      </c>
      <c r="X5" s="6">
        <v>4464</v>
      </c>
      <c r="Y5" s="6">
        <v>7813</v>
      </c>
      <c r="Z5" s="6">
        <v>650</v>
      </c>
      <c r="AA5" s="6">
        <v>1877</v>
      </c>
      <c r="AB5" s="6">
        <v>658</v>
      </c>
      <c r="AC5" s="6">
        <v>1</v>
      </c>
      <c r="AD5" s="6">
        <v>81</v>
      </c>
      <c r="AE5" s="6">
        <v>10261</v>
      </c>
      <c r="AF5" s="6">
        <v>0</v>
      </c>
      <c r="AG5" s="6">
        <v>6141</v>
      </c>
      <c r="AH5" s="6">
        <v>3646</v>
      </c>
      <c r="AI5" s="6">
        <v>16176</v>
      </c>
      <c r="AJ5" s="6">
        <v>103</v>
      </c>
      <c r="AK5" s="6">
        <v>0</v>
      </c>
      <c r="AL5" s="6">
        <v>271</v>
      </c>
      <c r="AM5" s="6">
        <v>6927</v>
      </c>
      <c r="AN5" s="6">
        <v>7343</v>
      </c>
      <c r="AO5" s="6">
        <v>712</v>
      </c>
      <c r="AP5" s="6">
        <v>3534</v>
      </c>
      <c r="AQ5" s="6">
        <v>252</v>
      </c>
      <c r="AR5" s="6">
        <v>302</v>
      </c>
      <c r="AS5" s="6">
        <v>0</v>
      </c>
      <c r="AT5" s="6">
        <v>87176</v>
      </c>
      <c r="AU5" s="6">
        <v>1508</v>
      </c>
      <c r="AV5" s="6">
        <v>3</v>
      </c>
      <c r="AW5" s="6">
        <v>700</v>
      </c>
      <c r="AX5" s="6">
        <v>8729</v>
      </c>
      <c r="AY5" s="6">
        <v>66</v>
      </c>
      <c r="AZ5" s="6">
        <v>1745</v>
      </c>
      <c r="BA5" s="6">
        <v>229</v>
      </c>
      <c r="BB5" s="6">
        <v>9816.595703125</v>
      </c>
      <c r="BC5" s="6">
        <v>4893.0966796875</v>
      </c>
      <c r="BD5" s="6">
        <v>0</v>
      </c>
      <c r="BE5" s="6">
        <v>0</v>
      </c>
      <c r="BF5" s="6">
        <v>1026.9000244140625</v>
      </c>
      <c r="BG5" s="6">
        <v>7537.56494140625</v>
      </c>
      <c r="BH5" s="6">
        <v>223.71620178222656</v>
      </c>
      <c r="BI5" s="6">
        <v>2215.495849609375</v>
      </c>
      <c r="BJ5" s="6">
        <v>752.7471923828125</v>
      </c>
    </row>
    <row r="6" spans="1:62" ht="12.75" x14ac:dyDescent="0.2">
      <c r="A6" s="11">
        <v>36965</v>
      </c>
      <c r="B6" s="6">
        <v>362843</v>
      </c>
      <c r="C6" s="6">
        <v>3634</v>
      </c>
      <c r="D6" s="6">
        <v>2962</v>
      </c>
      <c r="E6" s="6">
        <v>10723</v>
      </c>
      <c r="F6" s="6">
        <v>1164</v>
      </c>
      <c r="G6" s="6">
        <v>82936</v>
      </c>
      <c r="H6" s="6">
        <v>8509</v>
      </c>
      <c r="I6" s="6">
        <v>2452</v>
      </c>
      <c r="J6" s="6">
        <v>1109</v>
      </c>
      <c r="K6" s="6">
        <v>0</v>
      </c>
      <c r="L6" s="6">
        <v>21938</v>
      </c>
      <c r="M6" s="6">
        <v>506</v>
      </c>
      <c r="N6" s="6">
        <v>0</v>
      </c>
      <c r="O6" s="6">
        <v>124</v>
      </c>
      <c r="P6" s="6">
        <v>1654</v>
      </c>
      <c r="Q6" s="6">
        <v>772</v>
      </c>
      <c r="R6" s="6">
        <v>329</v>
      </c>
      <c r="S6" s="6">
        <v>1011</v>
      </c>
      <c r="T6" s="6">
        <v>218</v>
      </c>
      <c r="U6" s="6">
        <v>14142</v>
      </c>
      <c r="V6" s="6">
        <v>5575</v>
      </c>
      <c r="W6" s="6">
        <v>1321</v>
      </c>
      <c r="X6" s="6">
        <v>6921</v>
      </c>
      <c r="Y6" s="6">
        <v>8850</v>
      </c>
      <c r="Z6" s="6">
        <v>611</v>
      </c>
      <c r="AA6" s="6">
        <v>4445</v>
      </c>
      <c r="AB6" s="6">
        <v>1414</v>
      </c>
      <c r="AC6" s="6">
        <v>5</v>
      </c>
      <c r="AD6" s="6">
        <v>270</v>
      </c>
      <c r="AE6" s="6">
        <v>10271</v>
      </c>
      <c r="AF6" s="6">
        <v>0</v>
      </c>
      <c r="AG6" s="6">
        <v>9997</v>
      </c>
      <c r="AH6" s="6">
        <v>4436</v>
      </c>
      <c r="AI6" s="6">
        <v>17930</v>
      </c>
      <c r="AJ6" s="6">
        <v>199</v>
      </c>
      <c r="AK6" s="6">
        <v>0</v>
      </c>
      <c r="AL6" s="6">
        <v>571</v>
      </c>
      <c r="AM6" s="6">
        <v>9555</v>
      </c>
      <c r="AN6" s="6">
        <v>5742</v>
      </c>
      <c r="AO6" s="6">
        <v>1140</v>
      </c>
      <c r="AP6" s="6">
        <v>4521</v>
      </c>
      <c r="AQ6" s="6">
        <v>321</v>
      </c>
      <c r="AR6" s="6">
        <v>600</v>
      </c>
      <c r="AS6" s="6">
        <v>2</v>
      </c>
      <c r="AT6" s="6">
        <v>100334</v>
      </c>
      <c r="AU6" s="6">
        <v>1470</v>
      </c>
      <c r="AV6" s="6">
        <v>6</v>
      </c>
      <c r="AW6" s="6">
        <v>643</v>
      </c>
      <c r="AX6" s="6">
        <v>9248</v>
      </c>
      <c r="AY6" s="6">
        <v>16</v>
      </c>
      <c r="AZ6" s="6">
        <v>1977</v>
      </c>
      <c r="BA6" s="6">
        <v>269</v>
      </c>
      <c r="BB6" s="6">
        <v>10605.8583984375</v>
      </c>
      <c r="BC6" s="6">
        <v>5358.32080078125</v>
      </c>
      <c r="BD6" s="6">
        <v>0</v>
      </c>
      <c r="BE6" s="6">
        <v>0</v>
      </c>
      <c r="BF6" s="6">
        <v>1104.5</v>
      </c>
      <c r="BG6" s="6">
        <v>8598.830078125</v>
      </c>
      <c r="BH6" s="6">
        <v>281.18353271484375</v>
      </c>
      <c r="BI6" s="6">
        <v>2310.508544921875</v>
      </c>
      <c r="BJ6" s="6">
        <v>906.6004638671875</v>
      </c>
    </row>
    <row r="7" spans="1:62" ht="12.75" x14ac:dyDescent="0.2">
      <c r="A7" s="11">
        <v>36996</v>
      </c>
      <c r="B7" s="6">
        <v>384494</v>
      </c>
      <c r="C7" s="6">
        <v>3342</v>
      </c>
      <c r="E7" s="6">
        <v>11729</v>
      </c>
      <c r="F7" s="6">
        <v>2511</v>
      </c>
      <c r="G7" s="6">
        <v>80724</v>
      </c>
      <c r="H7" s="6">
        <v>7506</v>
      </c>
      <c r="I7" s="6">
        <v>614</v>
      </c>
      <c r="J7" s="6">
        <v>89</v>
      </c>
      <c r="K7" s="6">
        <v>0</v>
      </c>
      <c r="L7" s="6">
        <v>26673</v>
      </c>
      <c r="M7" s="6">
        <v>2689</v>
      </c>
      <c r="N7" s="6">
        <v>0</v>
      </c>
      <c r="O7" s="6">
        <v>144</v>
      </c>
      <c r="P7" s="6">
        <v>2161</v>
      </c>
      <c r="Q7" s="6">
        <v>1087</v>
      </c>
      <c r="R7" s="6">
        <v>365</v>
      </c>
      <c r="S7" s="6">
        <v>922</v>
      </c>
      <c r="T7" s="6">
        <v>241</v>
      </c>
      <c r="U7" s="6">
        <v>21746</v>
      </c>
      <c r="V7" s="6">
        <v>4579</v>
      </c>
      <c r="W7" s="6">
        <v>862</v>
      </c>
      <c r="X7" s="6">
        <v>4553</v>
      </c>
      <c r="Y7" s="6">
        <v>6900</v>
      </c>
      <c r="Z7" s="6">
        <v>788</v>
      </c>
      <c r="AA7" s="6">
        <v>9786</v>
      </c>
      <c r="AB7" s="6">
        <v>2191</v>
      </c>
      <c r="AC7" s="6">
        <v>2</v>
      </c>
      <c r="AD7" s="6">
        <v>310</v>
      </c>
      <c r="AE7" s="6">
        <v>6926</v>
      </c>
      <c r="AF7" s="6">
        <v>0</v>
      </c>
      <c r="AG7" s="6">
        <v>8697</v>
      </c>
      <c r="AH7" s="6">
        <v>5084</v>
      </c>
      <c r="AI7" s="6">
        <v>17686</v>
      </c>
      <c r="AJ7" s="6">
        <v>461</v>
      </c>
      <c r="AK7" s="6">
        <v>0</v>
      </c>
      <c r="AL7" s="6">
        <v>602</v>
      </c>
      <c r="AM7" s="6">
        <v>10427</v>
      </c>
      <c r="AN7" s="6">
        <v>5695</v>
      </c>
      <c r="AO7" s="6">
        <v>773</v>
      </c>
      <c r="AP7" s="6">
        <v>3613</v>
      </c>
      <c r="AQ7" s="6">
        <v>362</v>
      </c>
      <c r="AR7" s="6">
        <v>632</v>
      </c>
      <c r="AS7" s="6">
        <v>68</v>
      </c>
      <c r="AT7" s="6">
        <v>115391</v>
      </c>
      <c r="AU7" s="6">
        <v>1594</v>
      </c>
      <c r="AV7" s="6">
        <v>2</v>
      </c>
      <c r="AW7" s="6">
        <v>1113</v>
      </c>
      <c r="AX7" s="6">
        <v>9179</v>
      </c>
      <c r="AY7" s="6">
        <v>50</v>
      </c>
      <c r="AZ7" s="6">
        <v>808</v>
      </c>
      <c r="BA7" s="6">
        <v>384</v>
      </c>
      <c r="BB7" s="6">
        <v>10394.884765625</v>
      </c>
      <c r="BC7" s="6">
        <v>4265.08544921875</v>
      </c>
      <c r="BD7" s="6">
        <v>0</v>
      </c>
      <c r="BE7" s="6">
        <v>0</v>
      </c>
      <c r="BF7" s="6">
        <v>955.79998779296875</v>
      </c>
      <c r="BG7" s="6">
        <v>6947.2138671875</v>
      </c>
      <c r="BH7" s="6">
        <v>212.372802734375</v>
      </c>
      <c r="BI7" s="6">
        <v>2189.390869140625</v>
      </c>
      <c r="BJ7" s="6">
        <v>1096.7100830078125</v>
      </c>
    </row>
    <row r="8" spans="1:62" ht="12.75" x14ac:dyDescent="0.2">
      <c r="A8" s="11">
        <v>37026</v>
      </c>
      <c r="B8" s="6">
        <v>433923</v>
      </c>
      <c r="C8" s="6">
        <v>4651</v>
      </c>
      <c r="D8" s="6">
        <v>2255</v>
      </c>
      <c r="E8" s="6">
        <v>14944</v>
      </c>
      <c r="F8" s="6">
        <v>1753</v>
      </c>
      <c r="G8" s="6">
        <v>83703</v>
      </c>
      <c r="H8" s="6">
        <v>6875</v>
      </c>
      <c r="I8" s="6">
        <v>1179</v>
      </c>
      <c r="J8" s="6">
        <v>959</v>
      </c>
      <c r="K8" s="6">
        <v>0</v>
      </c>
      <c r="L8" s="6">
        <v>29161</v>
      </c>
      <c r="M8" s="6">
        <v>2635</v>
      </c>
      <c r="N8" s="6">
        <v>0</v>
      </c>
      <c r="O8" s="6">
        <v>212</v>
      </c>
      <c r="P8" s="6">
        <v>4004</v>
      </c>
      <c r="Q8" s="6">
        <v>753</v>
      </c>
      <c r="R8" s="6">
        <v>534</v>
      </c>
      <c r="S8" s="6">
        <v>1178</v>
      </c>
      <c r="T8" s="6">
        <v>324</v>
      </c>
      <c r="U8" s="6">
        <v>20692</v>
      </c>
      <c r="V8" s="6">
        <v>6364</v>
      </c>
      <c r="W8" s="6">
        <v>1062</v>
      </c>
      <c r="X8" s="6">
        <v>6846</v>
      </c>
      <c r="Y8" s="6">
        <v>7748</v>
      </c>
      <c r="Z8" s="6">
        <v>866</v>
      </c>
      <c r="AA8" s="6">
        <v>10365</v>
      </c>
      <c r="AB8" s="6">
        <v>2151</v>
      </c>
      <c r="AC8" s="6">
        <v>9</v>
      </c>
      <c r="AD8" s="6">
        <v>302</v>
      </c>
      <c r="AE8" s="6">
        <v>8715</v>
      </c>
      <c r="AF8" s="6">
        <v>0</v>
      </c>
      <c r="AG8" s="6">
        <v>9177</v>
      </c>
      <c r="AH8" s="6">
        <v>4877</v>
      </c>
      <c r="AI8" s="6">
        <v>27910</v>
      </c>
      <c r="AJ8" s="6">
        <v>577</v>
      </c>
      <c r="AK8" s="6">
        <v>1</v>
      </c>
      <c r="AL8" s="6">
        <v>1060</v>
      </c>
      <c r="AM8" s="6">
        <v>12484</v>
      </c>
      <c r="AN8" s="6">
        <v>5456</v>
      </c>
      <c r="AO8" s="6">
        <v>1109</v>
      </c>
      <c r="AP8" s="6">
        <v>5102</v>
      </c>
      <c r="AQ8" s="6">
        <v>371</v>
      </c>
      <c r="AR8" s="6">
        <v>652</v>
      </c>
      <c r="AS8" s="6">
        <v>169</v>
      </c>
      <c r="AT8" s="6">
        <v>131842</v>
      </c>
      <c r="AU8" s="6">
        <v>1601</v>
      </c>
      <c r="AV8" s="6">
        <v>54</v>
      </c>
      <c r="AW8" s="6">
        <v>924</v>
      </c>
      <c r="AX8" s="6">
        <v>8961</v>
      </c>
      <c r="AY8" s="6">
        <v>95</v>
      </c>
      <c r="AZ8" s="6">
        <v>1005</v>
      </c>
      <c r="BA8" s="6">
        <v>256</v>
      </c>
      <c r="BB8" s="6">
        <v>11214.0927734375</v>
      </c>
      <c r="BC8" s="6">
        <v>4642.6396484375</v>
      </c>
      <c r="BD8" s="6">
        <v>0</v>
      </c>
      <c r="BE8" s="6">
        <v>0</v>
      </c>
      <c r="BF8" s="6">
        <v>835.70001220703125</v>
      </c>
      <c r="BG8" s="6">
        <v>7192.60009765625</v>
      </c>
      <c r="BH8" s="6">
        <v>229.10649108886719</v>
      </c>
      <c r="BI8" s="6">
        <v>2091.431396484375</v>
      </c>
      <c r="BJ8" s="6">
        <v>1989.6163330078125</v>
      </c>
    </row>
    <row r="9" spans="1:62" ht="12.75" x14ac:dyDescent="0.2">
      <c r="A9" s="11">
        <v>37057</v>
      </c>
      <c r="B9" s="6">
        <v>492819</v>
      </c>
      <c r="C9" s="6">
        <v>6493</v>
      </c>
      <c r="D9" s="6">
        <v>2427</v>
      </c>
      <c r="E9" s="6">
        <v>12611</v>
      </c>
      <c r="F9" s="6">
        <v>1403</v>
      </c>
      <c r="G9" s="6">
        <v>84253</v>
      </c>
      <c r="H9" s="6">
        <v>7181</v>
      </c>
      <c r="I9" s="6">
        <v>1891</v>
      </c>
      <c r="J9" s="6">
        <v>1358</v>
      </c>
      <c r="K9" s="6">
        <v>0</v>
      </c>
      <c r="L9" s="6">
        <v>35294</v>
      </c>
      <c r="M9" s="6">
        <v>4291</v>
      </c>
      <c r="N9" s="6">
        <v>0</v>
      </c>
      <c r="O9" s="6">
        <v>207</v>
      </c>
      <c r="P9" s="6">
        <v>3757</v>
      </c>
      <c r="Q9" s="6">
        <v>1818</v>
      </c>
      <c r="R9" s="6">
        <v>479</v>
      </c>
      <c r="S9" s="6">
        <v>1864</v>
      </c>
      <c r="T9" s="6">
        <v>388</v>
      </c>
      <c r="U9" s="6">
        <v>21707</v>
      </c>
      <c r="V9" s="6">
        <v>6254</v>
      </c>
      <c r="W9" s="6">
        <v>1330</v>
      </c>
      <c r="X9" s="6">
        <v>8389</v>
      </c>
      <c r="Y9" s="6">
        <v>9902</v>
      </c>
      <c r="Z9" s="6">
        <v>791</v>
      </c>
      <c r="AA9" s="6">
        <v>10566</v>
      </c>
      <c r="AB9" s="6">
        <v>3045</v>
      </c>
      <c r="AC9" s="6">
        <v>20</v>
      </c>
      <c r="AD9" s="6">
        <v>422</v>
      </c>
      <c r="AE9" s="6">
        <v>8399</v>
      </c>
      <c r="AF9" s="6">
        <v>0</v>
      </c>
      <c r="AG9" s="6">
        <v>13768</v>
      </c>
      <c r="AH9" s="6">
        <v>5258</v>
      </c>
      <c r="AI9" s="6">
        <v>36706</v>
      </c>
      <c r="AJ9" s="6">
        <v>2266</v>
      </c>
      <c r="AK9" s="6">
        <v>0</v>
      </c>
      <c r="AL9" s="6">
        <v>923</v>
      </c>
      <c r="AM9" s="6">
        <v>16765</v>
      </c>
      <c r="AN9" s="6">
        <v>6550</v>
      </c>
      <c r="AO9" s="6">
        <v>1771</v>
      </c>
      <c r="AP9" s="6">
        <v>4790</v>
      </c>
      <c r="AQ9" s="6">
        <v>1430</v>
      </c>
      <c r="AR9" s="6">
        <v>455</v>
      </c>
      <c r="AS9" s="6">
        <v>313</v>
      </c>
      <c r="AT9" s="6">
        <v>151710</v>
      </c>
      <c r="AU9" s="6">
        <v>1475</v>
      </c>
      <c r="AV9" s="6">
        <v>3</v>
      </c>
      <c r="AW9" s="6">
        <v>3118</v>
      </c>
      <c r="AX9" s="6">
        <v>7013</v>
      </c>
      <c r="AY9" s="6">
        <v>47</v>
      </c>
      <c r="AZ9" s="6">
        <v>1751</v>
      </c>
      <c r="BA9" s="6">
        <v>162</v>
      </c>
      <c r="BB9" s="6">
        <v>10464.673828125</v>
      </c>
      <c r="BC9" s="6">
        <v>4905.1103515625</v>
      </c>
      <c r="BD9" s="6">
        <v>0</v>
      </c>
      <c r="BE9" s="6">
        <v>0</v>
      </c>
      <c r="BF9" s="6">
        <v>832.20001220703125</v>
      </c>
      <c r="BG9" s="6">
        <v>7783.9296875</v>
      </c>
      <c r="BH9" s="6">
        <v>187.84756469726562</v>
      </c>
      <c r="BI9" s="6">
        <v>2036.6173095703125</v>
      </c>
      <c r="BJ9" s="6">
        <v>1863.936279296875</v>
      </c>
    </row>
    <row r="10" spans="1:62" ht="12.75" x14ac:dyDescent="0.2">
      <c r="A10" s="11">
        <v>37087</v>
      </c>
      <c r="B10" s="6">
        <v>634425</v>
      </c>
      <c r="C10" s="6">
        <v>8348</v>
      </c>
      <c r="D10" s="6">
        <v>2439</v>
      </c>
      <c r="E10" s="6">
        <v>13636</v>
      </c>
      <c r="F10" s="6">
        <v>3790</v>
      </c>
      <c r="G10" s="6">
        <v>92713</v>
      </c>
      <c r="H10" s="6">
        <v>8212</v>
      </c>
      <c r="I10" s="6">
        <v>2476</v>
      </c>
      <c r="J10" s="6">
        <v>1474</v>
      </c>
      <c r="K10" s="6">
        <v>0</v>
      </c>
      <c r="L10" s="6">
        <v>40418</v>
      </c>
      <c r="M10" s="6">
        <v>7681</v>
      </c>
      <c r="N10" s="6">
        <v>0</v>
      </c>
      <c r="O10" s="6">
        <v>824</v>
      </c>
      <c r="P10" s="6">
        <v>8474</v>
      </c>
      <c r="Q10" s="6">
        <v>2926</v>
      </c>
      <c r="R10" s="6">
        <v>1124</v>
      </c>
      <c r="S10" s="6">
        <v>7234</v>
      </c>
      <c r="T10" s="6">
        <v>872</v>
      </c>
      <c r="U10" s="6">
        <v>32832</v>
      </c>
      <c r="V10" s="6">
        <v>7517</v>
      </c>
      <c r="W10" s="6">
        <v>2607</v>
      </c>
      <c r="X10" s="6">
        <v>8716</v>
      </c>
      <c r="Y10" s="6">
        <v>15513</v>
      </c>
      <c r="Z10" s="6">
        <v>1941</v>
      </c>
      <c r="AA10" s="6">
        <v>21171</v>
      </c>
      <c r="AB10" s="6">
        <v>6959</v>
      </c>
      <c r="AC10" s="6">
        <v>62</v>
      </c>
      <c r="AD10" s="6">
        <v>1201</v>
      </c>
      <c r="AE10" s="6">
        <v>9156</v>
      </c>
      <c r="AF10" s="6">
        <v>0</v>
      </c>
      <c r="AG10" s="6">
        <v>13532</v>
      </c>
      <c r="AH10" s="6">
        <v>5860</v>
      </c>
      <c r="AI10" s="6">
        <v>41800</v>
      </c>
      <c r="AJ10" s="6">
        <v>3764</v>
      </c>
      <c r="AK10" s="6">
        <v>0</v>
      </c>
      <c r="AL10" s="6">
        <v>2372</v>
      </c>
      <c r="AM10" s="6">
        <v>29681</v>
      </c>
      <c r="AN10" s="6">
        <v>6621</v>
      </c>
      <c r="AO10" s="6">
        <v>2262</v>
      </c>
      <c r="AP10" s="6">
        <v>5482</v>
      </c>
      <c r="AQ10" s="6">
        <v>1906</v>
      </c>
      <c r="AR10" s="6">
        <v>711</v>
      </c>
      <c r="AS10" s="6">
        <v>1011</v>
      </c>
      <c r="AT10" s="6">
        <v>190037</v>
      </c>
      <c r="AU10" s="6">
        <v>1250</v>
      </c>
      <c r="AV10" s="6">
        <v>3</v>
      </c>
      <c r="AW10" s="6">
        <v>4493</v>
      </c>
      <c r="AX10" s="6">
        <v>8652</v>
      </c>
      <c r="AY10" s="6">
        <v>598</v>
      </c>
      <c r="AZ10" s="6">
        <v>3847</v>
      </c>
      <c r="BA10" s="6">
        <v>228</v>
      </c>
      <c r="BB10" s="6">
        <v>10881.3525390625</v>
      </c>
      <c r="BC10" s="6">
        <v>4728.50244140625</v>
      </c>
      <c r="BD10" s="6">
        <v>0</v>
      </c>
      <c r="BE10" s="6">
        <v>0</v>
      </c>
      <c r="BF10" s="6">
        <v>859.9000244140625</v>
      </c>
      <c r="BG10" s="6">
        <v>8560.3662109375</v>
      </c>
      <c r="BH10" s="6">
        <v>194.97627258300781</v>
      </c>
      <c r="BI10" s="6">
        <v>2128.546875</v>
      </c>
      <c r="BJ10" s="6">
        <v>2859.208251953125</v>
      </c>
    </row>
    <row r="11" spans="1:62" ht="12.75" x14ac:dyDescent="0.2">
      <c r="A11" s="11">
        <v>37118</v>
      </c>
      <c r="B11" s="6">
        <v>686753</v>
      </c>
      <c r="C11" s="6">
        <v>8892</v>
      </c>
      <c r="D11" s="6">
        <v>2574</v>
      </c>
      <c r="E11" s="6">
        <v>12373</v>
      </c>
      <c r="F11" s="6">
        <v>4318</v>
      </c>
      <c r="G11" s="6">
        <v>100006</v>
      </c>
      <c r="H11" s="6">
        <v>7998</v>
      </c>
      <c r="I11" s="6">
        <v>4089</v>
      </c>
      <c r="J11" s="6">
        <v>2856</v>
      </c>
      <c r="K11" s="6">
        <v>0</v>
      </c>
      <c r="L11" s="6">
        <v>41538</v>
      </c>
      <c r="M11" s="6">
        <v>9154</v>
      </c>
      <c r="N11" s="6">
        <v>0</v>
      </c>
      <c r="O11" s="6">
        <v>1309</v>
      </c>
      <c r="P11" s="6">
        <v>11093</v>
      </c>
      <c r="Q11" s="6">
        <v>4027</v>
      </c>
      <c r="R11" s="6">
        <v>1278</v>
      </c>
      <c r="S11" s="6">
        <v>5034</v>
      </c>
      <c r="T11" s="6">
        <v>1078</v>
      </c>
      <c r="U11" s="6">
        <v>38346</v>
      </c>
      <c r="V11" s="6">
        <v>8230</v>
      </c>
      <c r="W11" s="6">
        <v>4377</v>
      </c>
      <c r="X11" s="6">
        <v>11433</v>
      </c>
      <c r="Y11" s="6">
        <v>17622</v>
      </c>
      <c r="Z11" s="6">
        <v>2026</v>
      </c>
      <c r="AA11" s="6">
        <v>21933</v>
      </c>
      <c r="AB11" s="6">
        <v>7272</v>
      </c>
      <c r="AC11" s="6">
        <v>48</v>
      </c>
      <c r="AD11" s="6">
        <v>701</v>
      </c>
      <c r="AE11" s="6">
        <v>10878</v>
      </c>
      <c r="AF11" s="6">
        <v>20</v>
      </c>
      <c r="AG11" s="6">
        <v>18799</v>
      </c>
      <c r="AH11" s="6">
        <v>5171</v>
      </c>
      <c r="AI11" s="6">
        <v>52220</v>
      </c>
      <c r="AJ11" s="6">
        <v>6039</v>
      </c>
      <c r="AK11" s="6">
        <v>0</v>
      </c>
      <c r="AL11" s="6">
        <v>2889</v>
      </c>
      <c r="AM11" s="6">
        <v>26402</v>
      </c>
      <c r="AN11" s="6">
        <v>8791</v>
      </c>
      <c r="AO11" s="6">
        <v>3427</v>
      </c>
      <c r="AP11" s="6">
        <v>6056</v>
      </c>
      <c r="AQ11" s="6">
        <v>2993</v>
      </c>
      <c r="AR11" s="6">
        <v>666</v>
      </c>
      <c r="AS11" s="6">
        <v>868</v>
      </c>
      <c r="AT11" s="6">
        <v>191478</v>
      </c>
      <c r="AU11" s="6">
        <v>1271</v>
      </c>
      <c r="AV11" s="6">
        <v>2</v>
      </c>
      <c r="AW11" s="6">
        <v>6360</v>
      </c>
      <c r="AX11" s="6">
        <v>7236</v>
      </c>
      <c r="AY11" s="6">
        <v>1238</v>
      </c>
      <c r="AZ11" s="6">
        <v>4156</v>
      </c>
      <c r="BA11" s="6">
        <v>186</v>
      </c>
      <c r="BB11" s="6">
        <v>9870.697265625</v>
      </c>
      <c r="BC11" s="6">
        <v>4479.92431640625</v>
      </c>
      <c r="BD11" s="6">
        <v>0</v>
      </c>
      <c r="BE11" s="6">
        <v>0</v>
      </c>
      <c r="BF11" s="6">
        <v>903.29998779296875</v>
      </c>
      <c r="BG11" s="6">
        <v>9648.37109375</v>
      </c>
      <c r="BH11" s="6">
        <v>189.5234375</v>
      </c>
      <c r="BI11" s="6">
        <v>2165.925048828125</v>
      </c>
      <c r="BJ11" s="6">
        <v>2958.478271484375</v>
      </c>
    </row>
    <row r="12" spans="1:62" ht="12.75" x14ac:dyDescent="0.2">
      <c r="A12" s="11">
        <v>37149</v>
      </c>
      <c r="B12" s="6">
        <v>510262</v>
      </c>
      <c r="C12" s="6">
        <v>7157</v>
      </c>
      <c r="D12" s="6">
        <v>2392</v>
      </c>
      <c r="E12" s="6">
        <v>10115</v>
      </c>
      <c r="F12" s="6">
        <v>2798</v>
      </c>
      <c r="G12" s="6">
        <v>83677</v>
      </c>
      <c r="H12" s="6">
        <v>6696</v>
      </c>
      <c r="I12" s="6">
        <v>5913</v>
      </c>
      <c r="J12" s="6">
        <v>2998</v>
      </c>
      <c r="K12" s="6">
        <v>0</v>
      </c>
      <c r="L12" s="6">
        <v>42864</v>
      </c>
      <c r="M12" s="6">
        <v>4276</v>
      </c>
      <c r="N12" s="6">
        <v>0</v>
      </c>
      <c r="O12" s="6">
        <v>1572</v>
      </c>
      <c r="P12" s="6">
        <v>2676</v>
      </c>
      <c r="Q12" s="6">
        <v>1339</v>
      </c>
      <c r="R12" s="6">
        <v>449</v>
      </c>
      <c r="S12" s="6">
        <v>1476</v>
      </c>
      <c r="T12" s="6">
        <v>426</v>
      </c>
      <c r="U12" s="6">
        <v>25901</v>
      </c>
      <c r="V12" s="6">
        <v>7828</v>
      </c>
      <c r="W12" s="6">
        <v>2319</v>
      </c>
      <c r="X12" s="6">
        <v>11686</v>
      </c>
      <c r="Y12" s="6">
        <v>11276</v>
      </c>
      <c r="Z12" s="6">
        <v>513</v>
      </c>
      <c r="AA12" s="6">
        <v>18783</v>
      </c>
      <c r="AB12" s="6">
        <v>2925</v>
      </c>
      <c r="AC12" s="6">
        <v>5</v>
      </c>
      <c r="AD12" s="6">
        <v>185</v>
      </c>
      <c r="AE12" s="6">
        <v>8520</v>
      </c>
      <c r="AF12" s="6">
        <v>185</v>
      </c>
      <c r="AG12" s="6">
        <v>11986</v>
      </c>
      <c r="AH12" s="6">
        <v>3897</v>
      </c>
      <c r="AI12" s="6">
        <v>39717</v>
      </c>
      <c r="AJ12" s="6">
        <v>1231</v>
      </c>
      <c r="AK12" s="6">
        <v>0</v>
      </c>
      <c r="AL12" s="6">
        <v>627</v>
      </c>
      <c r="AM12" s="6">
        <v>17639</v>
      </c>
      <c r="AN12" s="6">
        <v>7952</v>
      </c>
      <c r="AO12" s="6">
        <v>2964</v>
      </c>
      <c r="AP12" s="6">
        <v>5945</v>
      </c>
      <c r="AQ12" s="6">
        <v>602</v>
      </c>
      <c r="AR12" s="6">
        <v>211</v>
      </c>
      <c r="AS12" s="6">
        <v>48</v>
      </c>
      <c r="AT12" s="6">
        <v>135134</v>
      </c>
      <c r="AU12" s="6">
        <v>1280</v>
      </c>
      <c r="AV12" s="6">
        <v>2</v>
      </c>
      <c r="AW12" s="6">
        <v>5831</v>
      </c>
      <c r="AX12" s="6">
        <v>5871</v>
      </c>
      <c r="AY12" s="6">
        <v>138</v>
      </c>
      <c r="AZ12" s="6">
        <v>2064</v>
      </c>
      <c r="BA12" s="6">
        <v>173</v>
      </c>
      <c r="BB12" s="6">
        <v>9479.9287109375</v>
      </c>
      <c r="BC12" s="6">
        <v>3687.255859375</v>
      </c>
      <c r="BD12" s="6">
        <v>0</v>
      </c>
      <c r="BE12" s="6">
        <v>0</v>
      </c>
      <c r="BF12" s="6">
        <v>874.79998779296875</v>
      </c>
      <c r="BG12" s="6">
        <v>8111.99365234375</v>
      </c>
      <c r="BH12" s="6">
        <v>162.28428649902344</v>
      </c>
      <c r="BI12" s="6">
        <v>1707.5418701171875</v>
      </c>
      <c r="BJ12" s="6">
        <v>2592.481201171875</v>
      </c>
    </row>
    <row r="13" spans="1:62" ht="12.75" x14ac:dyDescent="0.2">
      <c r="A13" s="11">
        <v>37179</v>
      </c>
      <c r="B13" s="6">
        <v>466080</v>
      </c>
      <c r="C13" s="6">
        <v>7473</v>
      </c>
      <c r="D13" s="6">
        <v>2865</v>
      </c>
      <c r="E13" s="6">
        <v>9808</v>
      </c>
      <c r="F13" s="6">
        <v>2845</v>
      </c>
      <c r="G13" s="6">
        <v>75445</v>
      </c>
      <c r="H13" s="6">
        <v>8071</v>
      </c>
      <c r="I13" s="6">
        <v>4880</v>
      </c>
      <c r="J13" s="6">
        <v>2483</v>
      </c>
      <c r="K13" s="6">
        <v>0</v>
      </c>
      <c r="L13" s="6">
        <v>40435</v>
      </c>
      <c r="M13" s="6">
        <v>1788</v>
      </c>
      <c r="N13" s="6">
        <v>0</v>
      </c>
      <c r="O13" s="6">
        <v>1871</v>
      </c>
      <c r="P13" s="6">
        <v>4679</v>
      </c>
      <c r="Q13" s="6">
        <v>600</v>
      </c>
      <c r="R13" s="6">
        <v>259</v>
      </c>
      <c r="S13" s="6">
        <v>1137</v>
      </c>
      <c r="T13" s="6">
        <v>267</v>
      </c>
      <c r="U13" s="6">
        <v>19391</v>
      </c>
      <c r="V13" s="6">
        <v>7534</v>
      </c>
      <c r="W13" s="6">
        <v>1555</v>
      </c>
      <c r="X13" s="6">
        <v>10562</v>
      </c>
      <c r="Y13" s="6">
        <v>14520</v>
      </c>
      <c r="Z13" s="6">
        <v>866</v>
      </c>
      <c r="AA13" s="6">
        <v>19065</v>
      </c>
      <c r="AB13" s="6">
        <v>2000</v>
      </c>
      <c r="AC13" s="6">
        <v>3</v>
      </c>
      <c r="AD13" s="6">
        <v>252</v>
      </c>
      <c r="AE13" s="6">
        <v>9264</v>
      </c>
      <c r="AF13" s="6">
        <v>292</v>
      </c>
      <c r="AG13" s="6">
        <v>12925</v>
      </c>
      <c r="AH13" s="6">
        <v>3303</v>
      </c>
      <c r="AI13" s="6">
        <v>35309</v>
      </c>
      <c r="AJ13" s="6">
        <v>1016</v>
      </c>
      <c r="AK13" s="6">
        <v>0</v>
      </c>
      <c r="AL13" s="6">
        <v>354</v>
      </c>
      <c r="AM13" s="6">
        <v>14051</v>
      </c>
      <c r="AN13" s="6">
        <v>8062</v>
      </c>
      <c r="AO13" s="6">
        <v>2732</v>
      </c>
      <c r="AP13" s="6">
        <v>5793</v>
      </c>
      <c r="AQ13" s="6">
        <v>1337</v>
      </c>
      <c r="AR13" s="6">
        <v>61</v>
      </c>
      <c r="AS13" s="6">
        <v>0</v>
      </c>
      <c r="AT13" s="6">
        <v>118063</v>
      </c>
      <c r="AU13" s="6">
        <v>863</v>
      </c>
      <c r="AV13" s="6">
        <v>3</v>
      </c>
      <c r="AW13" s="6">
        <v>4012</v>
      </c>
      <c r="AX13" s="6">
        <v>5763</v>
      </c>
      <c r="AY13" s="6">
        <v>148</v>
      </c>
      <c r="AZ13" s="6">
        <v>1882</v>
      </c>
      <c r="BA13" s="6">
        <v>196</v>
      </c>
      <c r="BB13" s="6">
        <v>10370.203125</v>
      </c>
      <c r="BC13" s="6">
        <v>2347.37451171875</v>
      </c>
      <c r="BD13" s="6">
        <v>0</v>
      </c>
      <c r="BE13" s="6">
        <v>0</v>
      </c>
      <c r="BF13" s="6">
        <v>978.70001220703125</v>
      </c>
      <c r="BG13" s="6">
        <v>9104.607421875</v>
      </c>
      <c r="BH13" s="6">
        <v>208.74592590332031</v>
      </c>
      <c r="BI13" s="6">
        <v>2252.576904296875</v>
      </c>
      <c r="BJ13" s="6">
        <v>1707.5257568359375</v>
      </c>
    </row>
    <row r="14" spans="1:62" ht="12.75" x14ac:dyDescent="0.2">
      <c r="A14" s="11">
        <v>37210</v>
      </c>
      <c r="B14" s="6">
        <v>350549</v>
      </c>
      <c r="C14" s="6">
        <v>7007</v>
      </c>
      <c r="D14" s="6">
        <v>2986</v>
      </c>
      <c r="E14" s="6">
        <v>6853</v>
      </c>
      <c r="F14" s="6">
        <v>2200</v>
      </c>
      <c r="G14" s="6">
        <v>59350</v>
      </c>
      <c r="H14" s="6">
        <v>5554</v>
      </c>
      <c r="I14" s="6">
        <v>2279</v>
      </c>
      <c r="J14" s="6">
        <v>1094</v>
      </c>
      <c r="K14" s="6">
        <v>0</v>
      </c>
      <c r="L14" s="6">
        <v>29384</v>
      </c>
      <c r="M14" s="6">
        <v>338</v>
      </c>
      <c r="N14" s="6">
        <v>0</v>
      </c>
      <c r="O14" s="6">
        <v>2331</v>
      </c>
      <c r="P14" s="6">
        <v>2025</v>
      </c>
      <c r="Q14" s="6">
        <v>1088</v>
      </c>
      <c r="R14" s="6">
        <v>247</v>
      </c>
      <c r="S14" s="6">
        <v>1096</v>
      </c>
      <c r="T14" s="6">
        <v>178</v>
      </c>
      <c r="U14" s="6">
        <v>10270</v>
      </c>
      <c r="V14" s="6">
        <v>8167</v>
      </c>
      <c r="W14" s="6">
        <v>525</v>
      </c>
      <c r="X14" s="6">
        <v>8428</v>
      </c>
      <c r="Y14" s="6">
        <v>11915</v>
      </c>
      <c r="Z14" s="6">
        <v>469</v>
      </c>
      <c r="AA14" s="6">
        <v>12944</v>
      </c>
      <c r="AB14" s="6">
        <v>1841</v>
      </c>
      <c r="AC14" s="6">
        <v>2</v>
      </c>
      <c r="AD14" s="6">
        <v>250</v>
      </c>
      <c r="AE14" s="6">
        <v>7698</v>
      </c>
      <c r="AF14" s="6">
        <v>0</v>
      </c>
      <c r="AG14" s="6">
        <v>9013</v>
      </c>
      <c r="AH14" s="6">
        <v>2839</v>
      </c>
      <c r="AI14" s="6">
        <v>26679</v>
      </c>
      <c r="AJ14" s="6">
        <v>189</v>
      </c>
      <c r="AK14" s="6">
        <v>0</v>
      </c>
      <c r="AL14" s="6">
        <v>404</v>
      </c>
      <c r="AM14" s="6">
        <v>10276</v>
      </c>
      <c r="AN14" s="6">
        <v>6832</v>
      </c>
      <c r="AO14" s="6">
        <v>2582</v>
      </c>
      <c r="AP14" s="6">
        <v>4362</v>
      </c>
      <c r="AQ14" s="6">
        <v>477</v>
      </c>
      <c r="AR14" s="6">
        <v>29</v>
      </c>
      <c r="AS14" s="6">
        <v>0</v>
      </c>
      <c r="AT14" s="6">
        <v>91505</v>
      </c>
      <c r="AU14" s="6">
        <v>636</v>
      </c>
      <c r="AV14" s="6">
        <v>3</v>
      </c>
      <c r="AW14" s="6">
        <v>2546</v>
      </c>
      <c r="AX14" s="6">
        <v>4277</v>
      </c>
      <c r="AY14" s="6">
        <v>165</v>
      </c>
      <c r="AZ14" s="6">
        <v>1028</v>
      </c>
      <c r="BA14" s="6">
        <v>193</v>
      </c>
      <c r="BB14" s="6">
        <v>10523.2431640625</v>
      </c>
      <c r="BC14" s="6">
        <v>2587.591552734375</v>
      </c>
      <c r="BD14" s="6">
        <v>0</v>
      </c>
      <c r="BE14" s="6">
        <v>0</v>
      </c>
      <c r="BF14" s="6">
        <v>986.5</v>
      </c>
      <c r="BG14" s="6">
        <v>9008.7470703125</v>
      </c>
      <c r="BH14" s="6">
        <v>183.82048034667969</v>
      </c>
      <c r="BI14" s="6">
        <v>2084.430908203125</v>
      </c>
      <c r="BJ14" s="6">
        <v>1580.16064453125</v>
      </c>
    </row>
    <row r="15" spans="1:62" ht="12.75" x14ac:dyDescent="0.2">
      <c r="A15" s="11">
        <v>37240</v>
      </c>
      <c r="B15" s="6">
        <v>367018</v>
      </c>
      <c r="C15" s="6">
        <v>6324</v>
      </c>
      <c r="D15" s="6">
        <v>3235</v>
      </c>
      <c r="E15" s="6">
        <v>8910</v>
      </c>
      <c r="F15" s="6">
        <v>1253</v>
      </c>
      <c r="G15" s="6">
        <v>61761</v>
      </c>
      <c r="H15" s="6">
        <v>6624</v>
      </c>
      <c r="I15" s="6">
        <v>3798</v>
      </c>
      <c r="J15" s="6">
        <v>443</v>
      </c>
      <c r="K15" s="6">
        <v>0</v>
      </c>
      <c r="L15" s="6">
        <v>34168</v>
      </c>
      <c r="M15" s="6">
        <v>354</v>
      </c>
      <c r="N15" s="6">
        <v>0</v>
      </c>
      <c r="O15" s="6">
        <v>1667</v>
      </c>
      <c r="P15" s="6">
        <v>2327</v>
      </c>
      <c r="Q15" s="6">
        <v>869</v>
      </c>
      <c r="R15" s="6">
        <v>279</v>
      </c>
      <c r="S15" s="6">
        <v>863</v>
      </c>
      <c r="T15" s="6">
        <v>302</v>
      </c>
      <c r="U15" s="6">
        <v>11549</v>
      </c>
      <c r="V15" s="6">
        <v>7964</v>
      </c>
      <c r="W15" s="6">
        <v>698</v>
      </c>
      <c r="X15" s="6">
        <v>9281</v>
      </c>
      <c r="Y15" s="6">
        <v>11972</v>
      </c>
      <c r="Z15" s="6">
        <v>543</v>
      </c>
      <c r="AA15" s="6">
        <v>14943</v>
      </c>
      <c r="AB15" s="6">
        <v>1864</v>
      </c>
      <c r="AC15" s="6">
        <v>2</v>
      </c>
      <c r="AD15" s="6">
        <v>256</v>
      </c>
      <c r="AE15" s="6">
        <v>7837</v>
      </c>
      <c r="AF15" s="6">
        <v>29</v>
      </c>
      <c r="AG15" s="6">
        <v>8681</v>
      </c>
      <c r="AH15" s="6">
        <v>1876</v>
      </c>
      <c r="AI15" s="6">
        <v>29115</v>
      </c>
      <c r="AJ15" s="6">
        <v>201</v>
      </c>
      <c r="AK15" s="6">
        <v>0</v>
      </c>
      <c r="AL15" s="6">
        <v>191</v>
      </c>
      <c r="AM15" s="6">
        <v>10238</v>
      </c>
      <c r="AN15" s="6">
        <v>7527</v>
      </c>
      <c r="AO15" s="6">
        <v>2675</v>
      </c>
      <c r="AP15" s="6">
        <v>5797</v>
      </c>
      <c r="AQ15" s="6">
        <v>534</v>
      </c>
      <c r="AR15" s="6">
        <v>70</v>
      </c>
      <c r="AS15" s="6">
        <v>0</v>
      </c>
      <c r="AT15" s="6">
        <v>91523</v>
      </c>
      <c r="AU15" s="6">
        <v>785</v>
      </c>
      <c r="AV15" s="6">
        <v>3</v>
      </c>
      <c r="AW15" s="6">
        <v>1773</v>
      </c>
      <c r="AX15" s="6">
        <v>4358</v>
      </c>
      <c r="AY15" s="6">
        <v>41</v>
      </c>
      <c r="AZ15" s="6">
        <v>1291</v>
      </c>
      <c r="BA15" s="6">
        <v>224</v>
      </c>
      <c r="BB15" s="6">
        <v>10843.7958984375</v>
      </c>
      <c r="BC15" s="6">
        <v>1051.4481201171875</v>
      </c>
      <c r="BD15" s="6">
        <v>0</v>
      </c>
      <c r="BE15" s="6">
        <v>0</v>
      </c>
      <c r="BF15" s="6">
        <v>1047.199951171875</v>
      </c>
      <c r="BG15" s="6">
        <v>9372.193359375</v>
      </c>
      <c r="BH15" s="6">
        <v>240.12472534179687</v>
      </c>
      <c r="BI15" s="6">
        <v>2281.945068359375</v>
      </c>
      <c r="BJ15" s="6">
        <v>1748.4080810546875</v>
      </c>
    </row>
    <row r="16" spans="1:62" ht="12.75" x14ac:dyDescent="0.2">
      <c r="A16" s="11">
        <v>37271</v>
      </c>
      <c r="B16" s="6">
        <v>381434</v>
      </c>
      <c r="C16" s="6">
        <v>9105</v>
      </c>
      <c r="D16" s="6">
        <v>2769</v>
      </c>
      <c r="E16" s="6">
        <v>6386</v>
      </c>
      <c r="F16" s="6">
        <v>1580</v>
      </c>
      <c r="G16" s="6">
        <v>53569</v>
      </c>
      <c r="H16" s="6">
        <v>5071</v>
      </c>
      <c r="I16" s="6">
        <v>4423</v>
      </c>
      <c r="J16" s="6">
        <v>797</v>
      </c>
      <c r="K16" s="6">
        <v>0</v>
      </c>
      <c r="L16" s="6">
        <v>34679</v>
      </c>
      <c r="M16" s="6">
        <v>1191</v>
      </c>
      <c r="N16" s="6">
        <v>0</v>
      </c>
      <c r="O16" s="6">
        <v>149</v>
      </c>
      <c r="P16" s="6">
        <v>2251</v>
      </c>
      <c r="Q16" s="6">
        <v>1860</v>
      </c>
      <c r="R16" s="6">
        <v>366</v>
      </c>
      <c r="S16" s="6">
        <v>883</v>
      </c>
      <c r="T16" s="6">
        <v>293</v>
      </c>
      <c r="U16" s="6">
        <v>20006</v>
      </c>
      <c r="V16" s="6">
        <v>8535</v>
      </c>
      <c r="W16" s="6">
        <v>573</v>
      </c>
      <c r="X16" s="6">
        <v>10482</v>
      </c>
      <c r="Y16" s="6">
        <v>11301</v>
      </c>
      <c r="Z16" s="6">
        <v>715</v>
      </c>
      <c r="AA16" s="6">
        <v>12280</v>
      </c>
      <c r="AB16" s="6">
        <v>1904</v>
      </c>
      <c r="AC16" s="6">
        <v>2</v>
      </c>
      <c r="AD16" s="6">
        <v>220</v>
      </c>
      <c r="AE16" s="6">
        <v>8690</v>
      </c>
      <c r="AF16" s="6">
        <v>18</v>
      </c>
      <c r="AG16" s="6">
        <v>10379</v>
      </c>
      <c r="AH16" s="6">
        <v>1836</v>
      </c>
      <c r="AI16" s="6">
        <v>26059</v>
      </c>
      <c r="AJ16" s="6">
        <v>736</v>
      </c>
      <c r="AK16" s="6">
        <v>0</v>
      </c>
      <c r="AL16" s="6">
        <v>184</v>
      </c>
      <c r="AM16" s="6">
        <v>11020</v>
      </c>
      <c r="AN16" s="6">
        <v>7332</v>
      </c>
      <c r="AO16" s="6">
        <v>1487</v>
      </c>
      <c r="AP16" s="6">
        <v>5753</v>
      </c>
      <c r="AQ16" s="6">
        <v>2954</v>
      </c>
      <c r="AR16" s="6">
        <v>9</v>
      </c>
      <c r="AS16" s="6">
        <v>0</v>
      </c>
      <c r="AT16" s="6">
        <v>105480</v>
      </c>
      <c r="AU16" s="6">
        <v>703</v>
      </c>
      <c r="AV16" s="6">
        <v>4</v>
      </c>
      <c r="AW16" s="6">
        <v>2080</v>
      </c>
      <c r="AX16" s="6">
        <v>3915</v>
      </c>
      <c r="AY16" s="6">
        <v>76</v>
      </c>
      <c r="AZ16" s="6">
        <v>1111</v>
      </c>
      <c r="BA16" s="6">
        <v>217</v>
      </c>
      <c r="BB16" s="6">
        <v>9518.1923828125</v>
      </c>
      <c r="BC16" s="6">
        <v>427.0853271484375</v>
      </c>
      <c r="BD16" s="6">
        <v>205.69497680664062</v>
      </c>
      <c r="BE16" s="6">
        <v>1113.5999755859375</v>
      </c>
      <c r="BF16" s="6">
        <v>1502.4000244140625</v>
      </c>
      <c r="BG16" s="6">
        <v>9185.4013671875</v>
      </c>
      <c r="BH16" s="6">
        <v>252.909912109375</v>
      </c>
      <c r="BI16" s="6">
        <v>2543.822998046875</v>
      </c>
      <c r="BJ16" s="6">
        <v>1411.041748046875</v>
      </c>
    </row>
    <row r="17" spans="1:62" ht="12.75" x14ac:dyDescent="0.2">
      <c r="A17" s="11">
        <v>37302</v>
      </c>
      <c r="B17" s="6">
        <v>344243</v>
      </c>
      <c r="C17" s="6">
        <v>8006</v>
      </c>
      <c r="D17" s="6">
        <v>2342</v>
      </c>
      <c r="E17" s="6">
        <v>7902</v>
      </c>
      <c r="F17" s="6">
        <v>1857</v>
      </c>
      <c r="G17" s="6">
        <v>46030</v>
      </c>
      <c r="H17" s="6">
        <v>4419</v>
      </c>
      <c r="I17" s="6">
        <v>3978</v>
      </c>
      <c r="J17" s="6">
        <v>1123</v>
      </c>
      <c r="K17" s="6">
        <v>0</v>
      </c>
      <c r="L17" s="6">
        <v>27217</v>
      </c>
      <c r="M17" s="6">
        <v>887</v>
      </c>
      <c r="N17" s="6">
        <v>0</v>
      </c>
      <c r="O17" s="6">
        <v>144</v>
      </c>
      <c r="P17" s="6">
        <v>3005</v>
      </c>
      <c r="Q17" s="6">
        <v>2683</v>
      </c>
      <c r="R17" s="6">
        <v>291</v>
      </c>
      <c r="S17" s="6">
        <v>776</v>
      </c>
      <c r="T17" s="6">
        <v>537</v>
      </c>
      <c r="U17" s="6">
        <v>19396</v>
      </c>
      <c r="V17" s="6">
        <v>7612</v>
      </c>
      <c r="W17" s="6">
        <v>490</v>
      </c>
      <c r="X17" s="6">
        <v>6633</v>
      </c>
      <c r="Y17" s="6">
        <v>10280</v>
      </c>
      <c r="Z17" s="6">
        <v>815</v>
      </c>
      <c r="AA17" s="6">
        <v>12553</v>
      </c>
      <c r="AB17" s="6">
        <v>1622</v>
      </c>
      <c r="AC17" s="6">
        <v>1</v>
      </c>
      <c r="AD17" s="6">
        <v>89</v>
      </c>
      <c r="AE17" s="6">
        <v>7845</v>
      </c>
      <c r="AF17" s="6">
        <v>12</v>
      </c>
      <c r="AG17" s="6">
        <v>9313</v>
      </c>
      <c r="AH17" s="6">
        <v>2405</v>
      </c>
      <c r="AI17" s="6">
        <v>23831</v>
      </c>
      <c r="AJ17" s="6">
        <v>1598</v>
      </c>
      <c r="AK17" s="6">
        <v>0</v>
      </c>
      <c r="AL17" s="6">
        <v>740</v>
      </c>
      <c r="AM17" s="6">
        <v>14532</v>
      </c>
      <c r="AN17" s="6">
        <v>5748</v>
      </c>
      <c r="AO17" s="6">
        <v>3362</v>
      </c>
      <c r="AP17" s="6">
        <v>4458</v>
      </c>
      <c r="AQ17" s="6">
        <v>2014</v>
      </c>
      <c r="AR17" s="6">
        <v>145</v>
      </c>
      <c r="AS17" s="6">
        <v>34</v>
      </c>
      <c r="AT17" s="6">
        <v>90578</v>
      </c>
      <c r="AU17" s="6">
        <v>667</v>
      </c>
      <c r="AV17" s="6">
        <v>3</v>
      </c>
      <c r="AW17" s="6">
        <v>942</v>
      </c>
      <c r="AX17" s="6">
        <v>3853</v>
      </c>
      <c r="AY17" s="6">
        <v>58</v>
      </c>
      <c r="AZ17" s="6">
        <v>1203</v>
      </c>
      <c r="BA17" s="6">
        <v>214</v>
      </c>
      <c r="BB17" s="6">
        <v>8407.1259765625</v>
      </c>
      <c r="BC17" s="6">
        <v>525.72442626953125</v>
      </c>
      <c r="BD17" s="6">
        <v>186.31138610839844</v>
      </c>
      <c r="BE17" s="6">
        <v>1043.5</v>
      </c>
      <c r="BF17" s="6">
        <v>1381.199951171875</v>
      </c>
      <c r="BG17" s="6">
        <v>8655.8505859375</v>
      </c>
      <c r="BH17" s="6">
        <v>224.83541870117187</v>
      </c>
      <c r="BI17" s="6">
        <v>2322.36181640625</v>
      </c>
      <c r="BJ17" s="6">
        <v>1603.5086669921875</v>
      </c>
    </row>
    <row r="18" spans="1:62" ht="12.75" x14ac:dyDescent="0.2">
      <c r="A18" s="11">
        <v>37330</v>
      </c>
      <c r="B18" s="6">
        <v>406516</v>
      </c>
      <c r="C18" s="6">
        <v>7301</v>
      </c>
      <c r="D18" s="6">
        <v>2663</v>
      </c>
      <c r="E18" s="6">
        <v>9125</v>
      </c>
      <c r="F18" s="6">
        <v>1919</v>
      </c>
      <c r="G18" s="6">
        <v>62953</v>
      </c>
      <c r="H18" s="6">
        <v>7141</v>
      </c>
      <c r="I18" s="6">
        <v>4703</v>
      </c>
      <c r="J18" s="6">
        <v>1226</v>
      </c>
      <c r="K18" s="6">
        <v>0</v>
      </c>
      <c r="L18" s="6">
        <v>35261</v>
      </c>
      <c r="M18" s="6">
        <v>863</v>
      </c>
      <c r="N18" s="6">
        <v>0</v>
      </c>
      <c r="O18" s="6">
        <v>490</v>
      </c>
      <c r="P18" s="6">
        <v>4995</v>
      </c>
      <c r="Q18" s="6">
        <v>2173</v>
      </c>
      <c r="R18" s="6">
        <v>364</v>
      </c>
      <c r="S18" s="6">
        <v>1531</v>
      </c>
      <c r="T18" s="6">
        <v>811</v>
      </c>
      <c r="U18" s="6">
        <v>24864</v>
      </c>
      <c r="V18" s="6">
        <v>7776</v>
      </c>
      <c r="W18" s="6">
        <v>607</v>
      </c>
      <c r="X18" s="6">
        <v>9702</v>
      </c>
      <c r="Y18" s="6">
        <v>12090</v>
      </c>
      <c r="Z18" s="6">
        <v>1155</v>
      </c>
      <c r="AA18" s="6">
        <v>13002</v>
      </c>
      <c r="AB18" s="6">
        <v>2117</v>
      </c>
      <c r="AC18" s="6">
        <v>1</v>
      </c>
      <c r="AD18" s="6">
        <v>93</v>
      </c>
      <c r="AE18" s="6">
        <v>8650</v>
      </c>
      <c r="AF18" s="6">
        <v>1</v>
      </c>
      <c r="AG18" s="6">
        <v>10547</v>
      </c>
      <c r="AH18" s="6">
        <v>2855</v>
      </c>
      <c r="AI18" s="6">
        <v>24629</v>
      </c>
      <c r="AJ18" s="6">
        <v>1481</v>
      </c>
      <c r="AK18" s="6">
        <v>0</v>
      </c>
      <c r="AL18" s="6">
        <v>645</v>
      </c>
      <c r="AM18" s="6">
        <v>14144</v>
      </c>
      <c r="AN18" s="6">
        <v>6225</v>
      </c>
      <c r="AO18" s="6">
        <v>3212</v>
      </c>
      <c r="AP18" s="6">
        <v>3904</v>
      </c>
      <c r="AQ18" s="6">
        <v>1160</v>
      </c>
      <c r="AR18" s="6">
        <v>61</v>
      </c>
      <c r="AS18" s="6">
        <v>172</v>
      </c>
      <c r="AT18" s="6">
        <v>104754</v>
      </c>
      <c r="AU18" s="6">
        <v>899</v>
      </c>
      <c r="AV18" s="6">
        <v>2</v>
      </c>
      <c r="AW18" s="6">
        <v>1105</v>
      </c>
      <c r="AX18" s="6">
        <v>5065</v>
      </c>
      <c r="AY18" s="6">
        <v>164</v>
      </c>
      <c r="AZ18" s="6">
        <v>1574</v>
      </c>
      <c r="BA18" s="6">
        <v>340</v>
      </c>
      <c r="BB18" s="6">
        <v>9128.4794921875</v>
      </c>
      <c r="BC18" s="6">
        <v>639.02392578125</v>
      </c>
      <c r="BD18" s="6">
        <v>80.576286315917969</v>
      </c>
      <c r="BE18" s="6">
        <v>911.70001220703125</v>
      </c>
      <c r="BF18" s="6">
        <v>1435.800048828125</v>
      </c>
      <c r="BG18" s="6">
        <v>9116.44921875</v>
      </c>
      <c r="BH18" s="6">
        <v>247.77909851074219</v>
      </c>
      <c r="BI18" s="6">
        <v>2734.80810546875</v>
      </c>
      <c r="BJ18" s="6">
        <v>1771.90869140625</v>
      </c>
    </row>
    <row r="19" spans="1:62" ht="12.75" x14ac:dyDescent="0.2">
      <c r="A19" s="11">
        <v>37361</v>
      </c>
      <c r="B19" s="6">
        <v>404384</v>
      </c>
      <c r="C19" s="6">
        <v>7217</v>
      </c>
      <c r="D19" s="6">
        <v>2562</v>
      </c>
      <c r="E19" s="6">
        <v>7964</v>
      </c>
      <c r="F19" s="6">
        <v>2681</v>
      </c>
      <c r="G19" s="6">
        <v>44074</v>
      </c>
      <c r="H19" s="6">
        <v>6739</v>
      </c>
      <c r="I19" s="6">
        <v>3922</v>
      </c>
      <c r="J19" s="6">
        <v>1067</v>
      </c>
      <c r="K19" s="6">
        <v>0</v>
      </c>
      <c r="L19" s="6">
        <v>41741</v>
      </c>
      <c r="M19" s="6">
        <v>3430</v>
      </c>
      <c r="N19" s="6">
        <v>0</v>
      </c>
      <c r="O19" s="6">
        <v>174</v>
      </c>
      <c r="P19" s="6">
        <v>7075</v>
      </c>
      <c r="Q19" s="6">
        <v>3043</v>
      </c>
      <c r="R19" s="6">
        <v>323</v>
      </c>
      <c r="S19" s="6">
        <v>957</v>
      </c>
      <c r="T19" s="6">
        <v>629</v>
      </c>
      <c r="U19" s="6">
        <v>27662</v>
      </c>
      <c r="V19" s="6">
        <v>6539</v>
      </c>
      <c r="W19" s="6">
        <v>1253</v>
      </c>
      <c r="X19" s="6">
        <v>6925</v>
      </c>
      <c r="Y19" s="6">
        <v>10941</v>
      </c>
      <c r="Z19" s="6">
        <v>652</v>
      </c>
      <c r="AA19" s="6">
        <v>13836</v>
      </c>
      <c r="AB19" s="6">
        <v>2584</v>
      </c>
      <c r="AC19" s="6">
        <v>1</v>
      </c>
      <c r="AD19" s="6">
        <v>269</v>
      </c>
      <c r="AE19" s="6">
        <v>5974</v>
      </c>
      <c r="AF19" s="6">
        <v>11</v>
      </c>
      <c r="AG19" s="6">
        <v>11159</v>
      </c>
      <c r="AH19" s="6">
        <v>3043</v>
      </c>
      <c r="AI19" s="6">
        <v>24408</v>
      </c>
      <c r="AJ19" s="6">
        <v>1792</v>
      </c>
      <c r="AK19" s="6">
        <v>0</v>
      </c>
      <c r="AL19" s="6">
        <v>1261</v>
      </c>
      <c r="AM19" s="6">
        <v>16702</v>
      </c>
      <c r="AN19" s="6">
        <v>2355</v>
      </c>
      <c r="AO19" s="6">
        <v>1733</v>
      </c>
      <c r="AP19" s="6">
        <v>3575</v>
      </c>
      <c r="AQ19" s="6">
        <v>2915</v>
      </c>
      <c r="AR19" s="6">
        <v>62</v>
      </c>
      <c r="AS19" s="6">
        <v>233</v>
      </c>
      <c r="AT19" s="6">
        <v>116473</v>
      </c>
      <c r="AU19" s="6">
        <v>958</v>
      </c>
      <c r="AV19" s="6">
        <v>2</v>
      </c>
      <c r="AW19" s="6">
        <v>2957</v>
      </c>
      <c r="AX19" s="6">
        <v>2048</v>
      </c>
      <c r="AY19" s="6">
        <v>253</v>
      </c>
      <c r="AZ19" s="6">
        <v>1979</v>
      </c>
      <c r="BA19" s="6">
        <v>231</v>
      </c>
      <c r="BB19" s="6">
        <v>7585.4443359375</v>
      </c>
      <c r="BC19" s="6">
        <v>1480.393798828125</v>
      </c>
      <c r="BD19" s="6">
        <v>124.58309173583984</v>
      </c>
      <c r="BE19" s="6">
        <v>1037.199951171875</v>
      </c>
      <c r="BF19" s="6">
        <v>1281.300048828125</v>
      </c>
      <c r="BG19" s="6">
        <v>7950.68017578125</v>
      </c>
      <c r="BH19" s="6">
        <v>209.80857849121094</v>
      </c>
      <c r="BI19" s="6">
        <v>2515.096435546875</v>
      </c>
      <c r="BJ19" s="6">
        <v>1842.397705078125</v>
      </c>
    </row>
    <row r="20" spans="1:62" ht="12.75" x14ac:dyDescent="0.2">
      <c r="A20" s="11">
        <v>37391</v>
      </c>
      <c r="B20" s="6">
        <v>410108</v>
      </c>
      <c r="C20" s="6">
        <v>7316</v>
      </c>
      <c r="D20" s="6">
        <v>2398</v>
      </c>
      <c r="E20" s="6">
        <v>9245</v>
      </c>
      <c r="F20" s="6">
        <v>2524</v>
      </c>
      <c r="G20" s="6">
        <v>44768</v>
      </c>
      <c r="H20" s="6">
        <v>5962</v>
      </c>
      <c r="I20" s="6">
        <v>5828</v>
      </c>
      <c r="J20" s="6">
        <v>1018</v>
      </c>
      <c r="K20" s="6">
        <v>0</v>
      </c>
      <c r="L20" s="6">
        <v>44436</v>
      </c>
      <c r="M20" s="6">
        <v>3377</v>
      </c>
      <c r="N20" s="6">
        <v>0</v>
      </c>
      <c r="O20" s="6">
        <v>229</v>
      </c>
      <c r="P20" s="6">
        <v>3969</v>
      </c>
      <c r="Q20" s="6">
        <v>1326</v>
      </c>
      <c r="R20" s="6">
        <v>325</v>
      </c>
      <c r="S20" s="6">
        <v>755</v>
      </c>
      <c r="T20" s="6">
        <v>560</v>
      </c>
      <c r="U20" s="6">
        <v>28456</v>
      </c>
      <c r="V20" s="6">
        <v>7668</v>
      </c>
      <c r="W20" s="6">
        <v>843</v>
      </c>
      <c r="X20" s="6">
        <v>10459</v>
      </c>
      <c r="Y20" s="6">
        <v>9599</v>
      </c>
      <c r="Z20" s="6">
        <v>648</v>
      </c>
      <c r="AA20" s="6">
        <v>13207</v>
      </c>
      <c r="AB20" s="6">
        <v>1530</v>
      </c>
      <c r="AC20" s="6">
        <v>12</v>
      </c>
      <c r="AD20" s="6">
        <v>283</v>
      </c>
      <c r="AE20" s="6">
        <v>7672</v>
      </c>
      <c r="AF20" s="6">
        <v>39</v>
      </c>
      <c r="AG20" s="6">
        <v>9236</v>
      </c>
      <c r="AH20" s="6">
        <v>2494</v>
      </c>
      <c r="AI20" s="6">
        <v>23869</v>
      </c>
      <c r="AJ20" s="6">
        <v>1565</v>
      </c>
      <c r="AK20" s="6">
        <v>0</v>
      </c>
      <c r="AL20" s="6">
        <v>655</v>
      </c>
      <c r="AM20" s="6">
        <v>14183</v>
      </c>
      <c r="AN20" s="6">
        <v>2073</v>
      </c>
      <c r="AO20" s="6">
        <v>2051</v>
      </c>
      <c r="AP20" s="6">
        <v>3920</v>
      </c>
      <c r="AQ20" s="6">
        <v>4535</v>
      </c>
      <c r="AR20" s="6">
        <v>58</v>
      </c>
      <c r="AS20" s="6">
        <v>58</v>
      </c>
      <c r="AT20" s="6">
        <v>125291</v>
      </c>
      <c r="AU20" s="6">
        <v>1024</v>
      </c>
      <c r="AV20" s="6">
        <v>3</v>
      </c>
      <c r="AW20" s="6">
        <v>1949</v>
      </c>
      <c r="AX20" s="6">
        <v>1168</v>
      </c>
      <c r="AY20" s="6">
        <v>99</v>
      </c>
      <c r="AZ20" s="6">
        <v>1211</v>
      </c>
      <c r="BA20" s="6">
        <v>217</v>
      </c>
      <c r="BB20" s="6">
        <v>7787.98876953125</v>
      </c>
      <c r="BC20" s="6">
        <v>1306.3612060546875</v>
      </c>
      <c r="BD20" s="6">
        <v>119.82669830322266</v>
      </c>
      <c r="BE20" s="6">
        <v>965.5</v>
      </c>
      <c r="BF20" s="6">
        <v>1269.4000244140625</v>
      </c>
      <c r="BG20" s="6">
        <v>5955.712890625</v>
      </c>
      <c r="BH20" s="6">
        <v>136.71658325195312</v>
      </c>
      <c r="BI20" s="6">
        <v>2428.23681640625</v>
      </c>
      <c r="BJ20" s="6">
        <v>2574.903564453125</v>
      </c>
    </row>
    <row r="21" spans="1:62" ht="12.75" x14ac:dyDescent="0.2">
      <c r="A21" s="11">
        <v>37422</v>
      </c>
      <c r="B21" s="6">
        <v>550941</v>
      </c>
      <c r="C21" s="6">
        <v>12396</v>
      </c>
      <c r="D21" s="6">
        <v>2518</v>
      </c>
      <c r="E21" s="6">
        <v>12579</v>
      </c>
      <c r="F21" s="6">
        <v>5309</v>
      </c>
      <c r="G21" s="6">
        <v>64112</v>
      </c>
      <c r="H21" s="6">
        <v>7198</v>
      </c>
      <c r="I21" s="6">
        <v>5560</v>
      </c>
      <c r="J21" s="6">
        <v>1357</v>
      </c>
      <c r="K21" s="6">
        <v>0</v>
      </c>
      <c r="L21" s="6">
        <v>51289</v>
      </c>
      <c r="M21" s="6">
        <v>7736</v>
      </c>
      <c r="N21" s="6">
        <v>0</v>
      </c>
      <c r="O21" s="6">
        <v>290</v>
      </c>
      <c r="P21" s="6">
        <v>9924</v>
      </c>
      <c r="Q21" s="6">
        <v>3544</v>
      </c>
      <c r="R21" s="6">
        <v>587</v>
      </c>
      <c r="S21" s="6">
        <v>2829</v>
      </c>
      <c r="T21" s="6">
        <v>2192</v>
      </c>
      <c r="U21" s="6">
        <v>34039</v>
      </c>
      <c r="V21" s="6">
        <v>6350</v>
      </c>
      <c r="W21" s="6">
        <v>1972</v>
      </c>
      <c r="X21" s="6">
        <v>10846</v>
      </c>
      <c r="Y21" s="6">
        <v>12844</v>
      </c>
      <c r="Z21" s="6">
        <v>1310</v>
      </c>
      <c r="AA21" s="6">
        <v>17814</v>
      </c>
      <c r="AB21" s="6">
        <v>3437</v>
      </c>
      <c r="AC21" s="6">
        <v>35</v>
      </c>
      <c r="AD21" s="6">
        <v>618</v>
      </c>
      <c r="AE21" s="6">
        <v>9532</v>
      </c>
      <c r="AF21" s="6">
        <v>108</v>
      </c>
      <c r="AG21" s="6">
        <v>16110</v>
      </c>
      <c r="AH21" s="6">
        <v>4335</v>
      </c>
      <c r="AI21" s="6">
        <v>33762</v>
      </c>
      <c r="AJ21" s="6">
        <v>3958</v>
      </c>
      <c r="AK21" s="6">
        <v>0</v>
      </c>
      <c r="AL21" s="6">
        <v>2444</v>
      </c>
      <c r="AM21" s="6">
        <v>19641</v>
      </c>
      <c r="AN21" s="6">
        <v>3093</v>
      </c>
      <c r="AO21" s="6">
        <v>5822</v>
      </c>
      <c r="AP21" s="6">
        <v>4095</v>
      </c>
      <c r="AQ21" s="6">
        <v>4924</v>
      </c>
      <c r="AR21" s="6">
        <v>182</v>
      </c>
      <c r="AS21" s="6">
        <v>277</v>
      </c>
      <c r="AT21" s="6">
        <v>156428</v>
      </c>
      <c r="AU21" s="6">
        <v>758</v>
      </c>
      <c r="AV21" s="6">
        <v>3</v>
      </c>
      <c r="AW21" s="6">
        <v>3473</v>
      </c>
      <c r="AX21" s="6">
        <v>981</v>
      </c>
      <c r="AY21" s="6">
        <v>229</v>
      </c>
      <c r="AZ21" s="6">
        <v>1873</v>
      </c>
      <c r="BA21" s="6">
        <v>230</v>
      </c>
      <c r="BB21" s="6">
        <v>7508.673828125</v>
      </c>
      <c r="BC21" s="6">
        <v>965.27764892578125</v>
      </c>
      <c r="BD21" s="6">
        <v>104.38153076171875</v>
      </c>
      <c r="BE21" s="6">
        <v>326.10000610351562</v>
      </c>
      <c r="BF21" s="6">
        <v>1196.699951171875</v>
      </c>
      <c r="BG21" s="6">
        <v>6516.05859375</v>
      </c>
      <c r="BH21" s="6">
        <v>202.87504577636719</v>
      </c>
      <c r="BI21" s="6">
        <v>2099.234130859375</v>
      </c>
      <c r="BJ21" s="6">
        <v>3196.78125</v>
      </c>
    </row>
    <row r="22" spans="1:62" ht="12.75" x14ac:dyDescent="0.2">
      <c r="A22" s="11">
        <v>37452</v>
      </c>
      <c r="B22" s="6">
        <v>733887</v>
      </c>
      <c r="C22" s="6">
        <v>15228</v>
      </c>
      <c r="D22" s="6">
        <v>2786</v>
      </c>
      <c r="E22" s="6">
        <v>19305</v>
      </c>
      <c r="F22" s="6">
        <v>8423</v>
      </c>
      <c r="G22" s="6">
        <v>88478</v>
      </c>
      <c r="H22" s="6">
        <v>8964</v>
      </c>
      <c r="I22" s="6">
        <v>7982</v>
      </c>
      <c r="J22" s="6">
        <v>4884</v>
      </c>
      <c r="K22" s="6">
        <v>0</v>
      </c>
      <c r="L22" s="6">
        <v>55847</v>
      </c>
      <c r="M22" s="6">
        <v>12902</v>
      </c>
      <c r="N22" s="6">
        <v>0</v>
      </c>
      <c r="O22" s="6">
        <v>467</v>
      </c>
      <c r="P22" s="6">
        <v>23588</v>
      </c>
      <c r="Q22" s="6">
        <v>6744</v>
      </c>
      <c r="R22" s="6">
        <v>1032</v>
      </c>
      <c r="S22" s="6">
        <v>5491</v>
      </c>
      <c r="T22" s="6">
        <v>4626</v>
      </c>
      <c r="U22" s="6">
        <v>40542</v>
      </c>
      <c r="V22" s="6">
        <v>7614</v>
      </c>
      <c r="W22" s="6">
        <v>4207</v>
      </c>
      <c r="X22" s="6">
        <v>13254</v>
      </c>
      <c r="Y22" s="6">
        <v>20819</v>
      </c>
      <c r="Z22" s="6">
        <v>2991</v>
      </c>
      <c r="AA22" s="6">
        <v>23291</v>
      </c>
      <c r="AB22" s="6">
        <v>6710</v>
      </c>
      <c r="AC22" s="6">
        <v>29</v>
      </c>
      <c r="AD22" s="6">
        <v>1251</v>
      </c>
      <c r="AE22" s="6">
        <v>10965</v>
      </c>
      <c r="AF22" s="6">
        <v>79</v>
      </c>
      <c r="AG22" s="6">
        <v>22580</v>
      </c>
      <c r="AH22" s="6">
        <v>5431</v>
      </c>
      <c r="AI22" s="6">
        <v>47533</v>
      </c>
      <c r="AJ22" s="6">
        <v>6801</v>
      </c>
      <c r="AK22" s="6">
        <v>0</v>
      </c>
      <c r="AL22" s="6">
        <v>6411</v>
      </c>
      <c r="AM22" s="6">
        <v>26315</v>
      </c>
      <c r="AN22" s="6">
        <v>2066</v>
      </c>
      <c r="AO22" s="6">
        <v>8680</v>
      </c>
      <c r="AP22" s="6">
        <v>4617</v>
      </c>
      <c r="AQ22" s="6">
        <v>7032</v>
      </c>
      <c r="AR22" s="6">
        <v>480</v>
      </c>
      <c r="AS22" s="6">
        <v>739</v>
      </c>
      <c r="AT22" s="6">
        <v>182218</v>
      </c>
      <c r="AU22" s="6">
        <v>1570</v>
      </c>
      <c r="AV22" s="6">
        <v>4</v>
      </c>
      <c r="AW22" s="6">
        <v>6757</v>
      </c>
      <c r="AX22" s="6">
        <v>1848</v>
      </c>
      <c r="AY22" s="6">
        <v>219</v>
      </c>
      <c r="AZ22" s="6">
        <v>3770</v>
      </c>
      <c r="BA22" s="6">
        <v>317</v>
      </c>
      <c r="BB22" s="6">
        <v>8345.9677734375</v>
      </c>
      <c r="BC22" s="6">
        <v>1216.510498046875</v>
      </c>
      <c r="BD22" s="6">
        <v>388.93246459960937</v>
      </c>
      <c r="BE22" s="6">
        <v>894.5</v>
      </c>
      <c r="BF22" s="6">
        <v>1177.5</v>
      </c>
      <c r="BG22" s="6">
        <v>8214.8369140625</v>
      </c>
      <c r="BH22" s="6">
        <v>200.31594848632812</v>
      </c>
      <c r="BI22" s="6">
        <v>2222.41357421875</v>
      </c>
      <c r="BJ22" s="6">
        <v>4174.75439453125</v>
      </c>
    </row>
    <row r="23" spans="1:62" ht="12.75" x14ac:dyDescent="0.2">
      <c r="A23" s="11">
        <v>37483</v>
      </c>
      <c r="B23" s="6">
        <v>717592</v>
      </c>
      <c r="C23" s="6">
        <v>15892</v>
      </c>
      <c r="D23" s="6">
        <v>2482</v>
      </c>
      <c r="E23" s="6">
        <v>17996</v>
      </c>
      <c r="F23" s="6">
        <v>6460</v>
      </c>
      <c r="G23" s="6">
        <v>80441</v>
      </c>
      <c r="H23" s="6">
        <v>7515</v>
      </c>
      <c r="I23" s="6">
        <v>8302</v>
      </c>
      <c r="J23" s="6">
        <v>2210</v>
      </c>
      <c r="K23" s="6">
        <v>0</v>
      </c>
      <c r="L23" s="6">
        <v>58690</v>
      </c>
      <c r="M23" s="6">
        <v>11906</v>
      </c>
      <c r="N23" s="6">
        <v>0</v>
      </c>
      <c r="O23" s="6">
        <v>228</v>
      </c>
      <c r="P23" s="6">
        <v>15556</v>
      </c>
      <c r="Q23" s="6">
        <v>4557</v>
      </c>
      <c r="R23" s="6">
        <v>637</v>
      </c>
      <c r="S23" s="6">
        <v>4045</v>
      </c>
      <c r="T23" s="6">
        <v>1996</v>
      </c>
      <c r="U23" s="6">
        <v>41790</v>
      </c>
      <c r="V23" s="6">
        <v>8041</v>
      </c>
      <c r="W23" s="6">
        <v>6572</v>
      </c>
      <c r="X23" s="6">
        <v>14505</v>
      </c>
      <c r="Y23" s="6">
        <v>18463</v>
      </c>
      <c r="Z23" s="6">
        <v>1526</v>
      </c>
      <c r="AA23" s="6">
        <v>19402</v>
      </c>
      <c r="AB23" s="6">
        <v>5248</v>
      </c>
      <c r="AC23" s="6">
        <v>20</v>
      </c>
      <c r="AD23" s="6">
        <v>842</v>
      </c>
      <c r="AE23" s="6">
        <v>11631</v>
      </c>
      <c r="AF23" s="6">
        <v>311</v>
      </c>
      <c r="AG23" s="6">
        <v>22412</v>
      </c>
      <c r="AH23" s="6">
        <v>4209</v>
      </c>
      <c r="AI23" s="6">
        <v>48900</v>
      </c>
      <c r="AJ23" s="6">
        <v>6995</v>
      </c>
      <c r="AK23" s="6">
        <v>0</v>
      </c>
      <c r="AL23" s="6">
        <v>5335</v>
      </c>
      <c r="AM23" s="6">
        <v>29818</v>
      </c>
      <c r="AN23" s="6">
        <v>4899</v>
      </c>
      <c r="AO23" s="6">
        <v>10396</v>
      </c>
      <c r="AP23" s="6">
        <v>4444</v>
      </c>
      <c r="AQ23" s="6">
        <v>6603</v>
      </c>
      <c r="AR23" s="6">
        <v>55</v>
      </c>
      <c r="AS23" s="6">
        <v>651</v>
      </c>
      <c r="AT23" s="6">
        <v>190565</v>
      </c>
      <c r="AU23" s="6">
        <v>2022</v>
      </c>
      <c r="AV23" s="6">
        <v>3</v>
      </c>
      <c r="AW23" s="6">
        <v>6819</v>
      </c>
      <c r="AX23" s="6">
        <v>3219</v>
      </c>
      <c r="AY23" s="6">
        <v>448</v>
      </c>
      <c r="AZ23" s="6">
        <v>2149</v>
      </c>
      <c r="BA23" s="6">
        <v>387</v>
      </c>
      <c r="BB23" s="6">
        <v>8174.033203125</v>
      </c>
      <c r="BC23" s="6">
        <v>1255.1201171875</v>
      </c>
      <c r="BD23" s="6">
        <v>51.953525543212891</v>
      </c>
      <c r="BE23" s="6">
        <v>1000.9000244140625</v>
      </c>
      <c r="BF23" s="6">
        <v>1290.699951171875</v>
      </c>
      <c r="BG23" s="6">
        <v>8105.20556640625</v>
      </c>
      <c r="BH23" s="6">
        <v>215.88487243652344</v>
      </c>
      <c r="BI23" s="6">
        <v>2262.67529296875</v>
      </c>
      <c r="BJ23" s="6">
        <v>4372.22705078125</v>
      </c>
    </row>
    <row r="24" spans="1:62" ht="12.75" x14ac:dyDescent="0.2">
      <c r="A24" s="11">
        <v>37514</v>
      </c>
      <c r="B24" s="6">
        <v>568699</v>
      </c>
      <c r="C24" s="6">
        <v>11855</v>
      </c>
      <c r="D24" s="6">
        <v>2601</v>
      </c>
      <c r="E24" s="6">
        <v>16847</v>
      </c>
      <c r="F24" s="6">
        <v>5298</v>
      </c>
      <c r="G24" s="6">
        <v>75298</v>
      </c>
      <c r="H24" s="6">
        <v>6242</v>
      </c>
      <c r="I24" s="6">
        <v>7282</v>
      </c>
      <c r="J24" s="6">
        <v>1932</v>
      </c>
      <c r="K24" s="6">
        <v>0</v>
      </c>
      <c r="L24" s="6">
        <v>53763</v>
      </c>
      <c r="M24" s="6">
        <v>7887</v>
      </c>
      <c r="N24" s="6">
        <v>0</v>
      </c>
      <c r="O24" s="6">
        <v>156</v>
      </c>
      <c r="P24" s="6">
        <v>6897</v>
      </c>
      <c r="Q24" s="6">
        <v>3299</v>
      </c>
      <c r="R24" s="6">
        <v>551</v>
      </c>
      <c r="S24" s="6">
        <v>1984</v>
      </c>
      <c r="T24" s="6">
        <v>1262</v>
      </c>
      <c r="U24" s="6">
        <v>32420</v>
      </c>
      <c r="V24" s="6">
        <v>7831</v>
      </c>
      <c r="W24" s="6">
        <v>2957</v>
      </c>
      <c r="X24" s="6">
        <v>13386</v>
      </c>
      <c r="Y24" s="6">
        <v>13037</v>
      </c>
      <c r="Z24" s="6">
        <v>1304</v>
      </c>
      <c r="AA24" s="6">
        <v>15022</v>
      </c>
      <c r="AB24" s="6">
        <v>3221</v>
      </c>
      <c r="AC24" s="6">
        <v>10</v>
      </c>
      <c r="AD24" s="6">
        <v>548</v>
      </c>
      <c r="AE24" s="6">
        <v>10763</v>
      </c>
      <c r="AF24" s="6">
        <v>219</v>
      </c>
      <c r="AG24" s="6">
        <v>15609</v>
      </c>
      <c r="AH24" s="6">
        <v>2989</v>
      </c>
      <c r="AI24" s="6">
        <v>37923</v>
      </c>
      <c r="AJ24" s="6">
        <v>3243</v>
      </c>
      <c r="AK24" s="6">
        <v>0</v>
      </c>
      <c r="AL24" s="6">
        <v>3175</v>
      </c>
      <c r="AM24" s="6">
        <v>21384</v>
      </c>
      <c r="AN24" s="6">
        <v>5614</v>
      </c>
      <c r="AO24" s="6">
        <v>5545</v>
      </c>
      <c r="AP24" s="6">
        <v>4282</v>
      </c>
      <c r="AQ24" s="6">
        <v>2795</v>
      </c>
      <c r="AR24" s="6">
        <v>148</v>
      </c>
      <c r="AS24" s="6">
        <v>74</v>
      </c>
      <c r="AT24" s="6">
        <v>148525</v>
      </c>
      <c r="AU24" s="6">
        <v>2199</v>
      </c>
      <c r="AV24" s="6">
        <v>3</v>
      </c>
      <c r="AW24" s="6">
        <v>4318</v>
      </c>
      <c r="AX24" s="6">
        <v>3934</v>
      </c>
      <c r="AY24" s="6">
        <v>139</v>
      </c>
      <c r="AZ24" s="6">
        <v>2350</v>
      </c>
      <c r="BA24" s="6">
        <v>576</v>
      </c>
      <c r="BB24" s="6">
        <v>7879.38134765625</v>
      </c>
      <c r="BC24" s="6">
        <v>1485.9451904296875</v>
      </c>
      <c r="BD24" s="6">
        <v>35.777721405029297</v>
      </c>
      <c r="BE24" s="6">
        <v>3.2000000476837158</v>
      </c>
      <c r="BF24" s="6">
        <v>1267.5</v>
      </c>
      <c r="BG24" s="6">
        <v>7231.83642578125</v>
      </c>
      <c r="BH24" s="6">
        <v>193.23114013671875</v>
      </c>
      <c r="BI24" s="6">
        <v>2086.54248046875</v>
      </c>
      <c r="BJ24" s="6">
        <v>3931.622314453125</v>
      </c>
    </row>
    <row r="25" spans="1:62" ht="12.75" x14ac:dyDescent="0.2">
      <c r="A25" s="11">
        <v>37544</v>
      </c>
      <c r="B25" s="6">
        <v>442357</v>
      </c>
      <c r="C25" s="6">
        <v>7064</v>
      </c>
      <c r="D25" s="6">
        <v>2861</v>
      </c>
      <c r="E25" s="6">
        <v>14354</v>
      </c>
      <c r="F25" s="6">
        <v>3676</v>
      </c>
      <c r="G25" s="6">
        <v>57204</v>
      </c>
      <c r="H25" s="6">
        <v>7059</v>
      </c>
      <c r="I25" s="6">
        <v>4687</v>
      </c>
      <c r="J25" s="6">
        <v>1248</v>
      </c>
      <c r="K25" s="6">
        <v>0</v>
      </c>
      <c r="L25" s="6">
        <v>52477</v>
      </c>
      <c r="M25" s="6">
        <v>4206</v>
      </c>
      <c r="N25" s="6">
        <v>0</v>
      </c>
      <c r="O25" s="6">
        <v>170</v>
      </c>
      <c r="P25" s="6">
        <v>2177</v>
      </c>
      <c r="Q25" s="6">
        <v>1903</v>
      </c>
      <c r="R25" s="6">
        <v>281</v>
      </c>
      <c r="S25" s="6">
        <v>683</v>
      </c>
      <c r="T25" s="6">
        <v>296</v>
      </c>
      <c r="U25" s="6">
        <v>23674</v>
      </c>
      <c r="V25" s="6">
        <v>7554</v>
      </c>
      <c r="W25" s="6">
        <v>1098</v>
      </c>
      <c r="X25" s="6">
        <v>11693</v>
      </c>
      <c r="Y25" s="6">
        <v>10028</v>
      </c>
      <c r="Z25" s="6">
        <v>830</v>
      </c>
      <c r="AA25" s="6">
        <v>8932</v>
      </c>
      <c r="AB25" s="6">
        <v>543</v>
      </c>
      <c r="AC25" s="6">
        <v>1</v>
      </c>
      <c r="AD25" s="6">
        <v>413</v>
      </c>
      <c r="AE25" s="6">
        <v>9859</v>
      </c>
      <c r="AF25" s="6">
        <v>194</v>
      </c>
      <c r="AG25" s="6">
        <v>10334</v>
      </c>
      <c r="AH25" s="6">
        <v>2866</v>
      </c>
      <c r="AI25" s="6">
        <v>30298</v>
      </c>
      <c r="AJ25" s="6">
        <v>1979</v>
      </c>
      <c r="AK25" s="6">
        <v>0</v>
      </c>
      <c r="AL25" s="6">
        <v>1034</v>
      </c>
      <c r="AM25" s="6">
        <v>12173</v>
      </c>
      <c r="AN25" s="6">
        <v>5579</v>
      </c>
      <c r="AO25" s="6">
        <v>3617</v>
      </c>
      <c r="AP25" s="6">
        <v>3985</v>
      </c>
      <c r="AQ25" s="6">
        <v>1101</v>
      </c>
      <c r="AR25" s="6">
        <v>27</v>
      </c>
      <c r="AS25" s="6">
        <v>1</v>
      </c>
      <c r="AT25" s="6">
        <v>124397</v>
      </c>
      <c r="AU25" s="6">
        <v>2334</v>
      </c>
      <c r="AV25" s="6">
        <v>4</v>
      </c>
      <c r="AW25" s="6">
        <v>1913</v>
      </c>
      <c r="AX25" s="6">
        <v>4011</v>
      </c>
      <c r="AY25" s="6">
        <v>81</v>
      </c>
      <c r="AZ25" s="6">
        <v>956</v>
      </c>
      <c r="BA25" s="6">
        <v>498</v>
      </c>
      <c r="BB25" s="6">
        <v>8453.9091796875</v>
      </c>
      <c r="BC25" s="6">
        <v>1394.166259765625</v>
      </c>
      <c r="BD25" s="6">
        <v>0</v>
      </c>
      <c r="BE25" s="6">
        <v>1058.0999755859375</v>
      </c>
      <c r="BF25" s="6">
        <v>1341.0999755859375</v>
      </c>
      <c r="BG25" s="6">
        <v>8572.2060546875</v>
      </c>
      <c r="BH25" s="6">
        <v>226.8902587890625</v>
      </c>
      <c r="BI25" s="6">
        <v>2116.7841796875</v>
      </c>
      <c r="BJ25" s="6">
        <v>2854.89208984375</v>
      </c>
    </row>
    <row r="26" spans="1:62" ht="12.75" x14ac:dyDescent="0.2">
      <c r="A26" s="11">
        <v>37575</v>
      </c>
      <c r="B26" s="6">
        <v>351612</v>
      </c>
      <c r="C26" s="6">
        <v>5415</v>
      </c>
      <c r="D26" s="6">
        <v>2605</v>
      </c>
      <c r="E26" s="6">
        <v>11510</v>
      </c>
      <c r="F26" s="6">
        <v>1415</v>
      </c>
      <c r="G26" s="6">
        <v>52006</v>
      </c>
      <c r="H26" s="6">
        <v>5672</v>
      </c>
      <c r="I26" s="6">
        <v>4165</v>
      </c>
      <c r="J26" s="6">
        <v>269</v>
      </c>
      <c r="K26" s="6">
        <v>0</v>
      </c>
      <c r="L26" s="6">
        <v>35484</v>
      </c>
      <c r="M26" s="6">
        <v>849</v>
      </c>
      <c r="N26" s="6">
        <v>0</v>
      </c>
      <c r="O26" s="6">
        <v>98</v>
      </c>
      <c r="P26" s="6">
        <v>1013</v>
      </c>
      <c r="Q26" s="6">
        <v>2010</v>
      </c>
      <c r="R26" s="6">
        <v>264</v>
      </c>
      <c r="S26" s="6">
        <v>781</v>
      </c>
      <c r="T26" s="6">
        <v>261</v>
      </c>
      <c r="U26" s="6">
        <v>16204</v>
      </c>
      <c r="V26" s="6">
        <v>7749</v>
      </c>
      <c r="W26" s="6">
        <v>769</v>
      </c>
      <c r="X26" s="6">
        <v>9628</v>
      </c>
      <c r="Y26" s="6">
        <v>7328</v>
      </c>
      <c r="Z26" s="6">
        <v>605</v>
      </c>
      <c r="AA26" s="6">
        <v>6416</v>
      </c>
      <c r="AB26" s="6">
        <v>576</v>
      </c>
      <c r="AC26" s="6">
        <v>1</v>
      </c>
      <c r="AD26" s="6">
        <v>175</v>
      </c>
      <c r="AE26" s="6">
        <v>9317</v>
      </c>
      <c r="AF26" s="6">
        <v>0</v>
      </c>
      <c r="AG26" s="6">
        <v>11207</v>
      </c>
      <c r="AH26" s="6">
        <v>2430</v>
      </c>
      <c r="AI26" s="6">
        <v>23132</v>
      </c>
      <c r="AJ26" s="6">
        <v>413</v>
      </c>
      <c r="AK26" s="6">
        <v>0</v>
      </c>
      <c r="AL26" s="6">
        <v>410</v>
      </c>
      <c r="AM26" s="6">
        <v>7041</v>
      </c>
      <c r="AN26" s="6">
        <v>5330</v>
      </c>
      <c r="AO26" s="6">
        <v>2284</v>
      </c>
      <c r="AP26" s="6">
        <v>5812</v>
      </c>
      <c r="AQ26" s="6">
        <v>396</v>
      </c>
      <c r="AR26" s="6">
        <v>12</v>
      </c>
      <c r="AS26" s="6">
        <v>77</v>
      </c>
      <c r="AT26" s="6">
        <v>103613</v>
      </c>
      <c r="AU26" s="6">
        <v>1065</v>
      </c>
      <c r="AV26" s="6">
        <v>4</v>
      </c>
      <c r="AW26" s="6">
        <v>659</v>
      </c>
      <c r="AX26" s="6">
        <v>3821</v>
      </c>
      <c r="AY26" s="6">
        <v>73</v>
      </c>
      <c r="AZ26" s="6">
        <v>1028</v>
      </c>
      <c r="BA26" s="6">
        <v>217</v>
      </c>
      <c r="BB26" s="6">
        <v>8756.7890625</v>
      </c>
      <c r="BC26" s="6">
        <v>1276.814453125</v>
      </c>
      <c r="BD26" s="6">
        <v>34.558059692382812</v>
      </c>
      <c r="BE26" s="6">
        <v>1095.199951171875</v>
      </c>
      <c r="BF26" s="6">
        <v>1398.800048828125</v>
      </c>
      <c r="BG26" s="6">
        <v>8548.7626953125</v>
      </c>
      <c r="BH26" s="6">
        <v>172.83395385742187</v>
      </c>
      <c r="BI26" s="6">
        <v>2121.05810546875</v>
      </c>
      <c r="BJ26" s="6">
        <v>2521.5146484375</v>
      </c>
    </row>
    <row r="27" spans="1:62" ht="12.75" x14ac:dyDescent="0.2">
      <c r="A27" s="11">
        <v>37605</v>
      </c>
      <c r="B27" s="6">
        <v>360123</v>
      </c>
      <c r="C27" s="6">
        <v>5608</v>
      </c>
      <c r="D27" s="6">
        <v>3118</v>
      </c>
      <c r="E27" s="6">
        <v>12131</v>
      </c>
      <c r="F27" s="6">
        <v>1288</v>
      </c>
      <c r="G27" s="6">
        <v>57695</v>
      </c>
      <c r="H27" s="6">
        <v>6190</v>
      </c>
      <c r="I27" s="6">
        <v>4227</v>
      </c>
      <c r="J27" s="6">
        <v>329</v>
      </c>
      <c r="K27" s="6">
        <v>0</v>
      </c>
      <c r="L27" s="6">
        <v>30983</v>
      </c>
      <c r="M27" s="6">
        <v>1354</v>
      </c>
      <c r="N27" s="6">
        <v>0</v>
      </c>
      <c r="O27" s="6">
        <v>125</v>
      </c>
      <c r="P27" s="6">
        <v>1418</v>
      </c>
      <c r="Q27" s="6">
        <v>1962</v>
      </c>
      <c r="R27" s="6">
        <v>229</v>
      </c>
      <c r="S27" s="6">
        <v>672</v>
      </c>
      <c r="T27" s="6">
        <v>251</v>
      </c>
      <c r="U27" s="6">
        <v>14750</v>
      </c>
      <c r="V27" s="6">
        <v>7498</v>
      </c>
      <c r="W27" s="6">
        <v>932</v>
      </c>
      <c r="X27" s="6">
        <v>11339</v>
      </c>
      <c r="Y27" s="6">
        <v>9403</v>
      </c>
      <c r="Z27" s="6">
        <v>629</v>
      </c>
      <c r="AA27" s="6">
        <v>7909</v>
      </c>
      <c r="AB27" s="6">
        <v>418</v>
      </c>
      <c r="AC27" s="6">
        <v>4</v>
      </c>
      <c r="AD27" s="6">
        <v>145</v>
      </c>
      <c r="AE27" s="6">
        <v>8707</v>
      </c>
      <c r="AF27" s="6">
        <v>103</v>
      </c>
      <c r="AG27" s="6">
        <v>11476</v>
      </c>
      <c r="AH27" s="6">
        <v>2431</v>
      </c>
      <c r="AI27" s="6">
        <v>21361</v>
      </c>
      <c r="AJ27" s="6">
        <v>1315</v>
      </c>
      <c r="AK27" s="6">
        <v>0</v>
      </c>
      <c r="AL27" s="6">
        <v>428</v>
      </c>
      <c r="AM27" s="6">
        <v>7817</v>
      </c>
      <c r="AN27" s="6">
        <v>5541</v>
      </c>
      <c r="AO27" s="6">
        <v>2064</v>
      </c>
      <c r="AP27" s="6">
        <v>5121</v>
      </c>
      <c r="AQ27" s="6">
        <v>279</v>
      </c>
      <c r="AR27" s="6">
        <v>25</v>
      </c>
      <c r="AS27" s="6">
        <v>281</v>
      </c>
      <c r="AT27" s="6">
        <v>101970</v>
      </c>
      <c r="AU27" s="6">
        <v>1239</v>
      </c>
      <c r="AV27" s="6">
        <v>3</v>
      </c>
      <c r="AW27" s="6">
        <v>1963</v>
      </c>
      <c r="AX27" s="6">
        <v>5690</v>
      </c>
      <c r="AY27" s="6">
        <v>45</v>
      </c>
      <c r="AZ27" s="6">
        <v>1336</v>
      </c>
      <c r="BA27" s="6">
        <v>320</v>
      </c>
      <c r="BB27" s="6">
        <v>8971.974609375</v>
      </c>
      <c r="BC27" s="6">
        <v>1329.242919921875</v>
      </c>
      <c r="BD27" s="6">
        <v>135.31845092773437</v>
      </c>
      <c r="BE27" s="6">
        <v>1140.199951171875</v>
      </c>
      <c r="BF27" s="6">
        <v>1536</v>
      </c>
      <c r="BG27" s="6">
        <v>9035.19921875</v>
      </c>
      <c r="BH27" s="6">
        <v>270.33197021484375</v>
      </c>
      <c r="BI27" s="6">
        <v>2425.09033203125</v>
      </c>
      <c r="BJ27" s="6">
        <v>2688.123046875</v>
      </c>
    </row>
    <row r="28" spans="1:62" ht="12.75" x14ac:dyDescent="0.2">
      <c r="A28" s="11">
        <v>37636</v>
      </c>
      <c r="B28" s="6">
        <v>382443</v>
      </c>
      <c r="C28" s="6">
        <v>9428</v>
      </c>
      <c r="D28" s="6">
        <v>3346</v>
      </c>
      <c r="E28" s="6">
        <v>8033</v>
      </c>
      <c r="F28" s="6">
        <v>2616</v>
      </c>
      <c r="G28" s="6">
        <v>52963</v>
      </c>
      <c r="H28" s="6">
        <v>6527</v>
      </c>
      <c r="I28" s="6">
        <v>2459</v>
      </c>
      <c r="J28" s="6">
        <v>465</v>
      </c>
      <c r="L28" s="6">
        <v>37980</v>
      </c>
      <c r="M28" s="6">
        <v>3221</v>
      </c>
      <c r="N28" s="6">
        <v>0</v>
      </c>
      <c r="O28" s="6">
        <v>195</v>
      </c>
      <c r="P28" s="6">
        <v>2687</v>
      </c>
      <c r="Q28" s="6">
        <v>1395</v>
      </c>
      <c r="R28" s="6">
        <v>247</v>
      </c>
      <c r="S28" s="6">
        <v>801</v>
      </c>
      <c r="T28" s="6">
        <v>627</v>
      </c>
      <c r="U28" s="6">
        <v>19955</v>
      </c>
      <c r="V28" s="6">
        <v>6649</v>
      </c>
      <c r="W28" s="6">
        <v>811</v>
      </c>
      <c r="X28" s="6">
        <v>8619</v>
      </c>
      <c r="Y28" s="6">
        <v>11993</v>
      </c>
      <c r="Z28" s="6">
        <v>885</v>
      </c>
      <c r="AA28" s="6">
        <v>10537</v>
      </c>
      <c r="AB28" s="6">
        <v>1631</v>
      </c>
      <c r="AC28" s="6">
        <v>7</v>
      </c>
      <c r="AD28" s="6">
        <v>97</v>
      </c>
      <c r="AE28" s="6">
        <v>7604</v>
      </c>
      <c r="AF28" s="6">
        <v>1716</v>
      </c>
      <c r="AG28" s="6">
        <v>9174</v>
      </c>
      <c r="AH28" s="6">
        <v>2156</v>
      </c>
      <c r="AI28" s="6">
        <v>18688</v>
      </c>
      <c r="AJ28" s="6">
        <v>1488</v>
      </c>
      <c r="AK28" s="6">
        <v>0</v>
      </c>
      <c r="AL28" s="6">
        <v>928</v>
      </c>
      <c r="AM28" s="6">
        <v>11661</v>
      </c>
      <c r="AN28" s="6">
        <v>7862</v>
      </c>
      <c r="AO28" s="6">
        <v>1872</v>
      </c>
      <c r="AP28" s="6">
        <v>3879</v>
      </c>
      <c r="AQ28" s="6">
        <v>986</v>
      </c>
      <c r="AR28" s="6">
        <v>157</v>
      </c>
      <c r="AS28" s="6">
        <v>1704</v>
      </c>
      <c r="AT28" s="6">
        <v>106379</v>
      </c>
      <c r="AU28" s="6">
        <v>1432</v>
      </c>
      <c r="AV28" s="6">
        <v>1</v>
      </c>
      <c r="AW28" s="6">
        <v>3058</v>
      </c>
      <c r="AX28" s="6">
        <v>5000</v>
      </c>
      <c r="AY28" s="6">
        <v>67</v>
      </c>
      <c r="AZ28" s="6">
        <v>2059</v>
      </c>
      <c r="BA28" s="6">
        <v>399</v>
      </c>
      <c r="BB28" s="6">
        <v>8731.873046875</v>
      </c>
      <c r="BC28" s="6">
        <v>1191.0484619140625</v>
      </c>
      <c r="BD28" s="6">
        <v>247.73780822753906</v>
      </c>
      <c r="BE28" s="6">
        <v>1301.5999755859375</v>
      </c>
      <c r="BF28" s="6">
        <v>151.39999389648437</v>
      </c>
      <c r="BG28" s="6">
        <v>9019.841796875</v>
      </c>
      <c r="BH28" s="6">
        <v>272.07766723632812</v>
      </c>
      <c r="BI28" s="6">
        <v>2685.99267578125</v>
      </c>
      <c r="BJ28" s="6">
        <v>2357.221435546875</v>
      </c>
    </row>
    <row r="29" spans="1:62" ht="12.75" x14ac:dyDescent="0.2">
      <c r="A29" s="11">
        <v>37667</v>
      </c>
      <c r="B29" s="6">
        <v>334698</v>
      </c>
      <c r="C29" s="6">
        <v>5069</v>
      </c>
      <c r="D29" s="6">
        <v>2960</v>
      </c>
      <c r="E29" s="6">
        <v>9177</v>
      </c>
      <c r="F29" s="6">
        <v>3165</v>
      </c>
      <c r="G29" s="6">
        <v>51480</v>
      </c>
      <c r="H29" s="6">
        <v>6160</v>
      </c>
      <c r="I29" s="6">
        <v>2060</v>
      </c>
      <c r="J29" s="6">
        <v>353</v>
      </c>
      <c r="L29" s="6">
        <v>28693</v>
      </c>
      <c r="M29" s="6">
        <v>638</v>
      </c>
      <c r="N29" s="6">
        <v>0</v>
      </c>
      <c r="O29" s="6">
        <v>1035</v>
      </c>
      <c r="P29" s="6">
        <v>2517</v>
      </c>
      <c r="Q29" s="6">
        <v>1700</v>
      </c>
      <c r="R29" s="6">
        <v>276</v>
      </c>
      <c r="S29" s="6">
        <v>700</v>
      </c>
      <c r="T29" s="6">
        <v>173</v>
      </c>
      <c r="U29" s="6">
        <v>15360</v>
      </c>
      <c r="V29" s="6">
        <v>3865</v>
      </c>
      <c r="W29" s="6">
        <v>691</v>
      </c>
      <c r="X29" s="6">
        <v>8909</v>
      </c>
      <c r="Y29" s="6">
        <v>9809</v>
      </c>
      <c r="Z29" s="6">
        <v>881</v>
      </c>
      <c r="AA29" s="6">
        <v>6713</v>
      </c>
      <c r="AB29" s="6">
        <v>669</v>
      </c>
      <c r="AC29" s="6">
        <v>20</v>
      </c>
      <c r="AD29" s="6">
        <v>141</v>
      </c>
      <c r="AE29" s="6">
        <v>7622</v>
      </c>
      <c r="AF29" s="6">
        <v>1389</v>
      </c>
      <c r="AG29" s="6">
        <v>7854</v>
      </c>
      <c r="AH29" s="6">
        <v>2670</v>
      </c>
      <c r="AI29" s="6">
        <v>16711</v>
      </c>
      <c r="AJ29" s="6">
        <v>915</v>
      </c>
      <c r="AK29" s="6">
        <v>0</v>
      </c>
      <c r="AL29" s="6">
        <v>730</v>
      </c>
      <c r="AM29" s="6">
        <v>11556</v>
      </c>
      <c r="AN29" s="6">
        <v>5409</v>
      </c>
      <c r="AO29" s="6">
        <v>1635</v>
      </c>
      <c r="AP29" s="6">
        <v>4020</v>
      </c>
      <c r="AQ29" s="6">
        <v>514</v>
      </c>
      <c r="AR29" s="6">
        <v>173</v>
      </c>
      <c r="AS29" s="6">
        <v>256</v>
      </c>
      <c r="AT29" s="6">
        <v>100241</v>
      </c>
      <c r="AU29" s="6">
        <v>1248</v>
      </c>
      <c r="AV29" s="6">
        <v>1</v>
      </c>
      <c r="AW29" s="6">
        <v>814</v>
      </c>
      <c r="AX29" s="6">
        <v>5051</v>
      </c>
      <c r="AY29" s="6">
        <v>36</v>
      </c>
      <c r="AZ29" s="6">
        <v>2202</v>
      </c>
      <c r="BA29" s="6">
        <v>439</v>
      </c>
      <c r="BB29" s="6">
        <v>7951.548828125</v>
      </c>
      <c r="BC29" s="6">
        <v>462.86288452148437</v>
      </c>
      <c r="BD29" s="6">
        <v>193.05216979980469</v>
      </c>
      <c r="BE29" s="6">
        <v>1199.4000244140625</v>
      </c>
      <c r="BF29" s="6">
        <v>158.69999694824219</v>
      </c>
      <c r="BG29" s="6">
        <v>7822.46875</v>
      </c>
      <c r="BH29" s="6">
        <v>345.15573120117187</v>
      </c>
      <c r="BI29" s="6">
        <v>3727.25927734375</v>
      </c>
      <c r="BJ29" s="6">
        <v>2235.89794921875</v>
      </c>
    </row>
    <row r="30" spans="1:62" ht="12.75" x14ac:dyDescent="0.2">
      <c r="A30" s="11">
        <v>37695</v>
      </c>
      <c r="B30" s="6">
        <v>361243</v>
      </c>
      <c r="C30" s="6">
        <v>4057</v>
      </c>
      <c r="D30" s="6">
        <v>2855</v>
      </c>
      <c r="E30" s="6">
        <v>11951</v>
      </c>
      <c r="F30" s="6">
        <v>2530</v>
      </c>
      <c r="G30" s="6">
        <v>52364</v>
      </c>
      <c r="H30" s="6">
        <v>5955</v>
      </c>
      <c r="I30" s="6">
        <v>4165</v>
      </c>
      <c r="J30" s="6">
        <v>1273</v>
      </c>
      <c r="L30" s="6">
        <v>42017</v>
      </c>
      <c r="M30" s="6">
        <v>867</v>
      </c>
      <c r="N30" s="6">
        <v>0</v>
      </c>
      <c r="O30" s="6">
        <v>802</v>
      </c>
      <c r="P30" s="6">
        <v>1904</v>
      </c>
      <c r="Q30" s="6">
        <v>1800</v>
      </c>
      <c r="R30" s="6">
        <v>270</v>
      </c>
      <c r="S30" s="6">
        <v>976</v>
      </c>
      <c r="T30" s="6">
        <v>152</v>
      </c>
      <c r="U30" s="6">
        <v>14860</v>
      </c>
      <c r="V30" s="6">
        <v>4509</v>
      </c>
      <c r="W30" s="6">
        <v>439</v>
      </c>
      <c r="X30" s="6">
        <v>9871</v>
      </c>
      <c r="Y30" s="6">
        <v>9212</v>
      </c>
      <c r="Z30" s="6">
        <v>540</v>
      </c>
      <c r="AA30" s="6">
        <v>6275</v>
      </c>
      <c r="AB30" s="6">
        <v>810</v>
      </c>
      <c r="AC30" s="6">
        <v>21</v>
      </c>
      <c r="AD30" s="6">
        <v>104</v>
      </c>
      <c r="AE30" s="6">
        <v>7633</v>
      </c>
      <c r="AF30" s="6">
        <v>2422</v>
      </c>
      <c r="AG30" s="6">
        <v>9919</v>
      </c>
      <c r="AH30" s="6">
        <v>2777</v>
      </c>
      <c r="AI30" s="6">
        <v>19294</v>
      </c>
      <c r="AJ30" s="6">
        <v>334</v>
      </c>
      <c r="AK30" s="6">
        <v>0</v>
      </c>
      <c r="AL30" s="6">
        <v>1377</v>
      </c>
      <c r="AM30" s="6">
        <v>10081</v>
      </c>
      <c r="AN30" s="6">
        <v>4352</v>
      </c>
      <c r="AO30" s="6">
        <v>2717</v>
      </c>
      <c r="AP30" s="6">
        <v>4001</v>
      </c>
      <c r="AQ30" s="6">
        <v>290</v>
      </c>
      <c r="AR30" s="6">
        <v>135</v>
      </c>
      <c r="AS30" s="6">
        <v>239</v>
      </c>
      <c r="AT30" s="6">
        <v>103485</v>
      </c>
      <c r="AU30" s="6">
        <v>1235</v>
      </c>
      <c r="AV30" s="6">
        <v>1</v>
      </c>
      <c r="AW30" s="6">
        <v>2442</v>
      </c>
      <c r="AX30" s="6">
        <v>5173</v>
      </c>
      <c r="AY30" s="6">
        <v>76</v>
      </c>
      <c r="AZ30" s="6">
        <v>2414</v>
      </c>
      <c r="BA30" s="6">
        <v>266</v>
      </c>
      <c r="BB30" s="6">
        <v>7738.82421875</v>
      </c>
      <c r="BC30" s="6">
        <v>694.08099365234375</v>
      </c>
      <c r="BD30" s="6">
        <v>261.552734375</v>
      </c>
      <c r="BE30" s="6">
        <v>1169.0999755859375</v>
      </c>
      <c r="BF30" s="6">
        <v>57.700000762939453</v>
      </c>
      <c r="BG30" s="6">
        <v>7650.85693359375</v>
      </c>
      <c r="BH30" s="6">
        <v>284.32650756835937</v>
      </c>
      <c r="BI30" s="6">
        <v>2552.810302734375</v>
      </c>
      <c r="BJ30" s="6">
        <v>2038.64501953125</v>
      </c>
    </row>
    <row r="31" spans="1:62" ht="12.75" x14ac:dyDescent="0.2">
      <c r="A31" s="11">
        <v>37726</v>
      </c>
      <c r="B31" s="6">
        <v>352164</v>
      </c>
      <c r="C31" s="6">
        <v>5528</v>
      </c>
      <c r="D31" s="6">
        <v>2590</v>
      </c>
      <c r="E31" s="6">
        <v>9660</v>
      </c>
      <c r="F31" s="6">
        <v>3278</v>
      </c>
      <c r="G31" s="6">
        <v>43190</v>
      </c>
      <c r="H31" s="6">
        <v>4403</v>
      </c>
      <c r="I31" s="6">
        <v>3486</v>
      </c>
      <c r="J31" s="6">
        <v>861</v>
      </c>
      <c r="L31" s="6">
        <v>39455</v>
      </c>
      <c r="M31" s="6">
        <v>3973</v>
      </c>
      <c r="N31" s="6">
        <v>0</v>
      </c>
      <c r="O31" s="6">
        <v>329</v>
      </c>
      <c r="P31" s="6">
        <v>1699</v>
      </c>
      <c r="Q31" s="6">
        <v>603</v>
      </c>
      <c r="R31" s="6">
        <v>241</v>
      </c>
      <c r="S31" s="6">
        <v>716</v>
      </c>
      <c r="T31" s="6">
        <v>189</v>
      </c>
      <c r="U31" s="6">
        <v>18716</v>
      </c>
      <c r="V31" s="6">
        <v>5130</v>
      </c>
      <c r="W31" s="6">
        <v>732</v>
      </c>
      <c r="X31" s="6">
        <v>13235</v>
      </c>
      <c r="Y31" s="6">
        <v>9259</v>
      </c>
      <c r="Z31" s="6">
        <v>1029</v>
      </c>
      <c r="AA31" s="6">
        <v>8585</v>
      </c>
      <c r="AB31" s="6">
        <v>2434</v>
      </c>
      <c r="AC31" s="6">
        <v>2</v>
      </c>
      <c r="AD31" s="6">
        <v>236</v>
      </c>
      <c r="AE31" s="6">
        <v>6427</v>
      </c>
      <c r="AF31" s="6">
        <v>1544</v>
      </c>
      <c r="AG31" s="6">
        <v>9975</v>
      </c>
      <c r="AH31" s="6">
        <v>2335</v>
      </c>
      <c r="AI31" s="6">
        <v>18315</v>
      </c>
      <c r="AJ31" s="6">
        <v>512</v>
      </c>
      <c r="AK31" s="6">
        <v>0</v>
      </c>
      <c r="AL31" s="6">
        <v>1393</v>
      </c>
      <c r="AM31" s="6">
        <v>12588</v>
      </c>
      <c r="AN31" s="6">
        <v>1994</v>
      </c>
      <c r="AO31" s="6">
        <v>2468</v>
      </c>
      <c r="AP31" s="6">
        <v>1997</v>
      </c>
      <c r="AQ31" s="6">
        <v>980</v>
      </c>
      <c r="AR31" s="6">
        <v>122</v>
      </c>
      <c r="AS31" s="6">
        <v>866</v>
      </c>
      <c r="AT31" s="6">
        <v>101849</v>
      </c>
      <c r="AU31" s="6">
        <v>1652</v>
      </c>
      <c r="AV31" s="6">
        <v>2</v>
      </c>
      <c r="AW31" s="6">
        <v>3186</v>
      </c>
      <c r="AX31" s="6">
        <v>1890</v>
      </c>
      <c r="AY31" s="6">
        <v>140</v>
      </c>
      <c r="AZ31" s="6">
        <v>2120</v>
      </c>
      <c r="BA31" s="6">
        <v>249</v>
      </c>
      <c r="BB31" s="6">
        <v>7329.72265625</v>
      </c>
      <c r="BC31" s="6">
        <v>1430.876953125</v>
      </c>
      <c r="BD31" s="6">
        <v>200.15750122070312</v>
      </c>
      <c r="BE31" s="6">
        <v>955.5</v>
      </c>
      <c r="BF31" s="6">
        <v>39.599998474121094</v>
      </c>
      <c r="BG31" s="6">
        <v>7192.72314453125</v>
      </c>
      <c r="BH31" s="6">
        <v>218.0771484375</v>
      </c>
      <c r="BI31" s="6">
        <v>2443.595458984375</v>
      </c>
      <c r="BJ31" s="6">
        <v>3481.612548828125</v>
      </c>
    </row>
    <row r="32" spans="1:62" ht="12.75" x14ac:dyDescent="0.2">
      <c r="A32" s="11">
        <v>37756</v>
      </c>
      <c r="B32" s="6">
        <v>394021</v>
      </c>
      <c r="C32" s="6">
        <v>4274</v>
      </c>
      <c r="D32" s="6">
        <v>2515</v>
      </c>
      <c r="E32" s="6">
        <v>8750</v>
      </c>
      <c r="F32" s="6">
        <v>5252</v>
      </c>
      <c r="G32" s="6">
        <v>40837</v>
      </c>
      <c r="H32" s="6">
        <v>5813</v>
      </c>
      <c r="I32" s="6">
        <v>3226</v>
      </c>
      <c r="J32" s="6">
        <v>358</v>
      </c>
      <c r="L32" s="6">
        <v>50901</v>
      </c>
      <c r="M32" s="6">
        <v>2448</v>
      </c>
      <c r="N32" s="6">
        <v>0</v>
      </c>
      <c r="O32" s="6">
        <v>237</v>
      </c>
      <c r="P32" s="6">
        <v>1563</v>
      </c>
      <c r="Q32" s="6">
        <v>2583</v>
      </c>
      <c r="R32" s="6">
        <v>195</v>
      </c>
      <c r="S32" s="6">
        <v>791</v>
      </c>
      <c r="T32" s="6">
        <v>302</v>
      </c>
      <c r="U32" s="6">
        <v>20153</v>
      </c>
      <c r="V32" s="6">
        <v>4088</v>
      </c>
      <c r="W32" s="6">
        <v>630</v>
      </c>
      <c r="X32" s="6">
        <v>11504</v>
      </c>
      <c r="Y32" s="6">
        <v>6786</v>
      </c>
      <c r="Z32" s="6">
        <v>481</v>
      </c>
      <c r="AA32" s="6">
        <v>9406</v>
      </c>
      <c r="AB32" s="6">
        <v>1315</v>
      </c>
      <c r="AC32" s="6">
        <v>11</v>
      </c>
      <c r="AD32" s="6">
        <v>263</v>
      </c>
      <c r="AE32" s="6">
        <v>7558</v>
      </c>
      <c r="AF32" s="6">
        <v>1569</v>
      </c>
      <c r="AG32" s="6">
        <v>10237</v>
      </c>
      <c r="AH32" s="6">
        <v>3256</v>
      </c>
      <c r="AI32" s="6">
        <v>17100</v>
      </c>
      <c r="AJ32" s="6">
        <v>517</v>
      </c>
      <c r="AK32" s="6">
        <v>0</v>
      </c>
      <c r="AL32" s="6">
        <v>887</v>
      </c>
      <c r="AM32" s="6">
        <v>14872</v>
      </c>
      <c r="AN32" s="6">
        <v>1537</v>
      </c>
      <c r="AO32" s="6">
        <v>2210</v>
      </c>
      <c r="AP32" s="6">
        <v>1848</v>
      </c>
      <c r="AQ32" s="6">
        <v>738</v>
      </c>
      <c r="AR32" s="6">
        <v>39</v>
      </c>
      <c r="AS32" s="6">
        <v>29</v>
      </c>
      <c r="AT32" s="6">
        <v>141494</v>
      </c>
      <c r="AU32" s="6">
        <v>927</v>
      </c>
      <c r="AV32" s="6">
        <v>3</v>
      </c>
      <c r="AW32" s="6">
        <v>2132</v>
      </c>
      <c r="AX32" s="6">
        <v>1140</v>
      </c>
      <c r="AY32" s="6">
        <v>95</v>
      </c>
      <c r="AZ32" s="6">
        <v>1061</v>
      </c>
      <c r="BA32" s="6">
        <v>90</v>
      </c>
      <c r="BB32" s="6">
        <v>7366.16796875</v>
      </c>
      <c r="BC32" s="6">
        <v>1281.895751953125</v>
      </c>
      <c r="BD32" s="6">
        <v>123.77799987792969</v>
      </c>
      <c r="BE32" s="6">
        <v>1056.5</v>
      </c>
      <c r="BF32" s="6">
        <v>31.799999237060547</v>
      </c>
      <c r="BG32" s="6">
        <v>6971.28857421875</v>
      </c>
      <c r="BH32" s="6">
        <v>202.03041076660156</v>
      </c>
      <c r="BI32" s="6">
        <v>2046.05078125</v>
      </c>
      <c r="BJ32" s="6">
        <v>3986.396728515625</v>
      </c>
    </row>
    <row r="33" spans="1:62" ht="12.75" x14ac:dyDescent="0.2">
      <c r="A33" s="11">
        <v>37787</v>
      </c>
      <c r="B33" s="6">
        <v>435598</v>
      </c>
      <c r="C33" s="6">
        <v>8673</v>
      </c>
      <c r="D33" s="6">
        <v>2769</v>
      </c>
      <c r="E33" s="6">
        <v>12182</v>
      </c>
      <c r="F33" s="6">
        <v>6844</v>
      </c>
      <c r="G33" s="6">
        <v>48698</v>
      </c>
      <c r="H33" s="6">
        <v>4759</v>
      </c>
      <c r="I33" s="6">
        <v>2869</v>
      </c>
      <c r="J33" s="6">
        <v>890</v>
      </c>
      <c r="L33" s="6">
        <v>47753</v>
      </c>
      <c r="M33" s="6">
        <v>3000</v>
      </c>
      <c r="N33" s="6">
        <v>0</v>
      </c>
      <c r="O33" s="6">
        <v>320</v>
      </c>
      <c r="P33" s="6">
        <v>2481</v>
      </c>
      <c r="Q33" s="6">
        <v>2402</v>
      </c>
      <c r="R33" s="6">
        <v>316</v>
      </c>
      <c r="S33" s="6">
        <v>1107</v>
      </c>
      <c r="T33" s="6">
        <v>155</v>
      </c>
      <c r="U33" s="6">
        <v>22791</v>
      </c>
      <c r="V33" s="6">
        <v>4441</v>
      </c>
      <c r="W33" s="6">
        <v>1740</v>
      </c>
      <c r="X33" s="6">
        <v>15307</v>
      </c>
      <c r="Y33" s="6">
        <v>6352</v>
      </c>
      <c r="Z33" s="6">
        <v>844</v>
      </c>
      <c r="AA33" s="6">
        <v>7621</v>
      </c>
      <c r="AB33" s="6">
        <v>1287</v>
      </c>
      <c r="AC33" s="6">
        <v>37</v>
      </c>
      <c r="AD33" s="6">
        <v>447</v>
      </c>
      <c r="AE33" s="6">
        <v>9885</v>
      </c>
      <c r="AF33" s="6">
        <v>1137</v>
      </c>
      <c r="AG33" s="6">
        <v>11330</v>
      </c>
      <c r="AH33" s="6">
        <v>3554</v>
      </c>
      <c r="AI33" s="6">
        <v>21724</v>
      </c>
      <c r="AJ33" s="6">
        <v>539</v>
      </c>
      <c r="AK33" s="6">
        <v>0</v>
      </c>
      <c r="AL33" s="6">
        <v>1052</v>
      </c>
      <c r="AM33" s="6">
        <v>19537</v>
      </c>
      <c r="AN33" s="6">
        <v>3203</v>
      </c>
      <c r="AO33" s="6">
        <v>3279</v>
      </c>
      <c r="AP33" s="6">
        <v>3167</v>
      </c>
      <c r="AQ33" s="6">
        <v>1354</v>
      </c>
      <c r="AR33" s="6">
        <v>232</v>
      </c>
      <c r="AS33" s="6">
        <v>350</v>
      </c>
      <c r="AT33" s="6">
        <v>143084</v>
      </c>
      <c r="AU33" s="6">
        <v>1145</v>
      </c>
      <c r="AV33" s="6">
        <v>2</v>
      </c>
      <c r="AW33" s="6">
        <v>2323</v>
      </c>
      <c r="AX33" s="6">
        <v>1121</v>
      </c>
      <c r="AY33" s="6">
        <v>144</v>
      </c>
      <c r="AZ33" s="6">
        <v>1291</v>
      </c>
      <c r="BA33" s="6">
        <v>58</v>
      </c>
      <c r="BB33" s="6">
        <v>6231.64697265625</v>
      </c>
      <c r="BC33" s="6">
        <v>1371.005126953125</v>
      </c>
      <c r="BD33" s="6">
        <v>103.97366333007812</v>
      </c>
      <c r="BE33" s="6">
        <v>848.20001220703125</v>
      </c>
      <c r="BF33" s="6">
        <v>27.200000762939453</v>
      </c>
      <c r="BG33" s="6">
        <v>6911.83984375</v>
      </c>
      <c r="BH33" s="6">
        <v>184.6380615234375</v>
      </c>
      <c r="BI33" s="6">
        <v>2052.275634765625</v>
      </c>
      <c r="BJ33" s="6">
        <v>4949.6328125</v>
      </c>
    </row>
    <row r="34" spans="1:62" ht="12.75" x14ac:dyDescent="0.2">
      <c r="A34" s="11">
        <v>37817</v>
      </c>
      <c r="B34" s="6">
        <v>630270</v>
      </c>
      <c r="C34" s="6">
        <v>12971</v>
      </c>
      <c r="D34" s="6">
        <v>2869</v>
      </c>
      <c r="E34" s="6">
        <v>24698</v>
      </c>
      <c r="F34" s="6">
        <v>8883</v>
      </c>
      <c r="G34" s="6">
        <v>87492</v>
      </c>
      <c r="H34" s="6">
        <v>9648</v>
      </c>
      <c r="I34" s="6">
        <v>3891</v>
      </c>
      <c r="J34" s="6">
        <v>2222</v>
      </c>
      <c r="L34" s="6">
        <v>53548</v>
      </c>
      <c r="M34" s="6">
        <v>5906</v>
      </c>
      <c r="N34" s="6">
        <v>0</v>
      </c>
      <c r="O34" s="6">
        <v>1845</v>
      </c>
      <c r="P34" s="6">
        <v>5100</v>
      </c>
      <c r="Q34" s="6">
        <v>2865</v>
      </c>
      <c r="R34" s="6">
        <v>559</v>
      </c>
      <c r="S34" s="6">
        <v>2804</v>
      </c>
      <c r="T34" s="6">
        <v>464</v>
      </c>
      <c r="U34" s="6">
        <v>26663</v>
      </c>
      <c r="V34" s="6">
        <v>5529</v>
      </c>
      <c r="W34" s="6">
        <v>1851</v>
      </c>
      <c r="X34" s="6">
        <v>19958</v>
      </c>
      <c r="Y34" s="6">
        <v>8797</v>
      </c>
      <c r="Z34" s="6">
        <v>2220</v>
      </c>
      <c r="AA34" s="6">
        <v>9146</v>
      </c>
      <c r="AB34" s="6">
        <v>5317</v>
      </c>
      <c r="AC34" s="6">
        <v>26</v>
      </c>
      <c r="AD34" s="6">
        <v>1371</v>
      </c>
      <c r="AE34" s="6">
        <v>13857</v>
      </c>
      <c r="AF34" s="6">
        <v>3107</v>
      </c>
      <c r="AG34" s="6">
        <v>15780</v>
      </c>
      <c r="AH34" s="6">
        <v>4777</v>
      </c>
      <c r="AI34" s="6">
        <v>33099</v>
      </c>
      <c r="AJ34" s="6">
        <v>3656</v>
      </c>
      <c r="AK34" s="6">
        <v>0</v>
      </c>
      <c r="AL34" s="6">
        <v>2489</v>
      </c>
      <c r="AM34" s="6">
        <v>32402</v>
      </c>
      <c r="AN34" s="6">
        <v>9285</v>
      </c>
      <c r="AO34" s="6">
        <v>6446</v>
      </c>
      <c r="AP34" s="6">
        <v>4808</v>
      </c>
      <c r="AQ34" s="6">
        <v>2706</v>
      </c>
      <c r="AR34" s="6">
        <v>569</v>
      </c>
      <c r="AS34" s="6">
        <v>357</v>
      </c>
      <c r="AT34" s="6">
        <v>172747</v>
      </c>
      <c r="AU34" s="6">
        <v>2002</v>
      </c>
      <c r="AV34" s="6">
        <v>2</v>
      </c>
      <c r="AW34" s="6">
        <v>5401</v>
      </c>
      <c r="AX34" s="6">
        <v>6914</v>
      </c>
      <c r="AY34" s="6">
        <v>284</v>
      </c>
      <c r="AZ34" s="6">
        <v>2585</v>
      </c>
      <c r="BA34" s="6">
        <v>354</v>
      </c>
      <c r="BB34" s="6">
        <v>7847.45751953125</v>
      </c>
      <c r="BC34" s="6">
        <v>1487.4725341796875</v>
      </c>
      <c r="BD34" s="6">
        <v>193.45147705078125</v>
      </c>
      <c r="BE34" s="6">
        <v>449.5</v>
      </c>
      <c r="BF34" s="6">
        <v>61</v>
      </c>
      <c r="BG34" s="6">
        <v>7628.0068359375</v>
      </c>
      <c r="BH34" s="6">
        <v>198.43373107910156</v>
      </c>
      <c r="BI34" s="6">
        <v>2276.095458984375</v>
      </c>
      <c r="BJ34" s="6">
        <v>8222.4765625</v>
      </c>
    </row>
    <row r="35" spans="1:62" ht="12.75" x14ac:dyDescent="0.2">
      <c r="A35" s="11">
        <v>37848</v>
      </c>
      <c r="B35" s="6">
        <v>683513</v>
      </c>
      <c r="C35" s="6">
        <v>17126</v>
      </c>
      <c r="D35" s="6">
        <v>2668</v>
      </c>
      <c r="E35" s="6">
        <v>26821</v>
      </c>
      <c r="F35" s="6">
        <v>9093</v>
      </c>
      <c r="G35" s="6">
        <v>81851</v>
      </c>
      <c r="H35" s="6">
        <v>10010</v>
      </c>
      <c r="I35" s="6">
        <v>4415</v>
      </c>
      <c r="J35" s="6">
        <v>2118</v>
      </c>
      <c r="L35" s="6">
        <v>51138</v>
      </c>
      <c r="M35" s="6">
        <v>8337</v>
      </c>
      <c r="N35" s="6">
        <v>0</v>
      </c>
      <c r="O35" s="6">
        <v>1144</v>
      </c>
      <c r="P35" s="6">
        <v>9766</v>
      </c>
      <c r="Q35" s="6">
        <v>4399</v>
      </c>
      <c r="R35" s="6">
        <v>1008</v>
      </c>
      <c r="S35" s="6">
        <v>3758</v>
      </c>
      <c r="T35" s="6">
        <v>958</v>
      </c>
      <c r="U35" s="6">
        <v>28685</v>
      </c>
      <c r="V35" s="6">
        <v>5184</v>
      </c>
      <c r="W35" s="6">
        <v>1639</v>
      </c>
      <c r="X35" s="6">
        <v>19177</v>
      </c>
      <c r="Y35" s="6">
        <v>15273</v>
      </c>
      <c r="Z35" s="6">
        <v>3812</v>
      </c>
      <c r="AA35" s="6">
        <v>11168</v>
      </c>
      <c r="AB35" s="6">
        <v>6247</v>
      </c>
      <c r="AC35" s="6">
        <v>63</v>
      </c>
      <c r="AD35" s="6">
        <v>1264</v>
      </c>
      <c r="AE35" s="6">
        <v>14648</v>
      </c>
      <c r="AF35" s="6">
        <v>4815</v>
      </c>
      <c r="AG35" s="6">
        <v>16693</v>
      </c>
      <c r="AH35" s="6">
        <v>5227</v>
      </c>
      <c r="AI35" s="6">
        <v>37688</v>
      </c>
      <c r="AJ35" s="6">
        <v>3813</v>
      </c>
      <c r="AK35" s="6">
        <v>0</v>
      </c>
      <c r="AL35" s="6">
        <v>6891</v>
      </c>
      <c r="AM35" s="6">
        <v>33866</v>
      </c>
      <c r="AN35" s="6">
        <v>9064</v>
      </c>
      <c r="AO35" s="6">
        <v>8721</v>
      </c>
      <c r="AP35" s="6">
        <v>4397</v>
      </c>
      <c r="AQ35" s="6">
        <v>4278</v>
      </c>
      <c r="AR35" s="6">
        <v>423</v>
      </c>
      <c r="AS35" s="6">
        <v>1324</v>
      </c>
      <c r="AT35" s="6">
        <v>183393</v>
      </c>
      <c r="AU35" s="6">
        <v>1884</v>
      </c>
      <c r="AV35" s="6">
        <v>3</v>
      </c>
      <c r="AW35" s="6">
        <v>6875</v>
      </c>
      <c r="AX35" s="6">
        <v>6789</v>
      </c>
      <c r="AY35" s="6">
        <v>602</v>
      </c>
      <c r="AZ35" s="6">
        <v>4682</v>
      </c>
      <c r="BA35" s="6">
        <v>314</v>
      </c>
      <c r="BB35" s="6">
        <v>8168.14453125</v>
      </c>
      <c r="BC35" s="6">
        <v>1494.5474853515625</v>
      </c>
      <c r="BD35" s="6">
        <v>383.819091796875</v>
      </c>
      <c r="BE35" s="6">
        <v>1078</v>
      </c>
      <c r="BF35" s="6">
        <v>45.599998474121094</v>
      </c>
      <c r="BG35" s="6">
        <v>7328.5234375</v>
      </c>
      <c r="BH35" s="6">
        <v>201.09979248046875</v>
      </c>
      <c r="BI35" s="6">
        <v>2379.176513671875</v>
      </c>
      <c r="BJ35" s="6">
        <v>8318.2998046875</v>
      </c>
    </row>
    <row r="36" spans="1:62" ht="12.75" x14ac:dyDescent="0.2">
      <c r="A36" s="11">
        <v>37879</v>
      </c>
      <c r="B36" s="6">
        <v>468510</v>
      </c>
      <c r="C36" s="6">
        <v>6906</v>
      </c>
      <c r="D36" s="6">
        <v>2628</v>
      </c>
      <c r="E36" s="6">
        <v>21367</v>
      </c>
      <c r="F36" s="6">
        <v>5199</v>
      </c>
      <c r="G36" s="6">
        <v>74232</v>
      </c>
      <c r="H36" s="6">
        <v>6344</v>
      </c>
      <c r="I36" s="6">
        <v>4211</v>
      </c>
      <c r="J36" s="6">
        <v>1127</v>
      </c>
      <c r="L36" s="6">
        <v>51573</v>
      </c>
      <c r="M36" s="6">
        <v>2629</v>
      </c>
      <c r="N36" s="6">
        <v>0</v>
      </c>
      <c r="O36" s="6">
        <v>1102</v>
      </c>
      <c r="P36" s="6">
        <v>1350</v>
      </c>
      <c r="Q36" s="6">
        <v>2334</v>
      </c>
      <c r="R36" s="6">
        <v>244</v>
      </c>
      <c r="S36" s="6">
        <v>738</v>
      </c>
      <c r="T36" s="6">
        <v>158</v>
      </c>
      <c r="U36" s="6">
        <v>20590</v>
      </c>
      <c r="V36" s="6">
        <v>5144</v>
      </c>
      <c r="W36" s="6">
        <v>680</v>
      </c>
      <c r="X36" s="6">
        <v>16909</v>
      </c>
      <c r="Y36" s="6">
        <v>6415</v>
      </c>
      <c r="Z36" s="6">
        <v>1498</v>
      </c>
      <c r="AA36" s="6">
        <v>8487</v>
      </c>
      <c r="AB36" s="6">
        <v>809</v>
      </c>
      <c r="AC36" s="6">
        <v>11</v>
      </c>
      <c r="AD36" s="6">
        <v>164</v>
      </c>
      <c r="AE36" s="6">
        <v>11903</v>
      </c>
      <c r="AF36" s="6">
        <v>3408</v>
      </c>
      <c r="AG36" s="6">
        <v>11122</v>
      </c>
      <c r="AH36" s="6">
        <v>3182</v>
      </c>
      <c r="AI36" s="6">
        <v>28053</v>
      </c>
      <c r="AJ36" s="6">
        <v>1465</v>
      </c>
      <c r="AK36" s="6">
        <v>0</v>
      </c>
      <c r="AL36" s="6">
        <v>954</v>
      </c>
      <c r="AM36" s="6">
        <v>16449</v>
      </c>
      <c r="AN36" s="6">
        <v>9436</v>
      </c>
      <c r="AO36" s="6">
        <v>3401</v>
      </c>
      <c r="AP36" s="6">
        <v>3931</v>
      </c>
      <c r="AQ36" s="6">
        <v>651</v>
      </c>
      <c r="AR36" s="6">
        <v>175</v>
      </c>
      <c r="AS36" s="6">
        <v>177</v>
      </c>
      <c r="AT36" s="6">
        <v>119762</v>
      </c>
      <c r="AU36" s="6">
        <v>1181</v>
      </c>
      <c r="AV36" s="6">
        <v>3</v>
      </c>
      <c r="AW36" s="6">
        <v>2191</v>
      </c>
      <c r="AX36" s="6">
        <v>6675</v>
      </c>
      <c r="AY36" s="6">
        <v>206</v>
      </c>
      <c r="AZ36" s="6">
        <v>1232</v>
      </c>
      <c r="BA36" s="6">
        <v>105</v>
      </c>
      <c r="BB36" s="6">
        <v>7424.2822265625</v>
      </c>
      <c r="BC36" s="6">
        <v>1502.029541015625</v>
      </c>
      <c r="BD36" s="6">
        <v>275.69561767578125</v>
      </c>
      <c r="BE36" s="6">
        <v>416.89999389648437</v>
      </c>
      <c r="BF36" s="6">
        <v>156.80000305175781</v>
      </c>
      <c r="BG36" s="6">
        <v>5875.013671875</v>
      </c>
      <c r="BH36" s="6">
        <v>199.20085144042969</v>
      </c>
      <c r="BI36" s="6">
        <v>2233.463623046875</v>
      </c>
      <c r="BJ36" s="6">
        <v>7625.03857421875</v>
      </c>
    </row>
    <row r="37" spans="1:62" ht="12.75" x14ac:dyDescent="0.2">
      <c r="A37" s="11">
        <v>37909</v>
      </c>
      <c r="B37" s="6">
        <v>408817</v>
      </c>
      <c r="C37" s="6">
        <v>2735</v>
      </c>
      <c r="D37" s="6">
        <v>2848</v>
      </c>
      <c r="E37" s="6">
        <v>19806</v>
      </c>
      <c r="F37" s="6">
        <v>4109</v>
      </c>
      <c r="G37" s="6">
        <v>68666</v>
      </c>
      <c r="H37" s="6">
        <v>5751</v>
      </c>
      <c r="I37" s="6">
        <v>3757</v>
      </c>
      <c r="J37" s="6">
        <v>904</v>
      </c>
      <c r="L37" s="6">
        <v>48650</v>
      </c>
      <c r="M37" s="6">
        <v>590</v>
      </c>
      <c r="N37" s="6">
        <v>0</v>
      </c>
      <c r="O37" s="6">
        <v>731</v>
      </c>
      <c r="P37" s="6">
        <v>956</v>
      </c>
      <c r="Q37" s="6">
        <v>1387</v>
      </c>
      <c r="R37" s="6">
        <v>226</v>
      </c>
      <c r="S37" s="6">
        <v>533</v>
      </c>
      <c r="T37" s="6">
        <v>101</v>
      </c>
      <c r="U37" s="6">
        <v>18689</v>
      </c>
      <c r="V37" s="6">
        <v>5992</v>
      </c>
      <c r="W37" s="6">
        <v>548</v>
      </c>
      <c r="X37" s="6">
        <v>18511</v>
      </c>
      <c r="Y37" s="6">
        <v>6138</v>
      </c>
      <c r="Z37" s="6">
        <v>1734</v>
      </c>
      <c r="AA37" s="6">
        <v>5103</v>
      </c>
      <c r="AB37" s="6">
        <v>112</v>
      </c>
      <c r="AC37" s="6">
        <v>15</v>
      </c>
      <c r="AD37" s="6">
        <v>197</v>
      </c>
      <c r="AE37" s="6">
        <v>10672</v>
      </c>
      <c r="AF37" s="6">
        <v>3512</v>
      </c>
      <c r="AG37" s="6">
        <v>9833</v>
      </c>
      <c r="AH37" s="6">
        <v>2564</v>
      </c>
      <c r="AI37" s="6">
        <v>19738</v>
      </c>
      <c r="AJ37" s="6">
        <v>211</v>
      </c>
      <c r="AK37" s="6">
        <v>0</v>
      </c>
      <c r="AL37" s="6">
        <v>608</v>
      </c>
      <c r="AM37" s="6">
        <v>13598</v>
      </c>
      <c r="AN37" s="6">
        <v>8083</v>
      </c>
      <c r="AO37" s="6">
        <v>3391</v>
      </c>
      <c r="AP37" s="6">
        <v>3356</v>
      </c>
      <c r="AQ37" s="6">
        <v>304</v>
      </c>
      <c r="AR37" s="6">
        <v>95</v>
      </c>
      <c r="AS37" s="6">
        <v>75</v>
      </c>
      <c r="AT37" s="6">
        <v>103052</v>
      </c>
      <c r="AU37" s="6">
        <v>1076</v>
      </c>
      <c r="AV37" s="6">
        <v>4</v>
      </c>
      <c r="AW37" s="6">
        <v>1488</v>
      </c>
      <c r="AX37" s="6">
        <v>6771</v>
      </c>
      <c r="AY37" s="6">
        <v>116</v>
      </c>
      <c r="AZ37" s="6">
        <v>1369</v>
      </c>
      <c r="BA37" s="6">
        <v>111</v>
      </c>
      <c r="BB37" s="6">
        <v>7517.57470703125</v>
      </c>
      <c r="BC37" s="6">
        <v>1580.3363037109375</v>
      </c>
      <c r="BD37" s="6">
        <v>269.98428344726562</v>
      </c>
      <c r="BE37" s="6">
        <v>275.70001220703125</v>
      </c>
      <c r="BF37" s="6">
        <v>155.69999694824219</v>
      </c>
      <c r="BG37" s="6">
        <v>7927.4169921875</v>
      </c>
      <c r="BH37" s="6">
        <v>158.25401306152344</v>
      </c>
      <c r="BI37" s="6">
        <v>2376.244873046875</v>
      </c>
      <c r="BJ37" s="6">
        <v>6962.18408203125</v>
      </c>
    </row>
    <row r="38" spans="1:62" ht="12.75" x14ac:dyDescent="0.2">
      <c r="A38" s="11">
        <v>37940</v>
      </c>
      <c r="B38" s="6">
        <v>348129</v>
      </c>
      <c r="C38" s="6">
        <v>3573</v>
      </c>
      <c r="D38" s="6">
        <v>2990</v>
      </c>
      <c r="E38" s="6">
        <v>10442</v>
      </c>
      <c r="F38" s="6">
        <v>3382</v>
      </c>
      <c r="G38" s="6">
        <v>51327</v>
      </c>
      <c r="H38" s="6">
        <v>6145</v>
      </c>
      <c r="I38" s="6">
        <v>4363</v>
      </c>
      <c r="J38" s="6">
        <v>476</v>
      </c>
      <c r="L38" s="6">
        <v>45632</v>
      </c>
      <c r="M38" s="6">
        <v>206</v>
      </c>
      <c r="N38" s="6">
        <v>0</v>
      </c>
      <c r="O38" s="6">
        <v>1100</v>
      </c>
      <c r="P38" s="6">
        <v>835</v>
      </c>
      <c r="Q38" s="6">
        <v>2628</v>
      </c>
      <c r="R38" s="6">
        <v>447</v>
      </c>
      <c r="S38" s="6">
        <v>775</v>
      </c>
      <c r="T38" s="6">
        <v>105</v>
      </c>
      <c r="U38" s="6">
        <v>15461</v>
      </c>
      <c r="V38" s="6">
        <v>5250</v>
      </c>
      <c r="W38" s="6">
        <v>609</v>
      </c>
      <c r="X38" s="6">
        <v>14243</v>
      </c>
      <c r="Y38" s="6">
        <v>6210</v>
      </c>
      <c r="Z38" s="6">
        <v>1560</v>
      </c>
      <c r="AA38" s="6">
        <v>6419</v>
      </c>
      <c r="AB38" s="6">
        <v>476</v>
      </c>
      <c r="AC38" s="6">
        <v>11</v>
      </c>
      <c r="AD38" s="6">
        <v>218</v>
      </c>
      <c r="AE38" s="6">
        <v>8648</v>
      </c>
      <c r="AF38" s="6">
        <v>1935</v>
      </c>
      <c r="AG38" s="6">
        <v>8868</v>
      </c>
      <c r="AH38" s="6">
        <v>2454</v>
      </c>
      <c r="AI38" s="6">
        <v>15746</v>
      </c>
      <c r="AJ38" s="6">
        <v>268</v>
      </c>
      <c r="AK38" s="6">
        <v>0</v>
      </c>
      <c r="AL38" s="6">
        <v>751</v>
      </c>
      <c r="AM38" s="6">
        <v>8453</v>
      </c>
      <c r="AN38" s="6">
        <v>7783</v>
      </c>
      <c r="AO38" s="6">
        <v>2248</v>
      </c>
      <c r="AP38" s="6">
        <v>3882</v>
      </c>
      <c r="AQ38" s="6">
        <v>235</v>
      </c>
      <c r="AR38" s="6">
        <v>90</v>
      </c>
      <c r="AS38" s="6">
        <v>104</v>
      </c>
      <c r="AT38" s="6">
        <v>89312</v>
      </c>
      <c r="AU38" s="6">
        <v>332</v>
      </c>
      <c r="AV38" s="6">
        <v>5</v>
      </c>
      <c r="AW38" s="6">
        <v>3330</v>
      </c>
      <c r="AX38" s="6">
        <v>7268</v>
      </c>
      <c r="AY38" s="6">
        <v>169</v>
      </c>
      <c r="AZ38" s="6">
        <v>1305</v>
      </c>
      <c r="BA38" s="6">
        <v>60</v>
      </c>
      <c r="BB38" s="6">
        <v>7276.51416015625</v>
      </c>
      <c r="BC38" s="6">
        <v>1441.7608642578125</v>
      </c>
      <c r="BD38" s="6">
        <v>376.52838134765625</v>
      </c>
      <c r="BE38" s="6">
        <v>1093.199951171875</v>
      </c>
      <c r="BF38" s="6">
        <v>135.39999389648437</v>
      </c>
      <c r="BG38" s="6">
        <v>7499.53564453125</v>
      </c>
      <c r="BH38" s="6">
        <v>217.85078430175781</v>
      </c>
      <c r="BI38" s="6">
        <v>2579.009765625</v>
      </c>
      <c r="BJ38" s="6">
        <v>6104.43212890625</v>
      </c>
    </row>
    <row r="39" spans="1:62" ht="12.75" x14ac:dyDescent="0.2">
      <c r="A39" s="11">
        <v>37970</v>
      </c>
      <c r="B39" s="6">
        <v>335810</v>
      </c>
      <c r="C39" s="6">
        <v>5791</v>
      </c>
      <c r="D39" s="6">
        <v>3365</v>
      </c>
      <c r="E39" s="6">
        <v>7253</v>
      </c>
      <c r="F39" s="6">
        <v>2018</v>
      </c>
      <c r="G39" s="6">
        <v>52244</v>
      </c>
      <c r="H39" s="6">
        <v>6380</v>
      </c>
      <c r="I39" s="6">
        <v>3666</v>
      </c>
      <c r="J39" s="6">
        <v>665</v>
      </c>
      <c r="L39" s="6">
        <v>37759</v>
      </c>
      <c r="M39" s="6">
        <v>443</v>
      </c>
      <c r="N39" s="6">
        <v>0</v>
      </c>
      <c r="O39" s="6">
        <v>755</v>
      </c>
      <c r="P39" s="6">
        <v>1309</v>
      </c>
      <c r="Q39" s="6">
        <v>2576</v>
      </c>
      <c r="R39" s="6">
        <v>221</v>
      </c>
      <c r="S39" s="6">
        <v>789</v>
      </c>
      <c r="T39" s="6">
        <v>282</v>
      </c>
      <c r="U39" s="6">
        <v>14484</v>
      </c>
      <c r="V39" s="6">
        <v>4885</v>
      </c>
      <c r="W39" s="6">
        <v>624</v>
      </c>
      <c r="X39" s="6">
        <v>13008</v>
      </c>
      <c r="Y39" s="6">
        <v>7076</v>
      </c>
      <c r="Z39" s="6">
        <v>1269</v>
      </c>
      <c r="AA39" s="6">
        <v>6622</v>
      </c>
      <c r="AB39" s="6">
        <v>671</v>
      </c>
      <c r="AC39" s="6">
        <v>34</v>
      </c>
      <c r="AD39" s="6">
        <v>92</v>
      </c>
      <c r="AE39" s="6">
        <v>9503</v>
      </c>
      <c r="AF39" s="6">
        <v>2072</v>
      </c>
      <c r="AG39" s="6">
        <v>9346</v>
      </c>
      <c r="AH39" s="6">
        <v>2897</v>
      </c>
      <c r="AI39" s="6">
        <v>14577</v>
      </c>
      <c r="AJ39" s="6">
        <v>632</v>
      </c>
      <c r="AK39" s="6">
        <v>0</v>
      </c>
      <c r="AL39" s="6">
        <v>713</v>
      </c>
      <c r="AM39" s="6">
        <v>11648</v>
      </c>
      <c r="AN39" s="6">
        <v>6392</v>
      </c>
      <c r="AO39" s="6">
        <v>2849</v>
      </c>
      <c r="AP39" s="6">
        <v>2724</v>
      </c>
      <c r="AQ39" s="6">
        <v>445</v>
      </c>
      <c r="AR39" s="6">
        <v>54</v>
      </c>
      <c r="AS39" s="6">
        <v>140</v>
      </c>
      <c r="AT39" s="6">
        <v>89060</v>
      </c>
      <c r="AU39" s="6">
        <v>372</v>
      </c>
      <c r="AV39" s="6">
        <v>3</v>
      </c>
      <c r="AW39" s="6">
        <v>2014</v>
      </c>
      <c r="AX39" s="6">
        <v>4089</v>
      </c>
      <c r="AY39" s="6">
        <v>151</v>
      </c>
      <c r="AZ39" s="6">
        <v>1809</v>
      </c>
      <c r="BA39" s="6">
        <v>38</v>
      </c>
      <c r="BB39" s="6">
        <v>7863.1416015625</v>
      </c>
      <c r="BC39" s="6">
        <v>1471.36669921875</v>
      </c>
      <c r="BD39" s="6">
        <v>213.45901489257812</v>
      </c>
      <c r="BE39" s="6">
        <v>1086.4000244140625</v>
      </c>
      <c r="BF39" s="6">
        <v>196.10000610351562</v>
      </c>
      <c r="BG39" s="6">
        <v>7254.11572265625</v>
      </c>
      <c r="BH39" s="6">
        <v>267.61325073242187</v>
      </c>
      <c r="BI39" s="6">
        <v>2669.332275390625</v>
      </c>
      <c r="BJ39" s="6">
        <v>6595.53759765625</v>
      </c>
    </row>
    <row r="40" spans="1:62" ht="12.75" x14ac:dyDescent="0.2">
      <c r="A40" s="11">
        <v>38001</v>
      </c>
      <c r="B40" s="6">
        <v>361401</v>
      </c>
      <c r="C40" s="6">
        <v>9038</v>
      </c>
      <c r="D40" s="6">
        <v>3694</v>
      </c>
      <c r="E40" s="6">
        <v>11922</v>
      </c>
      <c r="F40" s="6">
        <v>2308</v>
      </c>
      <c r="G40" s="6">
        <v>52770</v>
      </c>
      <c r="H40" s="6">
        <v>6382</v>
      </c>
      <c r="I40" s="6">
        <v>2696</v>
      </c>
      <c r="J40" s="6">
        <v>968</v>
      </c>
      <c r="L40" s="6">
        <v>36288</v>
      </c>
      <c r="M40" s="6">
        <v>1274</v>
      </c>
      <c r="N40" s="6">
        <v>0</v>
      </c>
      <c r="O40" s="6">
        <v>1363</v>
      </c>
      <c r="P40" s="6">
        <v>2156</v>
      </c>
      <c r="Q40" s="6">
        <v>3287</v>
      </c>
      <c r="R40" s="6">
        <v>388</v>
      </c>
      <c r="S40" s="6">
        <v>406</v>
      </c>
      <c r="T40" s="6">
        <v>406</v>
      </c>
      <c r="U40" s="6">
        <v>17038</v>
      </c>
      <c r="V40" s="6">
        <v>4143</v>
      </c>
      <c r="W40" s="6">
        <v>691</v>
      </c>
      <c r="X40" s="6">
        <v>11387</v>
      </c>
      <c r="Y40" s="6">
        <v>11717</v>
      </c>
      <c r="Z40" s="6">
        <v>2209</v>
      </c>
      <c r="AA40" s="6">
        <v>6495</v>
      </c>
      <c r="AB40" s="6">
        <v>1676</v>
      </c>
      <c r="AC40" s="6">
        <v>16</v>
      </c>
      <c r="AD40" s="6">
        <v>145</v>
      </c>
      <c r="AE40" s="6">
        <v>8546</v>
      </c>
      <c r="AF40" s="6">
        <v>1775</v>
      </c>
      <c r="AG40" s="6">
        <v>6357</v>
      </c>
      <c r="AH40" s="6">
        <v>2589</v>
      </c>
      <c r="AI40" s="6">
        <v>14733</v>
      </c>
      <c r="AJ40" s="6">
        <v>1675</v>
      </c>
      <c r="AK40" s="6">
        <v>0</v>
      </c>
      <c r="AL40" s="6">
        <v>822</v>
      </c>
      <c r="AM40" s="6">
        <v>11057</v>
      </c>
      <c r="AN40" s="6">
        <v>8070</v>
      </c>
      <c r="AO40" s="6">
        <v>4087</v>
      </c>
      <c r="AP40" s="6">
        <v>3264</v>
      </c>
      <c r="AQ40" s="6">
        <v>2187</v>
      </c>
      <c r="AR40" s="6">
        <v>115</v>
      </c>
      <c r="AS40" s="6">
        <v>564</v>
      </c>
      <c r="AT40" s="6">
        <v>92080</v>
      </c>
      <c r="AU40" s="6">
        <v>313</v>
      </c>
      <c r="AV40" s="6">
        <v>1</v>
      </c>
      <c r="AW40" s="6">
        <v>3391</v>
      </c>
      <c r="AX40" s="6">
        <v>5717</v>
      </c>
      <c r="AY40" s="6">
        <v>54</v>
      </c>
      <c r="AZ40" s="6">
        <v>3098</v>
      </c>
      <c r="BA40" s="6">
        <v>46</v>
      </c>
      <c r="BB40" s="6">
        <v>9944.134765625</v>
      </c>
      <c r="BC40" s="6">
        <v>1728.8043212890625</v>
      </c>
      <c r="BD40" s="6">
        <v>360.67098999023437</v>
      </c>
      <c r="BE40" s="6">
        <v>1527.699951171875</v>
      </c>
      <c r="BF40" s="6">
        <v>406.29998779296875</v>
      </c>
      <c r="BG40" s="6">
        <v>7529.0419921875</v>
      </c>
      <c r="BH40" s="6">
        <v>289.93112182617188</v>
      </c>
      <c r="BI40" s="6">
        <v>3122.282958984375</v>
      </c>
      <c r="BJ40" s="6">
        <v>5308.87890625</v>
      </c>
    </row>
    <row r="41" spans="1:62" ht="12.75" x14ac:dyDescent="0.2">
      <c r="A41" s="11">
        <v>38032</v>
      </c>
      <c r="B41" s="6">
        <v>373466</v>
      </c>
      <c r="C41" s="6">
        <v>8270</v>
      </c>
      <c r="D41" s="6">
        <v>3316</v>
      </c>
      <c r="E41" s="6">
        <v>16931</v>
      </c>
      <c r="F41" s="6">
        <v>3105</v>
      </c>
      <c r="G41" s="6">
        <v>53789</v>
      </c>
      <c r="H41" s="6">
        <v>5235</v>
      </c>
      <c r="I41" s="6">
        <v>3977</v>
      </c>
      <c r="J41" s="6">
        <v>796</v>
      </c>
      <c r="L41" s="6">
        <v>36040</v>
      </c>
      <c r="M41" s="6">
        <v>1704</v>
      </c>
      <c r="N41" s="6">
        <v>0</v>
      </c>
      <c r="O41" s="6">
        <v>1334</v>
      </c>
      <c r="P41" s="6">
        <v>2007</v>
      </c>
      <c r="Q41" s="6">
        <v>4188</v>
      </c>
      <c r="R41" s="6">
        <v>177</v>
      </c>
      <c r="S41" s="6">
        <v>361</v>
      </c>
      <c r="T41" s="6">
        <v>277</v>
      </c>
      <c r="U41" s="6">
        <v>17344</v>
      </c>
      <c r="V41" s="6">
        <v>5500</v>
      </c>
      <c r="W41" s="6">
        <v>523</v>
      </c>
      <c r="X41" s="6">
        <v>10037</v>
      </c>
      <c r="Y41" s="6">
        <v>10675</v>
      </c>
      <c r="Z41" s="6">
        <v>1317</v>
      </c>
      <c r="AA41" s="6">
        <v>7503</v>
      </c>
      <c r="AB41" s="6">
        <v>1666</v>
      </c>
      <c r="AC41" s="6">
        <v>16</v>
      </c>
      <c r="AD41" s="6">
        <v>159</v>
      </c>
      <c r="AE41" s="6">
        <v>9853</v>
      </c>
      <c r="AF41" s="6">
        <v>3764</v>
      </c>
      <c r="AG41" s="6">
        <v>7934</v>
      </c>
      <c r="AH41" s="6">
        <v>2356</v>
      </c>
      <c r="AI41" s="6">
        <v>15958</v>
      </c>
      <c r="AJ41" s="6">
        <v>892</v>
      </c>
      <c r="AK41" s="6">
        <v>0</v>
      </c>
      <c r="AL41" s="6">
        <v>888</v>
      </c>
      <c r="AM41" s="6">
        <v>13396</v>
      </c>
      <c r="AN41" s="6">
        <v>7672</v>
      </c>
      <c r="AO41" s="6">
        <v>6499</v>
      </c>
      <c r="AP41" s="6">
        <v>2652</v>
      </c>
      <c r="AQ41" s="6">
        <v>2171</v>
      </c>
      <c r="AR41" s="6">
        <v>24</v>
      </c>
      <c r="AS41" s="6">
        <v>139</v>
      </c>
      <c r="AT41" s="6">
        <v>90099</v>
      </c>
      <c r="AU41" s="6">
        <v>333</v>
      </c>
      <c r="AV41" s="6">
        <v>3</v>
      </c>
      <c r="AW41" s="6">
        <v>4221</v>
      </c>
      <c r="AX41" s="6">
        <v>6676</v>
      </c>
      <c r="AY41" s="6">
        <v>76</v>
      </c>
      <c r="AZ41" s="6">
        <v>1567</v>
      </c>
      <c r="BA41" s="6">
        <v>48</v>
      </c>
      <c r="BB41" s="6">
        <v>9424.3271484375</v>
      </c>
      <c r="BC41" s="6">
        <v>1523.766845703125</v>
      </c>
      <c r="BD41" s="6">
        <v>126.83518981933594</v>
      </c>
      <c r="BE41" s="6">
        <v>1190.800048828125</v>
      </c>
      <c r="BF41" s="6">
        <v>249.10000610351562</v>
      </c>
      <c r="BG41" s="6">
        <v>6556.0615234375</v>
      </c>
      <c r="BH41" s="6">
        <v>232.23080444335938</v>
      </c>
      <c r="BI41" s="6">
        <v>2685.92041015625</v>
      </c>
      <c r="BJ41" s="6">
        <v>4807.58984375</v>
      </c>
    </row>
    <row r="42" spans="1:62" ht="12.75" x14ac:dyDescent="0.2">
      <c r="A42" s="11">
        <v>38061</v>
      </c>
      <c r="B42" s="6">
        <v>375203</v>
      </c>
      <c r="C42" s="6">
        <v>8672</v>
      </c>
      <c r="D42" s="6">
        <v>2860</v>
      </c>
      <c r="E42" s="6">
        <v>17044</v>
      </c>
      <c r="F42" s="6">
        <v>2888</v>
      </c>
      <c r="G42" s="6">
        <v>60295</v>
      </c>
      <c r="H42" s="6">
        <v>4767</v>
      </c>
      <c r="I42" s="6">
        <v>3888</v>
      </c>
      <c r="J42" s="6">
        <v>838</v>
      </c>
      <c r="L42" s="6">
        <v>38091</v>
      </c>
      <c r="M42" s="6">
        <v>2152</v>
      </c>
      <c r="N42" s="6">
        <v>0</v>
      </c>
      <c r="O42" s="6">
        <v>947</v>
      </c>
      <c r="P42" s="6">
        <v>1760</v>
      </c>
      <c r="Q42" s="6">
        <v>1799</v>
      </c>
      <c r="R42" s="6">
        <v>332</v>
      </c>
      <c r="S42" s="6">
        <v>533</v>
      </c>
      <c r="T42" s="6">
        <v>311</v>
      </c>
      <c r="U42" s="6">
        <v>19280</v>
      </c>
      <c r="V42" s="6">
        <v>5324</v>
      </c>
      <c r="W42" s="6">
        <v>490</v>
      </c>
      <c r="X42" s="6">
        <v>13270</v>
      </c>
      <c r="Y42" s="6">
        <v>10456</v>
      </c>
      <c r="Z42" s="6">
        <v>987</v>
      </c>
      <c r="AA42" s="6">
        <v>6484</v>
      </c>
      <c r="AB42" s="6">
        <v>936</v>
      </c>
      <c r="AC42" s="6">
        <v>16</v>
      </c>
      <c r="AD42" s="6">
        <v>179</v>
      </c>
      <c r="AE42" s="6">
        <v>7203</v>
      </c>
      <c r="AF42" s="6">
        <v>4070</v>
      </c>
      <c r="AG42" s="6">
        <v>7977</v>
      </c>
      <c r="AH42" s="6">
        <v>1998</v>
      </c>
      <c r="AI42" s="6">
        <v>16095</v>
      </c>
      <c r="AJ42" s="6">
        <v>115</v>
      </c>
      <c r="AK42" s="6">
        <v>0</v>
      </c>
      <c r="AL42" s="6">
        <v>881</v>
      </c>
      <c r="AM42" s="6">
        <v>13579</v>
      </c>
      <c r="AN42" s="6">
        <v>5888</v>
      </c>
      <c r="AO42" s="6">
        <v>3712</v>
      </c>
      <c r="AP42" s="6">
        <v>1896</v>
      </c>
      <c r="AQ42" s="6">
        <v>595</v>
      </c>
      <c r="AR42" s="6">
        <v>31</v>
      </c>
      <c r="AS42" s="6">
        <v>40</v>
      </c>
      <c r="AT42" s="6">
        <v>98499</v>
      </c>
      <c r="AU42" s="6">
        <v>254</v>
      </c>
      <c r="AV42" s="6">
        <v>1</v>
      </c>
      <c r="AW42" s="6">
        <v>1468</v>
      </c>
      <c r="AX42" s="6">
        <v>4023</v>
      </c>
      <c r="AY42" s="6">
        <v>25</v>
      </c>
      <c r="AZ42" s="6">
        <v>2201</v>
      </c>
      <c r="BA42" s="6">
        <v>53</v>
      </c>
      <c r="BB42" s="6">
        <v>9552.7060546875</v>
      </c>
      <c r="BC42" s="6">
        <v>1678.1827392578125</v>
      </c>
      <c r="BD42" s="6">
        <v>54.310722351074219</v>
      </c>
      <c r="BE42" s="6">
        <v>1088.4000244140625</v>
      </c>
      <c r="BF42" s="6">
        <v>109.5</v>
      </c>
      <c r="BG42" s="6">
        <v>6538.94970703125</v>
      </c>
      <c r="BH42" s="6">
        <v>237.08641052246094</v>
      </c>
      <c r="BI42" s="6">
        <v>2587.58935546875</v>
      </c>
      <c r="BJ42" s="6">
        <v>5369.1552734375</v>
      </c>
    </row>
    <row r="43" spans="1:62" ht="12.75" x14ac:dyDescent="0.2">
      <c r="A43" s="11">
        <v>38092</v>
      </c>
      <c r="B43" s="6">
        <v>389328</v>
      </c>
      <c r="C43" s="6">
        <v>8552</v>
      </c>
      <c r="D43" s="6">
        <v>2640</v>
      </c>
      <c r="E43" s="6">
        <v>17528</v>
      </c>
      <c r="F43" s="6">
        <v>2298</v>
      </c>
      <c r="G43" s="6">
        <v>56992</v>
      </c>
      <c r="H43" s="6">
        <v>5363</v>
      </c>
      <c r="I43" s="6">
        <v>4214</v>
      </c>
      <c r="J43" s="6">
        <v>626</v>
      </c>
      <c r="L43" s="6">
        <v>41173</v>
      </c>
      <c r="M43" s="6">
        <v>4875</v>
      </c>
      <c r="N43" s="6">
        <v>0</v>
      </c>
      <c r="O43" s="6">
        <v>175</v>
      </c>
      <c r="P43" s="6">
        <v>1124</v>
      </c>
      <c r="Q43" s="6">
        <v>1693</v>
      </c>
      <c r="R43" s="6">
        <v>213</v>
      </c>
      <c r="S43" s="6">
        <v>787</v>
      </c>
      <c r="T43" s="6">
        <v>554</v>
      </c>
      <c r="U43" s="6">
        <v>15608</v>
      </c>
      <c r="V43" s="6">
        <v>5309</v>
      </c>
      <c r="W43" s="6">
        <v>770</v>
      </c>
      <c r="X43" s="6">
        <v>17193</v>
      </c>
      <c r="Y43" s="6">
        <v>10451</v>
      </c>
      <c r="Z43" s="6">
        <v>957</v>
      </c>
      <c r="AA43" s="6">
        <v>7475</v>
      </c>
      <c r="AB43" s="6">
        <v>1570</v>
      </c>
      <c r="AC43" s="6">
        <v>16</v>
      </c>
      <c r="AD43" s="6">
        <v>176</v>
      </c>
      <c r="AE43" s="6">
        <v>6595</v>
      </c>
      <c r="AF43" s="6">
        <v>3928</v>
      </c>
      <c r="AG43" s="6">
        <v>10275</v>
      </c>
      <c r="AH43" s="6">
        <v>1782</v>
      </c>
      <c r="AI43" s="6">
        <v>15431</v>
      </c>
      <c r="AJ43" s="6">
        <v>263</v>
      </c>
      <c r="AK43" s="6">
        <v>0</v>
      </c>
      <c r="AL43" s="6">
        <v>809</v>
      </c>
      <c r="AM43" s="6">
        <v>16643</v>
      </c>
      <c r="AN43" s="6">
        <v>5633</v>
      </c>
      <c r="AO43" s="6">
        <v>3302</v>
      </c>
      <c r="AP43" s="6">
        <v>2316</v>
      </c>
      <c r="AQ43" s="6">
        <v>1052</v>
      </c>
      <c r="AR43" s="6">
        <v>10</v>
      </c>
      <c r="AS43" s="6">
        <v>77</v>
      </c>
      <c r="AT43" s="6">
        <v>103954</v>
      </c>
      <c r="AU43" s="6">
        <v>639</v>
      </c>
      <c r="AV43" s="6">
        <v>2</v>
      </c>
      <c r="AW43" s="6">
        <v>2754</v>
      </c>
      <c r="AX43" s="6">
        <v>3768</v>
      </c>
      <c r="AY43" s="6">
        <v>382</v>
      </c>
      <c r="AZ43" s="6">
        <v>1319</v>
      </c>
      <c r="BA43" s="6">
        <v>63</v>
      </c>
      <c r="BB43" s="6">
        <v>8744.7998046875</v>
      </c>
      <c r="BC43" s="6">
        <v>1118.3846435546875</v>
      </c>
      <c r="BD43" s="6">
        <v>0</v>
      </c>
      <c r="BE43" s="6">
        <v>977.70001220703125</v>
      </c>
      <c r="BF43" s="6">
        <v>37.400001525878906</v>
      </c>
      <c r="BG43" s="6">
        <v>5514.857421875</v>
      </c>
      <c r="BH43" s="6">
        <v>191.85784912109375</v>
      </c>
      <c r="BI43" s="6">
        <v>2348.433837890625</v>
      </c>
      <c r="BJ43" s="6">
        <v>5647.68505859375</v>
      </c>
    </row>
    <row r="44" spans="1:62" ht="12.75" x14ac:dyDescent="0.2">
      <c r="A44" s="11">
        <v>38122</v>
      </c>
      <c r="B44" s="6">
        <v>485114</v>
      </c>
      <c r="C44" s="6">
        <v>10409</v>
      </c>
      <c r="D44" s="6">
        <v>3027</v>
      </c>
      <c r="E44" s="6">
        <v>21411</v>
      </c>
      <c r="F44" s="6">
        <v>3950</v>
      </c>
      <c r="G44" s="6">
        <v>56398</v>
      </c>
      <c r="H44" s="6">
        <v>6967</v>
      </c>
      <c r="I44" s="6">
        <v>5821</v>
      </c>
      <c r="J44" s="6">
        <v>1701</v>
      </c>
      <c r="L44" s="6">
        <v>51135</v>
      </c>
      <c r="M44" s="6">
        <v>6650</v>
      </c>
      <c r="N44" s="6">
        <v>0</v>
      </c>
      <c r="O44" s="6">
        <v>1025</v>
      </c>
      <c r="P44" s="6">
        <v>4328</v>
      </c>
      <c r="Q44" s="6">
        <v>3079</v>
      </c>
      <c r="R44" s="6">
        <v>324</v>
      </c>
      <c r="S44" s="6">
        <v>636</v>
      </c>
      <c r="T44" s="6">
        <v>475</v>
      </c>
      <c r="U44" s="6">
        <v>19393</v>
      </c>
      <c r="V44" s="6">
        <v>5016</v>
      </c>
      <c r="W44" s="6">
        <v>1891</v>
      </c>
      <c r="X44" s="6">
        <v>12018</v>
      </c>
      <c r="Y44" s="6">
        <v>11704</v>
      </c>
      <c r="Z44" s="6">
        <v>991</v>
      </c>
      <c r="AA44" s="6">
        <v>13877</v>
      </c>
      <c r="AB44" s="6">
        <v>3470</v>
      </c>
      <c r="AC44" s="6">
        <v>16</v>
      </c>
      <c r="AD44" s="6">
        <v>606</v>
      </c>
      <c r="AE44" s="6">
        <v>8714</v>
      </c>
      <c r="AF44" s="6">
        <v>1257</v>
      </c>
      <c r="AG44" s="6">
        <v>15451</v>
      </c>
      <c r="AH44" s="6">
        <v>3001</v>
      </c>
      <c r="AI44" s="6">
        <v>24268</v>
      </c>
      <c r="AJ44" s="6">
        <v>4594</v>
      </c>
      <c r="AK44" s="6">
        <v>0</v>
      </c>
      <c r="AL44" s="6">
        <v>4107</v>
      </c>
      <c r="AM44" s="6">
        <v>20095</v>
      </c>
      <c r="AN44" s="6">
        <v>4756</v>
      </c>
      <c r="AO44" s="6">
        <v>11504</v>
      </c>
      <c r="AP44" s="6">
        <v>3763</v>
      </c>
      <c r="AQ44" s="6">
        <v>4032</v>
      </c>
      <c r="AR44" s="6">
        <v>26</v>
      </c>
      <c r="AS44" s="6">
        <v>618</v>
      </c>
      <c r="AT44" s="6">
        <v>118578</v>
      </c>
      <c r="AU44" s="6">
        <v>924</v>
      </c>
      <c r="AV44" s="6">
        <v>2</v>
      </c>
      <c r="AW44" s="6">
        <v>7758</v>
      </c>
      <c r="AX44" s="6">
        <v>3523</v>
      </c>
      <c r="AY44" s="6">
        <v>235</v>
      </c>
      <c r="AZ44" s="6">
        <v>1539</v>
      </c>
      <c r="BA44" s="6">
        <v>53</v>
      </c>
      <c r="BB44" s="6">
        <v>9066.1357421875</v>
      </c>
      <c r="BC44" s="6">
        <v>530.28863525390625</v>
      </c>
      <c r="BD44" s="6">
        <v>0</v>
      </c>
      <c r="BE44" s="6">
        <v>1148</v>
      </c>
      <c r="BF44" s="6">
        <v>62.700000762939453</v>
      </c>
      <c r="BG44" s="6">
        <v>4919.87353515625</v>
      </c>
      <c r="BH44" s="6">
        <v>206.79435729980469</v>
      </c>
      <c r="BI44" s="6">
        <v>2402.536376953125</v>
      </c>
      <c r="BJ44" s="6">
        <v>6322.955078125</v>
      </c>
    </row>
    <row r="45" spans="1:62" ht="12.75" x14ac:dyDescent="0.2">
      <c r="A45" s="11">
        <v>38153</v>
      </c>
      <c r="B45" s="6">
        <v>508140</v>
      </c>
      <c r="C45" s="6">
        <v>11388</v>
      </c>
      <c r="D45" s="6">
        <v>3275</v>
      </c>
      <c r="E45" s="6">
        <v>24959</v>
      </c>
      <c r="F45" s="6">
        <v>4978</v>
      </c>
      <c r="G45" s="6">
        <v>56402</v>
      </c>
      <c r="H45" s="6">
        <v>6707</v>
      </c>
      <c r="I45" s="6">
        <v>5783</v>
      </c>
      <c r="J45" s="6">
        <v>1105</v>
      </c>
      <c r="L45" s="6">
        <v>59830</v>
      </c>
      <c r="M45" s="6">
        <v>6005</v>
      </c>
      <c r="N45" s="6">
        <v>0</v>
      </c>
      <c r="O45" s="6">
        <v>485</v>
      </c>
      <c r="P45" s="6">
        <v>4378</v>
      </c>
      <c r="Q45" s="6">
        <v>1320</v>
      </c>
      <c r="R45" s="6">
        <v>704</v>
      </c>
      <c r="S45" s="6">
        <v>1212</v>
      </c>
      <c r="T45" s="6">
        <v>551</v>
      </c>
      <c r="U45" s="6">
        <v>22176</v>
      </c>
      <c r="V45" s="6">
        <v>5125</v>
      </c>
      <c r="W45" s="6">
        <v>1669</v>
      </c>
      <c r="X45" s="6">
        <v>14359</v>
      </c>
      <c r="Y45" s="6">
        <v>11622</v>
      </c>
      <c r="Z45" s="6">
        <v>703</v>
      </c>
      <c r="AA45" s="6">
        <v>11437</v>
      </c>
      <c r="AB45" s="6">
        <v>2644</v>
      </c>
      <c r="AC45" s="6">
        <v>16</v>
      </c>
      <c r="AD45" s="6">
        <v>603</v>
      </c>
      <c r="AE45" s="6">
        <v>12911</v>
      </c>
      <c r="AF45" s="6">
        <v>3457</v>
      </c>
      <c r="AG45" s="6">
        <v>13500</v>
      </c>
      <c r="AH45" s="6">
        <v>3221</v>
      </c>
      <c r="AI45" s="6">
        <v>25128</v>
      </c>
      <c r="AJ45" s="6">
        <v>2876</v>
      </c>
      <c r="AK45" s="6">
        <v>0</v>
      </c>
      <c r="AL45" s="6">
        <v>2668</v>
      </c>
      <c r="AM45" s="6">
        <v>18978</v>
      </c>
      <c r="AN45" s="6">
        <v>4199</v>
      </c>
      <c r="AO45" s="6">
        <v>7421</v>
      </c>
      <c r="AP45" s="6">
        <v>3842</v>
      </c>
      <c r="AQ45" s="6">
        <v>2908</v>
      </c>
      <c r="AR45" s="6">
        <v>160</v>
      </c>
      <c r="AS45" s="6">
        <v>160</v>
      </c>
      <c r="AT45" s="6">
        <v>137272</v>
      </c>
      <c r="AU45" s="6">
        <v>1131</v>
      </c>
      <c r="AV45" s="6">
        <v>22</v>
      </c>
      <c r="AW45" s="6">
        <v>5257</v>
      </c>
      <c r="AX45" s="6">
        <v>1511</v>
      </c>
      <c r="AY45" s="6">
        <v>197</v>
      </c>
      <c r="AZ45" s="6">
        <v>1846</v>
      </c>
      <c r="BA45" s="6">
        <v>36</v>
      </c>
      <c r="BB45" s="6">
        <v>8955.3310546875</v>
      </c>
      <c r="BC45" s="6">
        <v>1172.984130859375</v>
      </c>
      <c r="BD45" s="6">
        <v>0</v>
      </c>
      <c r="BE45" s="6">
        <v>984.70001220703125</v>
      </c>
      <c r="BF45" s="6">
        <v>13.699999809265137</v>
      </c>
      <c r="BG45" s="6">
        <v>5270.4833984375</v>
      </c>
      <c r="BH45" s="6">
        <v>190.05856323242187</v>
      </c>
      <c r="BI45" s="6">
        <v>2375.184326171875</v>
      </c>
      <c r="BJ45" s="6">
        <v>6941.2431640625</v>
      </c>
    </row>
    <row r="46" spans="1:62" ht="12.75" x14ac:dyDescent="0.2">
      <c r="A46" s="11">
        <v>38183</v>
      </c>
      <c r="B46" s="6">
        <v>626401</v>
      </c>
      <c r="C46" s="6">
        <v>17481</v>
      </c>
      <c r="D46" s="6">
        <v>3317</v>
      </c>
      <c r="E46" s="6">
        <v>31355</v>
      </c>
      <c r="F46" s="6">
        <v>5639</v>
      </c>
      <c r="G46" s="6">
        <v>84330</v>
      </c>
      <c r="H46" s="6">
        <v>9675</v>
      </c>
      <c r="I46" s="6">
        <v>6418</v>
      </c>
      <c r="J46" s="6">
        <v>1129</v>
      </c>
      <c r="L46" s="6">
        <v>62865</v>
      </c>
      <c r="M46" s="6">
        <v>7918</v>
      </c>
      <c r="N46" s="6">
        <v>0</v>
      </c>
      <c r="O46" s="6">
        <v>1078</v>
      </c>
      <c r="P46" s="6">
        <v>5391</v>
      </c>
      <c r="Q46" s="6">
        <v>2176</v>
      </c>
      <c r="R46" s="6">
        <v>788</v>
      </c>
      <c r="S46" s="6">
        <v>902</v>
      </c>
      <c r="T46" s="6">
        <v>511</v>
      </c>
      <c r="U46" s="6">
        <v>24790</v>
      </c>
      <c r="V46" s="6">
        <v>5323</v>
      </c>
      <c r="W46" s="6">
        <v>1400</v>
      </c>
      <c r="X46" s="6">
        <v>15301</v>
      </c>
      <c r="Y46" s="6">
        <v>11757</v>
      </c>
      <c r="Z46" s="6">
        <v>1652</v>
      </c>
      <c r="AA46" s="6">
        <v>13889</v>
      </c>
      <c r="AB46" s="6">
        <v>3916</v>
      </c>
      <c r="AC46" s="6">
        <v>16</v>
      </c>
      <c r="AD46" s="6">
        <v>487</v>
      </c>
      <c r="AE46" s="6">
        <v>16687</v>
      </c>
      <c r="AF46" s="6">
        <v>3174</v>
      </c>
      <c r="AG46" s="6">
        <v>15358</v>
      </c>
      <c r="AH46" s="6">
        <v>3879</v>
      </c>
      <c r="AI46" s="6">
        <v>26901</v>
      </c>
      <c r="AJ46" s="6">
        <v>3827</v>
      </c>
      <c r="AK46" s="6">
        <v>0</v>
      </c>
      <c r="AL46" s="6">
        <v>2843</v>
      </c>
      <c r="AM46" s="6">
        <v>25654</v>
      </c>
      <c r="AN46" s="6">
        <v>8724</v>
      </c>
      <c r="AO46" s="6">
        <v>12436</v>
      </c>
      <c r="AP46" s="6">
        <v>3174</v>
      </c>
      <c r="AQ46" s="6">
        <v>4599</v>
      </c>
      <c r="AR46" s="6">
        <v>447</v>
      </c>
      <c r="AS46" s="6">
        <v>239</v>
      </c>
      <c r="AT46" s="6">
        <v>160095</v>
      </c>
      <c r="AU46" s="6">
        <v>1597</v>
      </c>
      <c r="AV46" s="6">
        <v>5</v>
      </c>
      <c r="AW46" s="6">
        <v>6805</v>
      </c>
      <c r="AX46" s="6">
        <v>7909</v>
      </c>
      <c r="AY46" s="6">
        <v>82</v>
      </c>
      <c r="AZ46" s="6">
        <v>2419</v>
      </c>
      <c r="BA46" s="6">
        <v>41</v>
      </c>
      <c r="BB46" s="6">
        <v>9432.8427734375</v>
      </c>
      <c r="BC46" s="6">
        <v>1763.7545166015625</v>
      </c>
      <c r="BD46" s="6">
        <v>23.734125137329102</v>
      </c>
      <c r="BE46" s="6">
        <v>776.5</v>
      </c>
      <c r="BF46" s="6">
        <v>20.600000381469727</v>
      </c>
      <c r="BG46" s="6">
        <v>5447.0615234375</v>
      </c>
      <c r="BH46" s="6">
        <v>189.18356323242187</v>
      </c>
      <c r="BI46" s="6">
        <v>2353.45703125</v>
      </c>
      <c r="BJ46" s="6">
        <v>8843.955078125</v>
      </c>
    </row>
    <row r="47" spans="1:62" ht="12.75" x14ac:dyDescent="0.2">
      <c r="A47" s="11">
        <v>38214</v>
      </c>
      <c r="B47" s="6">
        <v>612571</v>
      </c>
      <c r="C47" s="6">
        <v>14662</v>
      </c>
      <c r="D47" s="6">
        <v>2960</v>
      </c>
      <c r="E47" s="6">
        <v>28859</v>
      </c>
      <c r="F47" s="6">
        <v>5291</v>
      </c>
      <c r="G47" s="6">
        <v>81551</v>
      </c>
      <c r="H47" s="6">
        <v>7902</v>
      </c>
      <c r="I47" s="6">
        <v>6918</v>
      </c>
      <c r="J47" s="6">
        <v>1055</v>
      </c>
      <c r="L47" s="6">
        <v>60783</v>
      </c>
      <c r="M47" s="6">
        <v>7322</v>
      </c>
      <c r="N47" s="6">
        <v>0</v>
      </c>
      <c r="O47" s="6">
        <v>1172</v>
      </c>
      <c r="P47" s="6">
        <v>4356</v>
      </c>
      <c r="Q47" s="6">
        <v>2179</v>
      </c>
      <c r="R47" s="6">
        <v>657</v>
      </c>
      <c r="S47" s="6">
        <v>1827</v>
      </c>
      <c r="T47" s="6">
        <v>526</v>
      </c>
      <c r="U47" s="6">
        <v>27960</v>
      </c>
      <c r="V47" s="6">
        <v>6042</v>
      </c>
      <c r="W47" s="6">
        <v>1334</v>
      </c>
      <c r="X47" s="6">
        <v>15055</v>
      </c>
      <c r="Y47" s="6">
        <v>11929</v>
      </c>
      <c r="Z47" s="6">
        <v>402</v>
      </c>
      <c r="AA47" s="6">
        <v>12823</v>
      </c>
      <c r="AB47" s="6">
        <v>2985</v>
      </c>
      <c r="AC47" s="6">
        <v>16</v>
      </c>
      <c r="AD47" s="6">
        <v>314</v>
      </c>
      <c r="AE47" s="6">
        <v>16518</v>
      </c>
      <c r="AF47" s="6">
        <v>3285</v>
      </c>
      <c r="AG47" s="6">
        <v>16351</v>
      </c>
      <c r="AH47" s="6">
        <v>3130</v>
      </c>
      <c r="AI47" s="6">
        <v>29436</v>
      </c>
      <c r="AJ47" s="6">
        <v>3531</v>
      </c>
      <c r="AK47" s="6">
        <v>0</v>
      </c>
      <c r="AL47" s="6">
        <v>2634</v>
      </c>
      <c r="AM47" s="6">
        <v>24300</v>
      </c>
      <c r="AN47" s="6">
        <v>9401</v>
      </c>
      <c r="AO47" s="6">
        <v>10361</v>
      </c>
      <c r="AP47" s="6">
        <v>3864</v>
      </c>
      <c r="AQ47" s="6">
        <v>5291</v>
      </c>
      <c r="AR47" s="6">
        <v>246</v>
      </c>
      <c r="AS47" s="6">
        <v>206</v>
      </c>
      <c r="AT47" s="6">
        <v>157525</v>
      </c>
      <c r="AU47" s="6">
        <v>1604</v>
      </c>
      <c r="AV47" s="6">
        <v>3</v>
      </c>
      <c r="AW47" s="6">
        <v>7343</v>
      </c>
      <c r="AX47" s="6">
        <v>9321</v>
      </c>
      <c r="AY47" s="6">
        <v>86</v>
      </c>
      <c r="AZ47" s="6">
        <v>1216</v>
      </c>
      <c r="BA47" s="6">
        <v>38</v>
      </c>
      <c r="BB47" s="6">
        <v>9281.2041015625</v>
      </c>
      <c r="BC47" s="6">
        <v>1993.3656005859375</v>
      </c>
      <c r="BD47" s="6">
        <v>20.120615005493164</v>
      </c>
      <c r="BE47" s="6">
        <v>753.70001220703125</v>
      </c>
      <c r="BF47" s="6">
        <v>12.899999618530273</v>
      </c>
      <c r="BG47" s="6">
        <v>5857.03955078125</v>
      </c>
      <c r="BH47" s="6">
        <v>197.31732177734375</v>
      </c>
      <c r="BI47" s="6">
        <v>2437.067138671875</v>
      </c>
      <c r="BJ47" s="6">
        <v>8907.3125</v>
      </c>
    </row>
    <row r="48" spans="1:62" ht="12.75" x14ac:dyDescent="0.2">
      <c r="A48" s="11">
        <v>38245</v>
      </c>
      <c r="B48" s="6">
        <v>529440</v>
      </c>
      <c r="C48" s="6">
        <v>9689</v>
      </c>
      <c r="D48" s="6">
        <v>2999</v>
      </c>
      <c r="E48" s="6">
        <v>23051</v>
      </c>
      <c r="F48" s="6">
        <v>2578</v>
      </c>
      <c r="G48" s="6">
        <v>77112</v>
      </c>
      <c r="H48" s="6">
        <v>6481</v>
      </c>
      <c r="I48" s="6">
        <v>6399</v>
      </c>
      <c r="J48" s="6">
        <v>1324</v>
      </c>
      <c r="L48" s="6">
        <v>61468</v>
      </c>
      <c r="M48" s="6">
        <v>3993</v>
      </c>
      <c r="N48" s="6">
        <v>0</v>
      </c>
      <c r="O48" s="6">
        <v>1101</v>
      </c>
      <c r="P48" s="6">
        <v>2351</v>
      </c>
      <c r="Q48" s="6">
        <v>1520</v>
      </c>
      <c r="R48" s="6">
        <v>770</v>
      </c>
      <c r="S48" s="6">
        <v>2267</v>
      </c>
      <c r="T48" s="6">
        <v>233</v>
      </c>
      <c r="U48" s="6">
        <v>23911</v>
      </c>
      <c r="V48" s="6">
        <v>4778</v>
      </c>
      <c r="W48" s="6">
        <v>1184</v>
      </c>
      <c r="X48" s="6">
        <v>13553</v>
      </c>
      <c r="Y48" s="6">
        <v>11422</v>
      </c>
      <c r="Z48" s="6">
        <v>1492</v>
      </c>
      <c r="AA48" s="6">
        <v>9052</v>
      </c>
      <c r="AB48" s="6">
        <v>3072</v>
      </c>
      <c r="AC48" s="6">
        <v>16</v>
      </c>
      <c r="AD48" s="6">
        <v>231</v>
      </c>
      <c r="AE48" s="6">
        <v>13687</v>
      </c>
      <c r="AF48" s="6">
        <v>3673</v>
      </c>
      <c r="AG48" s="6">
        <v>12208</v>
      </c>
      <c r="AH48" s="6">
        <v>2403</v>
      </c>
      <c r="AI48" s="6">
        <v>31803</v>
      </c>
      <c r="AJ48" s="6">
        <v>1738</v>
      </c>
      <c r="AK48" s="6">
        <v>0</v>
      </c>
      <c r="AL48" s="6">
        <v>1400</v>
      </c>
      <c r="AM48" s="6">
        <v>22073</v>
      </c>
      <c r="AN48" s="6">
        <v>8320</v>
      </c>
      <c r="AO48" s="6">
        <v>8535</v>
      </c>
      <c r="AP48" s="6">
        <v>2516</v>
      </c>
      <c r="AQ48" s="6">
        <v>3150</v>
      </c>
      <c r="AR48" s="6">
        <v>293</v>
      </c>
      <c r="AS48" s="6">
        <v>52</v>
      </c>
      <c r="AT48" s="6">
        <v>131609</v>
      </c>
      <c r="AU48" s="6">
        <v>890</v>
      </c>
      <c r="AV48" s="6">
        <v>4</v>
      </c>
      <c r="AW48" s="6">
        <v>4415</v>
      </c>
      <c r="AX48" s="6">
        <v>6539</v>
      </c>
      <c r="AY48" s="6">
        <v>69</v>
      </c>
      <c r="AZ48" s="6">
        <v>1979</v>
      </c>
      <c r="BA48" s="6">
        <v>36</v>
      </c>
      <c r="BB48" s="6">
        <v>8979.9697265625</v>
      </c>
      <c r="BC48" s="6">
        <v>2485.383544921875</v>
      </c>
      <c r="BD48" s="6">
        <v>82.85650634765625</v>
      </c>
      <c r="BE48" s="6">
        <v>713.4000244140625</v>
      </c>
      <c r="BF48" s="6">
        <v>91.099998474121094</v>
      </c>
      <c r="BG48" s="6">
        <v>5945.5458984375</v>
      </c>
      <c r="BH48" s="6">
        <v>156.66090393066406</v>
      </c>
      <c r="BI48" s="6">
        <v>2242.72021484375</v>
      </c>
      <c r="BJ48" s="6">
        <v>8212.3291015625</v>
      </c>
    </row>
    <row r="49" spans="1:62" ht="12.75" x14ac:dyDescent="0.2">
      <c r="A49" s="11">
        <v>38275</v>
      </c>
      <c r="B49" s="6">
        <v>439841</v>
      </c>
      <c r="C49" s="6">
        <v>7254</v>
      </c>
      <c r="D49" s="6">
        <v>2788</v>
      </c>
      <c r="E49" s="6">
        <v>18066</v>
      </c>
      <c r="F49" s="6">
        <v>3784</v>
      </c>
      <c r="G49" s="6">
        <v>65163</v>
      </c>
      <c r="H49" s="6">
        <v>7046</v>
      </c>
      <c r="I49" s="6">
        <v>4556</v>
      </c>
      <c r="J49" s="6">
        <v>504</v>
      </c>
      <c r="L49" s="6">
        <v>57548</v>
      </c>
      <c r="M49" s="6">
        <v>1716</v>
      </c>
      <c r="N49" s="6">
        <v>0</v>
      </c>
      <c r="O49" s="6">
        <v>1017</v>
      </c>
      <c r="P49" s="6">
        <v>794</v>
      </c>
      <c r="Q49" s="6">
        <v>393</v>
      </c>
      <c r="R49" s="6">
        <v>1086</v>
      </c>
      <c r="S49" s="6">
        <v>662</v>
      </c>
      <c r="T49" s="6">
        <v>141</v>
      </c>
      <c r="U49" s="6">
        <v>22987</v>
      </c>
      <c r="V49" s="6">
        <v>5328</v>
      </c>
      <c r="W49" s="6">
        <v>579</v>
      </c>
      <c r="X49" s="6">
        <v>13727</v>
      </c>
      <c r="Y49" s="6">
        <v>10471</v>
      </c>
      <c r="Z49" s="6">
        <v>626</v>
      </c>
      <c r="AA49" s="6">
        <v>9339</v>
      </c>
      <c r="AB49" s="6">
        <v>1133</v>
      </c>
      <c r="AC49" s="6">
        <v>16</v>
      </c>
      <c r="AD49" s="6">
        <v>150</v>
      </c>
      <c r="AE49" s="6">
        <v>12106</v>
      </c>
      <c r="AF49" s="6">
        <v>1920</v>
      </c>
      <c r="AG49" s="6">
        <v>7784</v>
      </c>
      <c r="AH49" s="6">
        <v>2279</v>
      </c>
      <c r="AI49" s="6">
        <v>20491</v>
      </c>
      <c r="AJ49" s="6">
        <v>412</v>
      </c>
      <c r="AK49" s="6">
        <v>0</v>
      </c>
      <c r="AL49" s="6">
        <v>68</v>
      </c>
      <c r="AM49" s="6">
        <v>15870</v>
      </c>
      <c r="AN49" s="6">
        <v>8314</v>
      </c>
      <c r="AO49" s="6">
        <v>1074</v>
      </c>
      <c r="AP49" s="6">
        <v>2312</v>
      </c>
      <c r="AQ49" s="6">
        <v>1431</v>
      </c>
      <c r="AR49" s="6">
        <v>95</v>
      </c>
      <c r="AS49" s="6">
        <v>47</v>
      </c>
      <c r="AT49" s="6">
        <v>120125</v>
      </c>
      <c r="AU49" s="6">
        <v>638</v>
      </c>
      <c r="AV49" s="6">
        <v>3</v>
      </c>
      <c r="AW49" s="6">
        <v>1065</v>
      </c>
      <c r="AX49" s="6">
        <v>5953</v>
      </c>
      <c r="AY49" s="6">
        <v>65</v>
      </c>
      <c r="AZ49" s="6">
        <v>879</v>
      </c>
      <c r="BA49" s="6">
        <v>36</v>
      </c>
      <c r="BB49" s="6">
        <v>8854.0908203125</v>
      </c>
      <c r="BC49" s="6">
        <v>2281.79248046875</v>
      </c>
      <c r="BD49" s="6">
        <v>69.073043823242188</v>
      </c>
      <c r="BE49" s="6">
        <v>1041</v>
      </c>
      <c r="BF49" s="6">
        <v>89.5</v>
      </c>
      <c r="BG49" s="6">
        <v>6794.00390625</v>
      </c>
      <c r="BH49" s="6">
        <v>188.38252258300781</v>
      </c>
      <c r="BI49" s="6">
        <v>2426.654541015625</v>
      </c>
      <c r="BJ49" s="6">
        <v>6564.419921875</v>
      </c>
    </row>
    <row r="50" spans="1:62" ht="12.75" x14ac:dyDescent="0.2">
      <c r="A50" s="11">
        <v>38306</v>
      </c>
      <c r="B50" s="6">
        <v>376169</v>
      </c>
      <c r="C50" s="6">
        <v>4995</v>
      </c>
      <c r="D50" s="6">
        <v>3003</v>
      </c>
      <c r="E50" s="6">
        <v>15540</v>
      </c>
      <c r="F50" s="6">
        <v>1789</v>
      </c>
      <c r="G50" s="6">
        <v>63338</v>
      </c>
      <c r="H50" s="6">
        <v>8738</v>
      </c>
      <c r="I50" s="6">
        <v>4045</v>
      </c>
      <c r="J50" s="6">
        <v>913</v>
      </c>
      <c r="L50" s="6">
        <v>39980</v>
      </c>
      <c r="M50" s="6">
        <v>573</v>
      </c>
      <c r="N50" s="6">
        <v>0</v>
      </c>
      <c r="O50" s="6">
        <v>1183</v>
      </c>
      <c r="P50" s="6">
        <v>764</v>
      </c>
      <c r="Q50" s="6">
        <v>332</v>
      </c>
      <c r="R50" s="6">
        <v>1395</v>
      </c>
      <c r="S50" s="6">
        <v>440</v>
      </c>
      <c r="T50" s="6">
        <v>219</v>
      </c>
      <c r="U50" s="6">
        <v>16905</v>
      </c>
      <c r="V50" s="6">
        <v>5893</v>
      </c>
      <c r="W50" s="6">
        <v>718</v>
      </c>
      <c r="X50" s="6">
        <v>10649</v>
      </c>
      <c r="Y50" s="6">
        <v>10238</v>
      </c>
      <c r="Z50" s="6">
        <v>612</v>
      </c>
      <c r="AA50" s="6">
        <v>3729</v>
      </c>
      <c r="AB50" s="6">
        <v>592</v>
      </c>
      <c r="AC50" s="6">
        <v>16</v>
      </c>
      <c r="AD50" s="6">
        <v>152</v>
      </c>
      <c r="AE50" s="6">
        <v>11938</v>
      </c>
      <c r="AF50" s="6">
        <v>3935</v>
      </c>
      <c r="AG50" s="6">
        <v>15033</v>
      </c>
      <c r="AH50" s="6">
        <v>2053</v>
      </c>
      <c r="AI50" s="6">
        <v>20010</v>
      </c>
      <c r="AJ50" s="6">
        <v>312</v>
      </c>
      <c r="AK50" s="6">
        <v>0</v>
      </c>
      <c r="AL50" s="6">
        <v>862</v>
      </c>
      <c r="AM50" s="6">
        <v>8250</v>
      </c>
      <c r="AN50" s="6">
        <v>9292</v>
      </c>
      <c r="AO50" s="6">
        <v>3120</v>
      </c>
      <c r="AP50" s="6">
        <v>3179</v>
      </c>
      <c r="AQ50" s="6">
        <v>1083</v>
      </c>
      <c r="AR50" s="6">
        <v>78</v>
      </c>
      <c r="AS50" s="6">
        <v>12</v>
      </c>
      <c r="AT50" s="6">
        <v>89952</v>
      </c>
      <c r="AU50" s="6">
        <v>515</v>
      </c>
      <c r="AV50" s="6">
        <v>3</v>
      </c>
      <c r="AW50" s="6">
        <v>2302</v>
      </c>
      <c r="AX50" s="6">
        <v>5921</v>
      </c>
      <c r="AY50" s="6">
        <v>42</v>
      </c>
      <c r="AZ50" s="6">
        <v>1490</v>
      </c>
      <c r="BA50" s="6">
        <v>37</v>
      </c>
      <c r="BB50" s="6">
        <v>8697.5634765625</v>
      </c>
      <c r="BC50" s="6">
        <v>1917.9332275390625</v>
      </c>
      <c r="BD50" s="6">
        <v>142.75115966796875</v>
      </c>
      <c r="BE50" s="6">
        <v>1128.800048828125</v>
      </c>
      <c r="BF50" s="6">
        <v>67.800003051757813</v>
      </c>
      <c r="BG50" s="6">
        <v>6739.5439453125</v>
      </c>
      <c r="BH50" s="6">
        <v>220.9791259765625</v>
      </c>
      <c r="BI50" s="6">
        <v>2459.08740234375</v>
      </c>
      <c r="BJ50" s="6">
        <v>5978.07275390625</v>
      </c>
    </row>
    <row r="51" spans="1:62" ht="12.75" x14ac:dyDescent="0.2">
      <c r="A51" s="11">
        <v>38336</v>
      </c>
      <c r="B51" s="6">
        <v>386690</v>
      </c>
      <c r="C51" s="6">
        <v>6647</v>
      </c>
      <c r="D51" s="6">
        <v>3762</v>
      </c>
      <c r="E51" s="6">
        <v>13656</v>
      </c>
      <c r="F51" s="6">
        <v>1531</v>
      </c>
      <c r="G51" s="6">
        <v>62377</v>
      </c>
      <c r="H51" s="6">
        <v>8106</v>
      </c>
      <c r="I51" s="6">
        <v>4120</v>
      </c>
      <c r="J51" s="6">
        <v>2110</v>
      </c>
      <c r="L51" s="6">
        <v>40641</v>
      </c>
      <c r="M51" s="6">
        <v>1743</v>
      </c>
      <c r="N51" s="6">
        <v>0</v>
      </c>
      <c r="O51" s="6">
        <v>1013</v>
      </c>
      <c r="P51" s="6">
        <v>1215</v>
      </c>
      <c r="Q51" s="6">
        <v>980</v>
      </c>
      <c r="R51" s="6">
        <v>1457</v>
      </c>
      <c r="S51" s="6">
        <v>442</v>
      </c>
      <c r="T51" s="6">
        <v>627</v>
      </c>
      <c r="U51" s="6">
        <v>17970</v>
      </c>
      <c r="V51" s="6">
        <v>5464</v>
      </c>
      <c r="W51" s="6">
        <v>796</v>
      </c>
      <c r="X51" s="6">
        <v>10851</v>
      </c>
      <c r="Y51" s="6">
        <v>10743</v>
      </c>
      <c r="Z51" s="6">
        <v>826</v>
      </c>
      <c r="AA51" s="6">
        <v>5330</v>
      </c>
      <c r="AB51" s="6">
        <v>914</v>
      </c>
      <c r="AC51" s="6">
        <v>16</v>
      </c>
      <c r="AD51" s="6">
        <v>138</v>
      </c>
      <c r="AE51" s="6">
        <v>12187</v>
      </c>
      <c r="AF51" s="6">
        <v>3495</v>
      </c>
      <c r="AG51" s="6">
        <v>12435</v>
      </c>
      <c r="AH51" s="6">
        <v>2125</v>
      </c>
      <c r="AI51" s="6">
        <v>18395</v>
      </c>
      <c r="AJ51" s="6">
        <v>1187</v>
      </c>
      <c r="AK51" s="6">
        <v>1</v>
      </c>
      <c r="AL51" s="6">
        <v>276</v>
      </c>
      <c r="AM51" s="6">
        <v>10012</v>
      </c>
      <c r="AN51" s="6">
        <v>8464</v>
      </c>
      <c r="AO51" s="6">
        <v>4135</v>
      </c>
      <c r="AP51" s="6">
        <v>3181</v>
      </c>
      <c r="AQ51" s="6">
        <v>2768</v>
      </c>
      <c r="AR51" s="6">
        <v>151</v>
      </c>
      <c r="AS51" s="6">
        <v>107</v>
      </c>
      <c r="AT51" s="6">
        <v>94619</v>
      </c>
      <c r="AU51" s="6">
        <v>584</v>
      </c>
      <c r="AV51" s="6">
        <v>3</v>
      </c>
      <c r="AW51" s="6">
        <v>2006</v>
      </c>
      <c r="AX51" s="6">
        <v>5207</v>
      </c>
      <c r="AY51" s="6">
        <v>93</v>
      </c>
      <c r="AZ51" s="6">
        <v>1739</v>
      </c>
      <c r="BA51" s="6">
        <v>44</v>
      </c>
      <c r="BB51" s="6">
        <v>10603.421875</v>
      </c>
      <c r="BC51" s="6">
        <v>1856.0157470703125</v>
      </c>
      <c r="BD51" s="6">
        <v>247.21246337890625</v>
      </c>
      <c r="BE51" s="6">
        <v>1230.4000244140625</v>
      </c>
      <c r="BF51" s="6">
        <v>147.5</v>
      </c>
      <c r="BG51" s="6">
        <v>7024.107421875</v>
      </c>
      <c r="BH51" s="6">
        <v>372.55026245117187</v>
      </c>
      <c r="BI51" s="6">
        <v>2733.777099609375</v>
      </c>
      <c r="BJ51" s="6">
        <v>6202.21337890625</v>
      </c>
    </row>
    <row r="52" spans="1:62" ht="12.75" x14ac:dyDescent="0.2">
      <c r="A52" s="11">
        <v>38367</v>
      </c>
      <c r="B52" s="6">
        <v>384710</v>
      </c>
      <c r="C52" s="6">
        <v>6019</v>
      </c>
      <c r="D52" s="6">
        <v>3422</v>
      </c>
      <c r="E52" s="6">
        <v>11557</v>
      </c>
      <c r="F52" s="6">
        <v>1819</v>
      </c>
      <c r="G52" s="6">
        <v>52729</v>
      </c>
      <c r="H52" s="6">
        <v>8116</v>
      </c>
      <c r="I52" s="6">
        <v>3669</v>
      </c>
      <c r="J52" s="6">
        <v>1412</v>
      </c>
      <c r="L52" s="6">
        <v>44733</v>
      </c>
      <c r="M52" s="6">
        <v>3476</v>
      </c>
      <c r="O52" s="6">
        <v>1122</v>
      </c>
      <c r="P52" s="6">
        <v>2966</v>
      </c>
      <c r="Q52" s="6">
        <v>1534</v>
      </c>
      <c r="R52" s="6">
        <v>1307</v>
      </c>
      <c r="S52" s="6">
        <v>707</v>
      </c>
      <c r="T52" s="6">
        <v>886</v>
      </c>
      <c r="U52" s="6">
        <v>19636</v>
      </c>
      <c r="V52" s="6">
        <v>4191</v>
      </c>
      <c r="W52" s="6">
        <v>813</v>
      </c>
      <c r="X52" s="6">
        <v>9788</v>
      </c>
      <c r="Y52" s="6">
        <v>11433</v>
      </c>
      <c r="Z52" s="6">
        <v>1279</v>
      </c>
      <c r="AA52" s="6">
        <v>6900</v>
      </c>
      <c r="AB52" s="6">
        <v>1600</v>
      </c>
      <c r="AC52" s="6">
        <v>13</v>
      </c>
      <c r="AD52" s="6">
        <v>344</v>
      </c>
      <c r="AE52" s="6">
        <v>11741</v>
      </c>
      <c r="AF52" s="6">
        <v>3291</v>
      </c>
      <c r="AG52" s="6">
        <v>6605</v>
      </c>
      <c r="AH52" s="6">
        <v>2789</v>
      </c>
      <c r="AI52" s="6">
        <v>18089</v>
      </c>
      <c r="AJ52" s="6">
        <v>1827</v>
      </c>
      <c r="AK52" s="6">
        <v>0</v>
      </c>
      <c r="AL52" s="6">
        <v>1665</v>
      </c>
      <c r="AM52" s="6">
        <v>11179</v>
      </c>
      <c r="AN52" s="6">
        <v>8480</v>
      </c>
      <c r="AO52" s="6">
        <v>3681</v>
      </c>
      <c r="AP52" s="6">
        <v>2862</v>
      </c>
      <c r="AQ52" s="6">
        <v>3544</v>
      </c>
      <c r="AR52" s="6">
        <v>94</v>
      </c>
      <c r="AS52" s="6">
        <v>80</v>
      </c>
      <c r="AT52" s="6">
        <v>93970</v>
      </c>
      <c r="AU52" s="6">
        <v>686</v>
      </c>
      <c r="AV52" s="6">
        <v>3</v>
      </c>
      <c r="AW52" s="6">
        <v>3494</v>
      </c>
      <c r="AX52" s="6">
        <v>6588</v>
      </c>
      <c r="AY52" s="6">
        <v>227</v>
      </c>
      <c r="AZ52" s="6">
        <v>2303</v>
      </c>
      <c r="BA52" s="6">
        <v>40</v>
      </c>
      <c r="BB52" s="6">
        <v>10984.693359375</v>
      </c>
      <c r="BC52" s="6">
        <v>2862.033935546875</v>
      </c>
      <c r="BD52" s="6">
        <v>25.305885314941406</v>
      </c>
      <c r="BE52" s="6">
        <v>2525.300048828125</v>
      </c>
      <c r="BF52" s="6">
        <v>217.80000305175781</v>
      </c>
      <c r="BG52" s="6">
        <v>8747.060546875</v>
      </c>
      <c r="BH52" s="6">
        <v>260.55093383789062</v>
      </c>
      <c r="BI52" s="6">
        <v>2694.213623046875</v>
      </c>
      <c r="BJ52" s="6">
        <v>6334.2939453125</v>
      </c>
    </row>
    <row r="53" spans="1:62" ht="12.75" x14ac:dyDescent="0.2">
      <c r="A53" s="11">
        <v>38398</v>
      </c>
      <c r="B53" s="6">
        <v>330547</v>
      </c>
      <c r="C53" s="6">
        <v>4524</v>
      </c>
      <c r="D53" s="6">
        <v>2993</v>
      </c>
      <c r="E53" s="6">
        <v>11589</v>
      </c>
      <c r="F53" s="6">
        <v>1725</v>
      </c>
      <c r="G53" s="6">
        <v>45266</v>
      </c>
      <c r="H53" s="6">
        <v>6705</v>
      </c>
      <c r="I53" s="6">
        <v>4923</v>
      </c>
      <c r="J53" s="6">
        <v>1001</v>
      </c>
      <c r="L53" s="6">
        <v>36459</v>
      </c>
      <c r="M53" s="6">
        <v>1066</v>
      </c>
      <c r="O53" s="6">
        <v>1098</v>
      </c>
      <c r="P53" s="6">
        <v>1263</v>
      </c>
      <c r="Q53" s="6">
        <v>844</v>
      </c>
      <c r="R53" s="6">
        <v>1096</v>
      </c>
      <c r="S53" s="6">
        <v>621</v>
      </c>
      <c r="T53" s="6">
        <v>323</v>
      </c>
      <c r="U53" s="6">
        <v>15729</v>
      </c>
      <c r="V53" s="6">
        <v>4461</v>
      </c>
      <c r="W53" s="6">
        <v>673</v>
      </c>
      <c r="X53" s="6">
        <v>9918</v>
      </c>
      <c r="Y53" s="6">
        <v>6832</v>
      </c>
      <c r="Z53" s="6">
        <v>997</v>
      </c>
      <c r="AA53" s="6">
        <v>5736</v>
      </c>
      <c r="AB53" s="6">
        <v>1015</v>
      </c>
      <c r="AC53" s="6">
        <v>11</v>
      </c>
      <c r="AD53" s="6">
        <v>303</v>
      </c>
      <c r="AE53" s="6">
        <v>11563</v>
      </c>
      <c r="AF53" s="6">
        <v>4138</v>
      </c>
      <c r="AG53" s="6">
        <v>7737</v>
      </c>
      <c r="AH53" s="6">
        <v>2383</v>
      </c>
      <c r="AI53" s="6">
        <v>16484</v>
      </c>
      <c r="AJ53" s="6">
        <v>485</v>
      </c>
      <c r="AK53" s="6">
        <v>0</v>
      </c>
      <c r="AL53" s="6">
        <v>606</v>
      </c>
      <c r="AM53" s="6">
        <v>9776</v>
      </c>
      <c r="AN53" s="6">
        <v>8335</v>
      </c>
      <c r="AO53" s="6">
        <v>2103</v>
      </c>
      <c r="AP53" s="6">
        <v>2953</v>
      </c>
      <c r="AQ53" s="6">
        <v>1827</v>
      </c>
      <c r="AR53" s="6">
        <v>36</v>
      </c>
      <c r="AS53" s="6">
        <v>68</v>
      </c>
      <c r="AT53" s="6">
        <v>83671</v>
      </c>
      <c r="AU53" s="6">
        <v>571</v>
      </c>
      <c r="AV53" s="6">
        <v>7</v>
      </c>
      <c r="AW53" s="6">
        <v>3169</v>
      </c>
      <c r="AX53" s="6">
        <v>5392</v>
      </c>
      <c r="AY53" s="6">
        <v>99</v>
      </c>
      <c r="AZ53" s="6">
        <v>1943</v>
      </c>
      <c r="BA53" s="6">
        <v>28</v>
      </c>
      <c r="BB53" s="6">
        <v>9865.5400390625</v>
      </c>
      <c r="BC53" s="6">
        <v>2238.483154296875</v>
      </c>
      <c r="BD53" s="6">
        <v>19.321414947509766</v>
      </c>
      <c r="BE53" s="6">
        <v>2236.699951171875</v>
      </c>
      <c r="BF53" s="6">
        <v>130.80000305175781</v>
      </c>
      <c r="BG53" s="6">
        <v>7671.0751953125</v>
      </c>
      <c r="BH53" s="6">
        <v>235.65623474121094</v>
      </c>
      <c r="BI53" s="6">
        <v>2419.28564453125</v>
      </c>
      <c r="BJ53" s="6">
        <v>5742.19921875</v>
      </c>
    </row>
    <row r="54" spans="1:62" ht="12.75" x14ac:dyDescent="0.2">
      <c r="A54" s="11">
        <v>38426</v>
      </c>
      <c r="B54" s="6">
        <v>386309</v>
      </c>
      <c r="C54" s="6">
        <v>6532</v>
      </c>
      <c r="D54" s="6">
        <v>3098</v>
      </c>
      <c r="E54" s="6">
        <v>8394</v>
      </c>
      <c r="F54" s="6">
        <v>2640</v>
      </c>
      <c r="G54" s="6">
        <v>47897</v>
      </c>
      <c r="H54" s="6">
        <v>5649</v>
      </c>
      <c r="I54" s="6">
        <v>4944</v>
      </c>
      <c r="J54" s="6">
        <v>965</v>
      </c>
      <c r="L54" s="6">
        <v>46794</v>
      </c>
      <c r="M54" s="6">
        <v>2035</v>
      </c>
      <c r="O54" s="6">
        <v>1019</v>
      </c>
      <c r="P54" s="6">
        <v>3085</v>
      </c>
      <c r="Q54" s="6">
        <v>2175</v>
      </c>
      <c r="R54" s="6">
        <v>2541</v>
      </c>
      <c r="S54" s="6">
        <v>682</v>
      </c>
      <c r="T54" s="6">
        <v>596</v>
      </c>
      <c r="U54" s="6">
        <v>19997</v>
      </c>
      <c r="V54" s="6">
        <v>4518</v>
      </c>
      <c r="W54" s="6">
        <v>731</v>
      </c>
      <c r="X54" s="6">
        <v>10746</v>
      </c>
      <c r="Y54" s="6">
        <v>8692</v>
      </c>
      <c r="Z54" s="6">
        <v>1027</v>
      </c>
      <c r="AA54" s="6">
        <v>9790</v>
      </c>
      <c r="AB54" s="6">
        <v>1830</v>
      </c>
      <c r="AC54" s="6">
        <v>14</v>
      </c>
      <c r="AD54" s="6">
        <v>355</v>
      </c>
      <c r="AE54" s="6">
        <v>10278</v>
      </c>
      <c r="AF54" s="6">
        <v>3611</v>
      </c>
      <c r="AG54" s="6">
        <v>7825</v>
      </c>
      <c r="AH54" s="6">
        <v>2307</v>
      </c>
      <c r="AI54" s="6">
        <v>21312</v>
      </c>
      <c r="AJ54" s="6">
        <v>1841</v>
      </c>
      <c r="AK54" s="6">
        <v>0</v>
      </c>
      <c r="AL54" s="6">
        <v>1524</v>
      </c>
      <c r="AM54" s="6">
        <v>13850</v>
      </c>
      <c r="AN54" s="6">
        <v>8641</v>
      </c>
      <c r="AO54" s="6">
        <v>5459</v>
      </c>
      <c r="AP54" s="6">
        <v>2483</v>
      </c>
      <c r="AQ54" s="6">
        <v>3077</v>
      </c>
      <c r="AR54" s="6">
        <v>163</v>
      </c>
      <c r="AS54" s="6">
        <v>82</v>
      </c>
      <c r="AT54" s="6">
        <v>93732</v>
      </c>
      <c r="AU54" s="6">
        <v>620</v>
      </c>
      <c r="AV54" s="6">
        <v>0</v>
      </c>
      <c r="AW54" s="6">
        <v>3825</v>
      </c>
      <c r="AX54" s="6">
        <v>5018</v>
      </c>
      <c r="AY54" s="6">
        <v>202</v>
      </c>
      <c r="AZ54" s="6">
        <v>3673</v>
      </c>
      <c r="BA54" s="6">
        <v>40</v>
      </c>
      <c r="BB54" s="6">
        <v>10242.1435546875</v>
      </c>
      <c r="BC54" s="6">
        <v>2419.533935546875</v>
      </c>
      <c r="BD54" s="6">
        <v>18.969387054443359</v>
      </c>
      <c r="BE54" s="6">
        <v>2404.89990234375</v>
      </c>
      <c r="BF54" s="6">
        <v>97.900001525878906</v>
      </c>
      <c r="BG54" s="6">
        <v>8331.109375</v>
      </c>
      <c r="BH54" s="6">
        <v>270.96282958984375</v>
      </c>
      <c r="BI54" s="6">
        <v>2542.223876953125</v>
      </c>
      <c r="BJ54" s="6">
        <v>6154.48486328125</v>
      </c>
    </row>
    <row r="55" spans="1:62" ht="12.75" x14ac:dyDescent="0.2">
      <c r="A55" s="11">
        <v>38457</v>
      </c>
      <c r="B55" s="6">
        <v>390358</v>
      </c>
      <c r="C55" s="6">
        <v>3991</v>
      </c>
      <c r="D55" s="6">
        <v>2769</v>
      </c>
      <c r="E55" s="6">
        <v>13303</v>
      </c>
      <c r="F55" s="6">
        <v>2356</v>
      </c>
      <c r="G55" s="6">
        <v>44239</v>
      </c>
      <c r="H55" s="6">
        <v>7115</v>
      </c>
      <c r="I55" s="6">
        <v>5869</v>
      </c>
      <c r="J55" s="6">
        <v>280</v>
      </c>
      <c r="L55" s="6">
        <v>42028</v>
      </c>
      <c r="M55" s="6">
        <v>808</v>
      </c>
      <c r="O55" s="6">
        <v>933</v>
      </c>
      <c r="P55" s="6">
        <v>3161</v>
      </c>
      <c r="Q55" s="6">
        <v>3653</v>
      </c>
      <c r="R55" s="6">
        <v>1671</v>
      </c>
      <c r="S55" s="6">
        <v>865</v>
      </c>
      <c r="T55" s="6">
        <v>483</v>
      </c>
      <c r="U55" s="6">
        <v>22435</v>
      </c>
      <c r="V55" s="6">
        <v>4825</v>
      </c>
      <c r="W55" s="6">
        <v>693</v>
      </c>
      <c r="X55" s="6">
        <v>14084</v>
      </c>
      <c r="Y55" s="6">
        <v>8677</v>
      </c>
      <c r="Z55" s="6">
        <v>1984</v>
      </c>
      <c r="AA55" s="6">
        <v>6431</v>
      </c>
      <c r="AB55" s="6">
        <v>1738</v>
      </c>
      <c r="AC55" s="6">
        <v>14</v>
      </c>
      <c r="AD55" s="6">
        <v>389</v>
      </c>
      <c r="AE55" s="6">
        <v>9699</v>
      </c>
      <c r="AF55" s="6">
        <v>3493</v>
      </c>
      <c r="AG55" s="6">
        <v>8304</v>
      </c>
      <c r="AH55" s="6">
        <v>2967</v>
      </c>
      <c r="AI55" s="6">
        <v>19399</v>
      </c>
      <c r="AJ55" s="6">
        <v>1404</v>
      </c>
      <c r="AK55" s="6">
        <v>0</v>
      </c>
      <c r="AL55" s="6">
        <v>1614</v>
      </c>
      <c r="AM55" s="6">
        <v>14115</v>
      </c>
      <c r="AN55" s="6">
        <v>7944</v>
      </c>
      <c r="AO55" s="6">
        <v>2436</v>
      </c>
      <c r="AP55" s="6">
        <v>3586</v>
      </c>
      <c r="AQ55" s="6">
        <v>1949</v>
      </c>
      <c r="AR55" s="6">
        <v>495</v>
      </c>
      <c r="AS55" s="6">
        <v>23</v>
      </c>
      <c r="AT55" s="6">
        <v>104415</v>
      </c>
      <c r="AU55" s="6">
        <v>467</v>
      </c>
      <c r="AV55" s="6">
        <v>0</v>
      </c>
      <c r="AW55" s="6">
        <v>3400</v>
      </c>
      <c r="AX55" s="6">
        <v>4463</v>
      </c>
      <c r="AY55" s="6">
        <v>114</v>
      </c>
      <c r="AZ55" s="6">
        <v>5244</v>
      </c>
      <c r="BA55" s="6">
        <v>34</v>
      </c>
      <c r="BB55" s="6">
        <v>9082.5439453125</v>
      </c>
      <c r="BC55" s="6">
        <v>2265.49658203125</v>
      </c>
      <c r="BD55" s="6">
        <v>9.3765420913696289</v>
      </c>
      <c r="BE55" s="6">
        <v>1530.300048828125</v>
      </c>
      <c r="BF55" s="6">
        <v>87.5</v>
      </c>
      <c r="BG55" s="6">
        <v>6962.4990234375</v>
      </c>
      <c r="BH55" s="6">
        <v>221.30024719238281</v>
      </c>
      <c r="BI55" s="6">
        <v>2141.2998046875</v>
      </c>
      <c r="BJ55" s="6">
        <v>5571.55078125</v>
      </c>
    </row>
    <row r="56" spans="1:62" ht="12.75" x14ac:dyDescent="0.2">
      <c r="A56" s="11">
        <v>38487</v>
      </c>
      <c r="B56" s="6">
        <v>422978</v>
      </c>
      <c r="C56" s="6">
        <v>6678</v>
      </c>
      <c r="D56" s="6">
        <v>2815</v>
      </c>
      <c r="E56" s="6">
        <v>17038</v>
      </c>
      <c r="F56" s="6">
        <v>4185</v>
      </c>
      <c r="G56" s="6">
        <v>46818</v>
      </c>
      <c r="H56" s="6">
        <v>6825</v>
      </c>
      <c r="I56" s="6">
        <v>6517</v>
      </c>
      <c r="J56" s="6">
        <v>440</v>
      </c>
      <c r="L56" s="6">
        <v>52577</v>
      </c>
      <c r="M56" s="6">
        <v>3050</v>
      </c>
      <c r="O56" s="6">
        <v>275</v>
      </c>
      <c r="P56" s="6">
        <v>1969</v>
      </c>
      <c r="Q56" s="6">
        <v>2422</v>
      </c>
      <c r="R56" s="6">
        <v>1351</v>
      </c>
      <c r="S56" s="6">
        <v>1011</v>
      </c>
      <c r="T56" s="6">
        <v>1332</v>
      </c>
      <c r="U56" s="6">
        <v>28666</v>
      </c>
      <c r="V56" s="6">
        <v>3300</v>
      </c>
      <c r="W56" s="6">
        <v>827</v>
      </c>
      <c r="X56" s="6">
        <v>12229</v>
      </c>
      <c r="Y56" s="6">
        <v>6476</v>
      </c>
      <c r="Z56" s="6">
        <v>931</v>
      </c>
      <c r="AA56" s="6">
        <v>10822</v>
      </c>
      <c r="AB56" s="6">
        <v>2916</v>
      </c>
      <c r="AC56" s="6">
        <v>13</v>
      </c>
      <c r="AD56" s="6">
        <v>496</v>
      </c>
      <c r="AE56" s="6">
        <v>8716</v>
      </c>
      <c r="AF56" s="6">
        <v>4424</v>
      </c>
      <c r="AG56" s="6">
        <v>6523</v>
      </c>
      <c r="AH56" s="6">
        <v>3557</v>
      </c>
      <c r="AI56" s="6">
        <v>22143</v>
      </c>
      <c r="AJ56" s="6">
        <v>748</v>
      </c>
      <c r="AK56" s="6">
        <v>0</v>
      </c>
      <c r="AL56" s="6">
        <v>743</v>
      </c>
      <c r="AM56" s="6">
        <v>19028</v>
      </c>
      <c r="AN56" s="6">
        <v>1561</v>
      </c>
      <c r="AO56" s="6">
        <v>2771</v>
      </c>
      <c r="AP56" s="6">
        <v>3821</v>
      </c>
      <c r="AQ56" s="6">
        <v>2681</v>
      </c>
      <c r="AR56" s="6">
        <v>293</v>
      </c>
      <c r="AS56" s="6">
        <v>117</v>
      </c>
      <c r="AT56" s="6">
        <v>116656</v>
      </c>
      <c r="AU56" s="6">
        <v>682</v>
      </c>
      <c r="AV56" s="6">
        <v>4</v>
      </c>
      <c r="AW56" s="6">
        <v>1004</v>
      </c>
      <c r="AX56" s="6">
        <v>1988</v>
      </c>
      <c r="AY56" s="6">
        <v>89</v>
      </c>
      <c r="AZ56" s="6">
        <v>3412</v>
      </c>
      <c r="BA56" s="6">
        <v>42</v>
      </c>
      <c r="BB56" s="6">
        <v>9528.2353515625</v>
      </c>
      <c r="BC56" s="6">
        <v>2313.316650390625</v>
      </c>
      <c r="BD56" s="6">
        <v>4.6204080581665039</v>
      </c>
      <c r="BE56" s="6">
        <v>1454.800048828125</v>
      </c>
      <c r="BF56" s="6">
        <v>209.39999389648437</v>
      </c>
      <c r="BG56" s="6">
        <v>6544.21337890625</v>
      </c>
      <c r="BH56" s="6">
        <v>210.95176696777344</v>
      </c>
      <c r="BI56" s="6">
        <v>2223.61181640625</v>
      </c>
      <c r="BJ56" s="6">
        <v>6312.05810546875</v>
      </c>
    </row>
    <row r="57" spans="1:62" ht="12.75" x14ac:dyDescent="0.2">
      <c r="A57" s="11">
        <v>38518</v>
      </c>
      <c r="B57" s="6">
        <v>594137</v>
      </c>
      <c r="C57" s="6">
        <v>11921</v>
      </c>
      <c r="D57" s="6">
        <v>2968</v>
      </c>
      <c r="E57" s="6">
        <v>18875</v>
      </c>
      <c r="F57" s="6">
        <v>6114</v>
      </c>
      <c r="G57" s="6">
        <v>48797</v>
      </c>
      <c r="H57" s="6">
        <v>6382</v>
      </c>
      <c r="I57" s="6">
        <v>5807</v>
      </c>
      <c r="J57" s="6">
        <v>1474</v>
      </c>
      <c r="L57" s="6">
        <v>59238</v>
      </c>
      <c r="M57" s="6">
        <v>8374</v>
      </c>
      <c r="O57" s="6">
        <v>275</v>
      </c>
      <c r="P57" s="6">
        <v>10514</v>
      </c>
      <c r="Q57" s="6">
        <v>5416</v>
      </c>
      <c r="R57" s="6">
        <v>2257</v>
      </c>
      <c r="S57" s="6">
        <v>1814</v>
      </c>
      <c r="T57" s="6">
        <v>3265</v>
      </c>
      <c r="U57" s="6">
        <v>30717</v>
      </c>
      <c r="V57" s="6">
        <v>4540</v>
      </c>
      <c r="W57" s="6">
        <v>2767</v>
      </c>
      <c r="X57" s="6">
        <v>15201</v>
      </c>
      <c r="Y57" s="6">
        <v>16004</v>
      </c>
      <c r="Z57" s="6">
        <v>3602</v>
      </c>
      <c r="AA57" s="6">
        <v>14589</v>
      </c>
      <c r="AB57" s="6">
        <v>3925</v>
      </c>
      <c r="AC57" s="6">
        <v>24</v>
      </c>
      <c r="AD57" s="6">
        <v>1268</v>
      </c>
      <c r="AE57" s="6">
        <v>11215</v>
      </c>
      <c r="AF57" s="6">
        <v>4604</v>
      </c>
      <c r="AG57" s="6">
        <v>13737</v>
      </c>
      <c r="AH57" s="6">
        <v>4545</v>
      </c>
      <c r="AI57" s="6">
        <v>35084</v>
      </c>
      <c r="AJ57" s="6">
        <v>2362</v>
      </c>
      <c r="AK57" s="6">
        <v>0</v>
      </c>
      <c r="AL57" s="6">
        <v>4721</v>
      </c>
      <c r="AM57" s="6">
        <v>29617</v>
      </c>
      <c r="AN57" s="6">
        <v>2690</v>
      </c>
      <c r="AO57" s="6">
        <v>10076</v>
      </c>
      <c r="AP57" s="6">
        <v>4611</v>
      </c>
      <c r="AQ57" s="6">
        <v>4328</v>
      </c>
      <c r="AR57" s="6">
        <v>616</v>
      </c>
      <c r="AS57" s="6">
        <v>432</v>
      </c>
      <c r="AT57" s="6">
        <v>158003</v>
      </c>
      <c r="AU57" s="6">
        <v>1236</v>
      </c>
      <c r="AV57" s="6">
        <v>2</v>
      </c>
      <c r="AW57" s="6">
        <v>8105</v>
      </c>
      <c r="AX57" s="6">
        <v>2690</v>
      </c>
      <c r="AY57" s="6">
        <v>153</v>
      </c>
      <c r="AZ57" s="6">
        <v>9120</v>
      </c>
      <c r="BA57" s="6">
        <v>60</v>
      </c>
      <c r="BB57" s="6">
        <v>8953.1982421875</v>
      </c>
      <c r="BC57" s="6">
        <v>1948.235595703125</v>
      </c>
      <c r="BD57" s="6">
        <v>8.1872406005859375</v>
      </c>
      <c r="BE57" s="6">
        <v>1290.699951171875</v>
      </c>
      <c r="BF57" s="6">
        <v>230</v>
      </c>
      <c r="BG57" s="6">
        <v>7680.34326171875</v>
      </c>
      <c r="BH57" s="6">
        <v>191.15522766113281</v>
      </c>
      <c r="BI57" s="6">
        <v>1870.1412353515625</v>
      </c>
      <c r="BJ57" s="6">
        <v>6398.7392578125</v>
      </c>
    </row>
    <row r="58" spans="1:62" ht="12.75" x14ac:dyDescent="0.2">
      <c r="A58" s="11">
        <v>38548</v>
      </c>
      <c r="B58" s="6">
        <v>777000</v>
      </c>
      <c r="C58" s="6">
        <v>15974</v>
      </c>
      <c r="D58" s="6">
        <v>3527</v>
      </c>
      <c r="E58" s="6">
        <v>30885</v>
      </c>
      <c r="F58" s="6">
        <v>8057</v>
      </c>
      <c r="G58" s="6">
        <v>86224</v>
      </c>
      <c r="H58" s="6">
        <v>11218</v>
      </c>
      <c r="I58" s="6">
        <v>7102</v>
      </c>
      <c r="J58" s="6">
        <v>2014</v>
      </c>
      <c r="L58" s="6">
        <v>80627</v>
      </c>
      <c r="M58" s="6">
        <v>13538</v>
      </c>
      <c r="O58" s="6">
        <v>975</v>
      </c>
      <c r="P58" s="6">
        <v>11645</v>
      </c>
      <c r="Q58" s="6">
        <v>6420</v>
      </c>
      <c r="R58" s="6">
        <v>2620</v>
      </c>
      <c r="S58" s="6">
        <v>2632</v>
      </c>
      <c r="T58" s="6">
        <v>2647</v>
      </c>
      <c r="U58" s="6">
        <v>32870</v>
      </c>
      <c r="V58" s="6">
        <v>5261</v>
      </c>
      <c r="W58" s="6">
        <v>3162</v>
      </c>
      <c r="X58" s="6">
        <v>17746</v>
      </c>
      <c r="Y58" s="6">
        <v>20326</v>
      </c>
      <c r="Z58" s="6">
        <v>4476</v>
      </c>
      <c r="AA58" s="6">
        <v>20048</v>
      </c>
      <c r="AB58" s="6">
        <v>5568</v>
      </c>
      <c r="AC58" s="6">
        <v>32</v>
      </c>
      <c r="AD58" s="6">
        <v>1606</v>
      </c>
      <c r="AE58" s="6">
        <v>16503</v>
      </c>
      <c r="AF58" s="6">
        <v>4821</v>
      </c>
      <c r="AG58" s="6">
        <v>18344</v>
      </c>
      <c r="AH58" s="6">
        <v>5373</v>
      </c>
      <c r="AI58" s="6">
        <v>45765</v>
      </c>
      <c r="AJ58" s="6">
        <v>6332</v>
      </c>
      <c r="AK58" s="6">
        <v>0</v>
      </c>
      <c r="AL58" s="6">
        <v>6150</v>
      </c>
      <c r="AM58" s="6">
        <v>34470</v>
      </c>
      <c r="AN58" s="6">
        <v>6970</v>
      </c>
      <c r="AO58" s="6">
        <v>14795</v>
      </c>
      <c r="AP58" s="6">
        <v>4807</v>
      </c>
      <c r="AQ58" s="6">
        <v>9079</v>
      </c>
      <c r="AR58" s="6">
        <v>686</v>
      </c>
      <c r="AS58" s="6">
        <v>1014</v>
      </c>
      <c r="AT58" s="6">
        <v>172564</v>
      </c>
      <c r="AU58" s="6">
        <v>2347</v>
      </c>
      <c r="AV58" s="6">
        <v>2</v>
      </c>
      <c r="AW58" s="6">
        <v>13031</v>
      </c>
      <c r="AX58" s="6">
        <v>7363</v>
      </c>
      <c r="AY58" s="6">
        <v>268</v>
      </c>
      <c r="AZ58" s="6">
        <v>9036</v>
      </c>
      <c r="BA58" s="6">
        <v>80</v>
      </c>
      <c r="BB58" s="6">
        <v>9948.0048828125</v>
      </c>
      <c r="BC58" s="6">
        <v>2211.16259765625</v>
      </c>
      <c r="BD58" s="6">
        <v>16.36767578125</v>
      </c>
      <c r="BE58" s="6">
        <v>1506.199951171875</v>
      </c>
      <c r="BF58" s="6">
        <v>260.29998779296875</v>
      </c>
      <c r="BG58" s="6">
        <v>7978.33056640625</v>
      </c>
      <c r="BH58" s="6">
        <v>198.72636413574219</v>
      </c>
      <c r="BI58" s="6">
        <v>2172.937255859375</v>
      </c>
      <c r="BJ58" s="6">
        <v>9956.0244140625</v>
      </c>
    </row>
    <row r="59" spans="1:62" ht="12.75" x14ac:dyDescent="0.2">
      <c r="A59" s="11">
        <v>38579</v>
      </c>
      <c r="B59" s="6">
        <v>791293</v>
      </c>
      <c r="C59" s="6">
        <v>17573</v>
      </c>
      <c r="D59" s="6">
        <v>3809</v>
      </c>
      <c r="E59" s="6">
        <v>30523</v>
      </c>
      <c r="F59" s="6">
        <v>8276</v>
      </c>
      <c r="G59" s="6">
        <v>86927</v>
      </c>
      <c r="H59" s="6">
        <v>8839</v>
      </c>
      <c r="I59" s="6">
        <v>7254</v>
      </c>
      <c r="J59" s="6">
        <v>2335</v>
      </c>
      <c r="L59" s="6">
        <v>74855</v>
      </c>
      <c r="M59" s="6">
        <v>15011</v>
      </c>
      <c r="O59" s="6">
        <v>1275</v>
      </c>
      <c r="P59" s="6">
        <v>11824</v>
      </c>
      <c r="Q59" s="6">
        <v>6106</v>
      </c>
      <c r="R59" s="6">
        <v>2885</v>
      </c>
      <c r="S59" s="6">
        <v>2083</v>
      </c>
      <c r="T59" s="6">
        <v>3340</v>
      </c>
      <c r="U59" s="6">
        <v>31768</v>
      </c>
      <c r="V59" s="6">
        <v>5371</v>
      </c>
      <c r="W59" s="6">
        <v>4809</v>
      </c>
      <c r="X59" s="6">
        <v>19181</v>
      </c>
      <c r="Y59" s="6">
        <v>18634</v>
      </c>
      <c r="Z59" s="6">
        <v>3729</v>
      </c>
      <c r="AA59" s="6">
        <v>23145</v>
      </c>
      <c r="AB59" s="6">
        <v>6037</v>
      </c>
      <c r="AC59" s="6">
        <v>32</v>
      </c>
      <c r="AD59" s="6">
        <v>1316</v>
      </c>
      <c r="AE59" s="6">
        <v>16868</v>
      </c>
      <c r="AF59" s="6">
        <v>5093</v>
      </c>
      <c r="AG59" s="6">
        <v>19903</v>
      </c>
      <c r="AH59" s="6">
        <v>4695</v>
      </c>
      <c r="AI59" s="6">
        <v>44111</v>
      </c>
      <c r="AJ59" s="6">
        <v>6613</v>
      </c>
      <c r="AK59" s="6">
        <v>0</v>
      </c>
      <c r="AL59" s="6">
        <v>6032</v>
      </c>
      <c r="AM59" s="6">
        <v>35302</v>
      </c>
      <c r="AN59" s="6">
        <v>9097</v>
      </c>
      <c r="AO59" s="6">
        <v>14914</v>
      </c>
      <c r="AP59" s="6">
        <v>4964</v>
      </c>
      <c r="AQ59" s="6">
        <v>11146</v>
      </c>
      <c r="AR59" s="6">
        <v>567</v>
      </c>
      <c r="AS59" s="6">
        <v>2879</v>
      </c>
      <c r="AT59" s="6">
        <v>176753</v>
      </c>
      <c r="AU59" s="6">
        <v>2010</v>
      </c>
      <c r="AV59" s="6">
        <v>3</v>
      </c>
      <c r="AW59" s="6">
        <v>14892</v>
      </c>
      <c r="AX59" s="6">
        <v>9648</v>
      </c>
      <c r="AY59" s="6">
        <v>459</v>
      </c>
      <c r="AZ59" s="6">
        <v>8333</v>
      </c>
      <c r="BA59" s="6">
        <v>75</v>
      </c>
      <c r="BB59" s="6">
        <v>9807.9140625</v>
      </c>
      <c r="BC59" s="6">
        <v>2190.8203125</v>
      </c>
      <c r="BD59" s="6">
        <v>10.856276512145996</v>
      </c>
      <c r="BE59" s="6">
        <v>1686.199951171875</v>
      </c>
      <c r="BF59" s="6">
        <v>207.19999694824219</v>
      </c>
      <c r="BG59" s="6">
        <v>8001.29833984375</v>
      </c>
      <c r="BH59" s="6">
        <v>182.36662292480469</v>
      </c>
      <c r="BI59" s="6">
        <v>2334.669677734375</v>
      </c>
      <c r="BJ59" s="6">
        <v>10003.421875</v>
      </c>
    </row>
    <row r="60" spans="1:62" ht="12.75" x14ac:dyDescent="0.2">
      <c r="A60" s="11">
        <v>38610</v>
      </c>
      <c r="B60" s="6">
        <v>577543</v>
      </c>
      <c r="C60" s="6">
        <v>9582</v>
      </c>
      <c r="D60" s="6">
        <v>3157</v>
      </c>
      <c r="E60" s="6">
        <v>22218</v>
      </c>
      <c r="F60" s="6">
        <v>4441</v>
      </c>
      <c r="G60" s="6">
        <v>61079</v>
      </c>
      <c r="H60" s="6">
        <v>8250</v>
      </c>
      <c r="I60" s="6">
        <v>4431</v>
      </c>
      <c r="J60" s="6">
        <v>1312</v>
      </c>
      <c r="L60" s="6">
        <v>58916</v>
      </c>
      <c r="M60" s="6">
        <v>11382</v>
      </c>
      <c r="O60" s="6">
        <v>1127</v>
      </c>
      <c r="P60" s="6">
        <v>6338</v>
      </c>
      <c r="Q60" s="6">
        <v>2540</v>
      </c>
      <c r="R60" s="6">
        <v>1817</v>
      </c>
      <c r="S60" s="6">
        <v>1325</v>
      </c>
      <c r="T60" s="6">
        <v>1900</v>
      </c>
      <c r="U60" s="6">
        <v>29702</v>
      </c>
      <c r="V60" s="6">
        <v>4092</v>
      </c>
      <c r="W60" s="6">
        <v>2123</v>
      </c>
      <c r="X60" s="6">
        <v>15275</v>
      </c>
      <c r="Y60" s="6">
        <v>10323</v>
      </c>
      <c r="Z60" s="6">
        <v>2169</v>
      </c>
      <c r="AA60" s="6">
        <v>14759</v>
      </c>
      <c r="AB60" s="6">
        <v>3404</v>
      </c>
      <c r="AC60" s="6">
        <v>19</v>
      </c>
      <c r="AD60" s="6">
        <v>818</v>
      </c>
      <c r="AE60" s="6">
        <v>14753</v>
      </c>
      <c r="AF60" s="6">
        <v>3592</v>
      </c>
      <c r="AG60" s="6">
        <v>11807</v>
      </c>
      <c r="AH60" s="6">
        <v>3966</v>
      </c>
      <c r="AI60" s="6">
        <v>30741</v>
      </c>
      <c r="AJ60" s="6">
        <v>3067</v>
      </c>
      <c r="AK60" s="6">
        <v>0</v>
      </c>
      <c r="AL60" s="6">
        <v>2104</v>
      </c>
      <c r="AM60" s="6">
        <v>27551</v>
      </c>
      <c r="AN60" s="6">
        <v>8251</v>
      </c>
      <c r="AO60" s="6">
        <v>10640</v>
      </c>
      <c r="AP60" s="6">
        <v>3729</v>
      </c>
      <c r="AQ60" s="6">
        <v>4526</v>
      </c>
      <c r="AR60" s="6">
        <v>247</v>
      </c>
      <c r="AS60" s="6">
        <v>446</v>
      </c>
      <c r="AT60" s="6">
        <v>148199</v>
      </c>
      <c r="AU60" s="6">
        <v>1214</v>
      </c>
      <c r="AV60" s="6">
        <v>3</v>
      </c>
      <c r="AW60" s="6">
        <v>8184</v>
      </c>
      <c r="AX60" s="6">
        <v>5998</v>
      </c>
      <c r="AY60" s="6">
        <v>73</v>
      </c>
      <c r="AZ60" s="6">
        <v>5898</v>
      </c>
      <c r="BA60" s="6">
        <v>54</v>
      </c>
      <c r="BB60" s="6">
        <v>9450.2744140625</v>
      </c>
      <c r="BC60" s="6">
        <v>1759.085693359375</v>
      </c>
      <c r="BD60" s="6">
        <v>6.6677556037902832</v>
      </c>
      <c r="BE60" s="6">
        <v>989</v>
      </c>
      <c r="BF60" s="6">
        <v>206</v>
      </c>
      <c r="BG60" s="6">
        <v>6592.8349609375</v>
      </c>
      <c r="BH60" s="6">
        <v>177.62356567382812</v>
      </c>
      <c r="BI60" s="6">
        <v>1593.24169921875</v>
      </c>
      <c r="BJ60" s="6">
        <v>8637.14453125</v>
      </c>
    </row>
    <row r="61" spans="1:62" ht="12.75" x14ac:dyDescent="0.2">
      <c r="A61" s="11">
        <v>38640</v>
      </c>
      <c r="B61" s="6">
        <v>434692</v>
      </c>
      <c r="C61" s="6">
        <v>5720</v>
      </c>
      <c r="D61" s="6">
        <v>3507</v>
      </c>
      <c r="E61" s="6">
        <v>19430</v>
      </c>
      <c r="F61" s="6">
        <v>3327</v>
      </c>
      <c r="G61" s="6">
        <v>54455</v>
      </c>
      <c r="H61" s="6">
        <v>7129</v>
      </c>
      <c r="I61" s="6">
        <v>5023</v>
      </c>
      <c r="J61" s="6">
        <v>930</v>
      </c>
      <c r="L61" s="6">
        <v>54543</v>
      </c>
      <c r="M61" s="6">
        <v>4592</v>
      </c>
      <c r="O61" s="6">
        <v>1130</v>
      </c>
      <c r="P61" s="6">
        <v>2448</v>
      </c>
      <c r="Q61" s="6">
        <v>1339</v>
      </c>
      <c r="R61" s="6">
        <v>977</v>
      </c>
      <c r="S61" s="6">
        <v>925</v>
      </c>
      <c r="T61" s="6">
        <v>585</v>
      </c>
      <c r="U61" s="6">
        <v>18668</v>
      </c>
      <c r="V61" s="6">
        <v>4046</v>
      </c>
      <c r="W61" s="6">
        <v>1960</v>
      </c>
      <c r="X61" s="6">
        <v>10203</v>
      </c>
      <c r="Y61" s="6">
        <v>7428</v>
      </c>
      <c r="Z61" s="6">
        <v>1953</v>
      </c>
      <c r="AA61" s="6">
        <v>7375</v>
      </c>
      <c r="AB61" s="6">
        <v>1041</v>
      </c>
      <c r="AC61" s="6">
        <v>14</v>
      </c>
      <c r="AD61" s="6">
        <v>440</v>
      </c>
      <c r="AE61" s="6">
        <v>11965</v>
      </c>
      <c r="AF61" s="6">
        <v>2879</v>
      </c>
      <c r="AG61" s="6">
        <v>7982</v>
      </c>
      <c r="AH61" s="6">
        <v>3341</v>
      </c>
      <c r="AI61" s="6">
        <v>18807</v>
      </c>
      <c r="AJ61" s="6">
        <v>770</v>
      </c>
      <c r="AK61" s="6">
        <v>0</v>
      </c>
      <c r="AL61" s="6">
        <v>952</v>
      </c>
      <c r="AM61" s="6">
        <v>16869</v>
      </c>
      <c r="AN61" s="6">
        <v>8661</v>
      </c>
      <c r="AO61" s="6">
        <v>5409</v>
      </c>
      <c r="AP61" s="6">
        <v>3765</v>
      </c>
      <c r="AQ61" s="6">
        <v>695</v>
      </c>
      <c r="AR61" s="6">
        <v>66</v>
      </c>
      <c r="AS61" s="6">
        <v>248</v>
      </c>
      <c r="AT61" s="6">
        <v>122115</v>
      </c>
      <c r="AU61" s="6">
        <v>622</v>
      </c>
      <c r="AV61" s="6">
        <v>4</v>
      </c>
      <c r="AW61" s="6">
        <v>2727</v>
      </c>
      <c r="AX61" s="6">
        <v>4052</v>
      </c>
      <c r="AY61" s="6">
        <v>91</v>
      </c>
      <c r="AZ61" s="6">
        <v>3450</v>
      </c>
      <c r="BA61" s="6">
        <v>37</v>
      </c>
      <c r="BB61" s="6">
        <v>9504.26953125</v>
      </c>
      <c r="BC61" s="6">
        <v>2086.20703125</v>
      </c>
      <c r="BD61" s="6">
        <v>7.348175048828125</v>
      </c>
      <c r="BE61" s="6">
        <v>1068.5</v>
      </c>
      <c r="BF61" s="6">
        <v>172.30000305175781</v>
      </c>
      <c r="BG61" s="6">
        <v>6094.43115234375</v>
      </c>
      <c r="BH61" s="6">
        <v>224.03955078125</v>
      </c>
      <c r="BI61" s="6">
        <v>2232.61474609375</v>
      </c>
      <c r="BJ61" s="6">
        <v>6886.140625</v>
      </c>
    </row>
    <row r="62" spans="1:62" ht="12.75" x14ac:dyDescent="0.2">
      <c r="A62" s="11">
        <v>38671</v>
      </c>
      <c r="B62" s="6">
        <v>373351</v>
      </c>
      <c r="C62" s="6">
        <v>6523</v>
      </c>
      <c r="D62" s="6">
        <v>3443</v>
      </c>
      <c r="E62" s="6">
        <v>16475</v>
      </c>
      <c r="F62" s="6">
        <v>3215</v>
      </c>
      <c r="G62" s="6">
        <v>55973</v>
      </c>
      <c r="H62" s="6">
        <v>7770</v>
      </c>
      <c r="I62" s="6">
        <v>4341</v>
      </c>
      <c r="J62" s="6">
        <v>494</v>
      </c>
      <c r="L62" s="6">
        <v>45508</v>
      </c>
      <c r="M62" s="6">
        <v>3122</v>
      </c>
      <c r="O62" s="6">
        <v>1141</v>
      </c>
      <c r="P62" s="6">
        <v>1356</v>
      </c>
      <c r="Q62" s="6">
        <v>862</v>
      </c>
      <c r="R62" s="6">
        <v>920</v>
      </c>
      <c r="S62" s="6">
        <v>734</v>
      </c>
      <c r="T62" s="6">
        <v>762</v>
      </c>
      <c r="U62" s="6">
        <v>13130</v>
      </c>
      <c r="V62" s="6">
        <v>3205</v>
      </c>
      <c r="W62" s="6">
        <v>909</v>
      </c>
      <c r="X62" s="6">
        <v>9504</v>
      </c>
      <c r="Y62" s="6">
        <v>6371</v>
      </c>
      <c r="Z62" s="6">
        <v>1934</v>
      </c>
      <c r="AA62" s="6">
        <v>7251</v>
      </c>
      <c r="AB62" s="6">
        <v>1076</v>
      </c>
      <c r="AC62" s="6">
        <v>12</v>
      </c>
      <c r="AD62" s="6">
        <v>329</v>
      </c>
      <c r="AE62" s="6">
        <v>11183</v>
      </c>
      <c r="AF62" s="6">
        <v>3338</v>
      </c>
      <c r="AG62" s="6">
        <v>7055</v>
      </c>
      <c r="AH62" s="6">
        <v>2791</v>
      </c>
      <c r="AI62" s="6">
        <v>15476</v>
      </c>
      <c r="AJ62" s="6">
        <v>239</v>
      </c>
      <c r="AK62" s="6">
        <v>0</v>
      </c>
      <c r="AL62" s="6">
        <v>677</v>
      </c>
      <c r="AM62" s="6">
        <v>13161</v>
      </c>
      <c r="AN62" s="6">
        <v>8210</v>
      </c>
      <c r="AO62" s="6">
        <v>4766</v>
      </c>
      <c r="AP62" s="6">
        <v>3101</v>
      </c>
      <c r="AQ62" s="6">
        <v>278</v>
      </c>
      <c r="AR62" s="6">
        <v>181</v>
      </c>
      <c r="AS62" s="6">
        <v>170</v>
      </c>
      <c r="AT62" s="6">
        <v>96564</v>
      </c>
      <c r="AU62" s="6">
        <v>813</v>
      </c>
      <c r="AV62" s="6">
        <v>4</v>
      </c>
      <c r="AW62" s="6">
        <v>1337</v>
      </c>
      <c r="AX62" s="6">
        <v>4764</v>
      </c>
      <c r="AY62" s="6">
        <v>184</v>
      </c>
      <c r="AZ62" s="6">
        <v>2659</v>
      </c>
      <c r="BA62" s="6">
        <v>39</v>
      </c>
      <c r="BB62" s="6">
        <v>9571.66015625</v>
      </c>
      <c r="BC62" s="6">
        <v>2192.570068359375</v>
      </c>
      <c r="BD62" s="6">
        <v>12.436640739440918</v>
      </c>
      <c r="BE62" s="6">
        <v>1873.800048828125</v>
      </c>
      <c r="BF62" s="6">
        <v>56.099998474121094</v>
      </c>
      <c r="BG62" s="6">
        <v>6537.64013671875</v>
      </c>
      <c r="BH62" s="6">
        <v>197.7244873046875</v>
      </c>
      <c r="BI62" s="6">
        <v>2324.12841796875</v>
      </c>
      <c r="BJ62" s="6">
        <v>7451.60595703125</v>
      </c>
    </row>
    <row r="63" spans="1:62" ht="12.75" x14ac:dyDescent="0.2">
      <c r="A63" s="11">
        <v>38701</v>
      </c>
      <c r="B63" s="6">
        <v>406226</v>
      </c>
      <c r="C63" s="6">
        <v>9749</v>
      </c>
      <c r="D63" s="6">
        <v>3776</v>
      </c>
      <c r="E63" s="6">
        <v>17199</v>
      </c>
      <c r="F63" s="6">
        <v>2832</v>
      </c>
      <c r="G63" s="6">
        <v>58767</v>
      </c>
      <c r="H63" s="6">
        <v>8631</v>
      </c>
      <c r="I63" s="6">
        <v>4017</v>
      </c>
      <c r="J63" s="6">
        <v>217</v>
      </c>
      <c r="L63" s="6">
        <v>34132</v>
      </c>
      <c r="M63" s="6">
        <v>5814</v>
      </c>
      <c r="O63" s="6">
        <v>1056</v>
      </c>
      <c r="P63" s="6">
        <v>1850</v>
      </c>
      <c r="Q63" s="6">
        <v>2064</v>
      </c>
      <c r="R63" s="6">
        <v>1841</v>
      </c>
      <c r="S63" s="6">
        <v>706</v>
      </c>
      <c r="T63" s="6">
        <v>1063</v>
      </c>
      <c r="U63" s="6">
        <v>21702</v>
      </c>
      <c r="V63" s="6">
        <v>836</v>
      </c>
      <c r="W63" s="6">
        <v>1011</v>
      </c>
      <c r="X63" s="6">
        <v>8554</v>
      </c>
      <c r="Y63" s="6">
        <v>9405</v>
      </c>
      <c r="Z63" s="6">
        <v>1944</v>
      </c>
      <c r="AA63" s="6">
        <v>8717</v>
      </c>
      <c r="AB63" s="6">
        <v>1682</v>
      </c>
      <c r="AC63" s="6">
        <v>15</v>
      </c>
      <c r="AD63" s="6">
        <v>403</v>
      </c>
      <c r="AE63" s="6">
        <v>13261</v>
      </c>
      <c r="AF63" s="6">
        <v>2641</v>
      </c>
      <c r="AG63" s="6">
        <v>9277</v>
      </c>
      <c r="AH63" s="6">
        <v>2493</v>
      </c>
      <c r="AI63" s="6">
        <v>16648</v>
      </c>
      <c r="AJ63" s="6">
        <v>1320</v>
      </c>
      <c r="AK63" s="6">
        <v>0</v>
      </c>
      <c r="AL63" s="6">
        <v>1151</v>
      </c>
      <c r="AM63" s="6">
        <v>17260</v>
      </c>
      <c r="AN63" s="6">
        <v>9159</v>
      </c>
      <c r="AO63" s="6">
        <v>3590</v>
      </c>
      <c r="AP63" s="6">
        <v>3231</v>
      </c>
      <c r="AQ63" s="6">
        <v>1881</v>
      </c>
      <c r="AR63" s="6">
        <v>124</v>
      </c>
      <c r="AS63" s="6">
        <v>68</v>
      </c>
      <c r="AT63" s="6">
        <v>99620</v>
      </c>
      <c r="AU63" s="6">
        <v>972</v>
      </c>
      <c r="AV63" s="6">
        <v>0</v>
      </c>
      <c r="AW63" s="6">
        <v>3782</v>
      </c>
      <c r="AX63" s="6">
        <v>7844</v>
      </c>
      <c r="AY63" s="6">
        <v>327</v>
      </c>
      <c r="AZ63" s="6">
        <v>3548</v>
      </c>
      <c r="BA63" s="6">
        <v>48</v>
      </c>
      <c r="BB63" s="6">
        <v>10238.6767578125</v>
      </c>
      <c r="BC63" s="6">
        <v>2394.30224609375</v>
      </c>
      <c r="BD63" s="6">
        <v>16.431062698364258</v>
      </c>
      <c r="BE63" s="6">
        <v>2151.60009765625</v>
      </c>
      <c r="BF63" s="6">
        <v>98.699996948242188</v>
      </c>
      <c r="BG63" s="6">
        <v>7079.8603515625</v>
      </c>
      <c r="BH63" s="6">
        <v>261.29916381835937</v>
      </c>
      <c r="BI63" s="6">
        <v>2609.94384765625</v>
      </c>
      <c r="BJ63" s="6">
        <v>7072.1875</v>
      </c>
    </row>
    <row r="64" spans="1:62" ht="12.75" x14ac:dyDescent="0.2">
      <c r="A64" s="11">
        <v>38732</v>
      </c>
      <c r="B64" s="6">
        <v>318364</v>
      </c>
      <c r="C64" s="6">
        <v>4041</v>
      </c>
      <c r="D64" s="6">
        <v>3831</v>
      </c>
      <c r="E64" s="6">
        <v>14183</v>
      </c>
      <c r="F64" s="6">
        <v>1786</v>
      </c>
      <c r="G64" s="6">
        <v>49457</v>
      </c>
      <c r="H64" s="6">
        <v>8020</v>
      </c>
      <c r="I64" s="6">
        <v>4858</v>
      </c>
      <c r="J64" s="6">
        <v>453</v>
      </c>
      <c r="L64" s="6">
        <v>40727</v>
      </c>
      <c r="M64" s="6">
        <v>1368</v>
      </c>
      <c r="O64" s="6">
        <v>255</v>
      </c>
      <c r="P64" s="6">
        <v>887</v>
      </c>
      <c r="Q64" s="6">
        <v>1376</v>
      </c>
      <c r="R64" s="6">
        <v>681</v>
      </c>
      <c r="S64" s="6">
        <v>459</v>
      </c>
      <c r="T64" s="6">
        <v>344</v>
      </c>
      <c r="U64" s="6">
        <v>8856</v>
      </c>
      <c r="V64" s="6">
        <v>1923</v>
      </c>
      <c r="W64" s="6">
        <v>938</v>
      </c>
      <c r="X64" s="6">
        <v>9873</v>
      </c>
      <c r="Y64" s="6">
        <v>7680</v>
      </c>
      <c r="Z64" s="6">
        <v>907</v>
      </c>
      <c r="AA64" s="6">
        <v>2121</v>
      </c>
      <c r="AB64" s="6">
        <v>265</v>
      </c>
      <c r="AC64" s="6">
        <v>7</v>
      </c>
      <c r="AD64" s="6">
        <v>123</v>
      </c>
      <c r="AE64" s="6">
        <v>11725</v>
      </c>
      <c r="AF64" s="6">
        <v>4661</v>
      </c>
      <c r="AG64" s="6">
        <v>7842</v>
      </c>
      <c r="AH64" s="6">
        <v>2588</v>
      </c>
      <c r="AI64" s="6">
        <v>17720</v>
      </c>
      <c r="AJ64" s="6">
        <v>280</v>
      </c>
      <c r="AK64" s="6">
        <v>0</v>
      </c>
      <c r="AL64" s="6">
        <v>563</v>
      </c>
      <c r="AM64" s="6">
        <v>12631</v>
      </c>
      <c r="AN64" s="6">
        <v>3510</v>
      </c>
      <c r="AO64" s="6">
        <v>2157</v>
      </c>
      <c r="AP64" s="6">
        <v>3153</v>
      </c>
      <c r="AQ64" s="6">
        <v>844</v>
      </c>
      <c r="AR64" s="6">
        <v>20</v>
      </c>
      <c r="AS64" s="6">
        <v>42</v>
      </c>
      <c r="AT64" s="6">
        <v>78499</v>
      </c>
      <c r="AU64" s="6">
        <v>1266</v>
      </c>
      <c r="AV64" s="6">
        <v>1</v>
      </c>
      <c r="AW64" s="6">
        <v>753</v>
      </c>
      <c r="AX64" s="6">
        <v>2717</v>
      </c>
      <c r="AY64" s="6">
        <v>135</v>
      </c>
      <c r="AZ64" s="6">
        <v>1792</v>
      </c>
      <c r="BA64" s="6">
        <v>45</v>
      </c>
      <c r="BB64" s="6">
        <v>8495.744140625</v>
      </c>
      <c r="BC64" s="6">
        <v>2631.22021484375</v>
      </c>
      <c r="BD64" s="6">
        <v>95.189056396484375</v>
      </c>
      <c r="BE64" s="6">
        <v>1858.0999755859375</v>
      </c>
      <c r="BF64" s="6">
        <v>305.89999389648437</v>
      </c>
      <c r="BG64" s="6">
        <v>8519.5009765625</v>
      </c>
      <c r="BH64" s="6">
        <v>1203.7685546875</v>
      </c>
      <c r="BI64" s="6">
        <v>2838.828857421875</v>
      </c>
      <c r="BJ64" s="6">
        <v>5862.55712890625</v>
      </c>
    </row>
    <row r="65" spans="1:62" ht="12.75" x14ac:dyDescent="0.2">
      <c r="A65" s="11">
        <v>38763</v>
      </c>
      <c r="B65" s="6">
        <v>346138</v>
      </c>
      <c r="C65" s="6">
        <v>5197</v>
      </c>
      <c r="D65" s="6">
        <v>3390</v>
      </c>
      <c r="E65" s="6">
        <v>12939</v>
      </c>
      <c r="F65" s="6">
        <v>2436</v>
      </c>
      <c r="G65" s="6">
        <v>46922</v>
      </c>
      <c r="H65" s="6">
        <v>7130</v>
      </c>
      <c r="I65" s="6">
        <v>5132</v>
      </c>
      <c r="J65" s="6">
        <v>387</v>
      </c>
      <c r="L65" s="6">
        <v>43507</v>
      </c>
      <c r="M65" s="6">
        <v>4057</v>
      </c>
      <c r="O65" s="6">
        <v>543</v>
      </c>
      <c r="P65" s="6">
        <v>962</v>
      </c>
      <c r="Q65" s="6">
        <v>779</v>
      </c>
      <c r="R65" s="6">
        <v>489</v>
      </c>
      <c r="S65" s="6">
        <v>594</v>
      </c>
      <c r="T65" s="6">
        <v>411</v>
      </c>
      <c r="U65" s="6">
        <v>9660</v>
      </c>
      <c r="V65" s="6">
        <v>2622</v>
      </c>
      <c r="W65" s="6">
        <v>912</v>
      </c>
      <c r="X65" s="6">
        <v>10515</v>
      </c>
      <c r="Y65" s="6">
        <v>6183</v>
      </c>
      <c r="Z65" s="6">
        <v>737</v>
      </c>
      <c r="AA65" s="6">
        <v>5018</v>
      </c>
      <c r="AB65" s="6">
        <v>1063</v>
      </c>
      <c r="AC65" s="6">
        <v>8</v>
      </c>
      <c r="AD65" s="6">
        <v>185</v>
      </c>
      <c r="AE65" s="6">
        <v>11020</v>
      </c>
      <c r="AF65" s="6">
        <v>3994</v>
      </c>
      <c r="AG65" s="6">
        <v>6847</v>
      </c>
      <c r="AH65" s="6">
        <v>2467</v>
      </c>
      <c r="AI65" s="6">
        <v>18504</v>
      </c>
      <c r="AJ65" s="6">
        <v>300</v>
      </c>
      <c r="AK65" s="6">
        <v>0</v>
      </c>
      <c r="AL65" s="6">
        <v>500</v>
      </c>
      <c r="AM65" s="6">
        <v>18588</v>
      </c>
      <c r="AN65" s="6">
        <v>5417</v>
      </c>
      <c r="AO65" s="6">
        <v>4828</v>
      </c>
      <c r="AP65" s="6">
        <v>2496</v>
      </c>
      <c r="AQ65" s="6">
        <v>1836</v>
      </c>
      <c r="AR65" s="6">
        <v>36</v>
      </c>
      <c r="AS65" s="6">
        <v>111</v>
      </c>
      <c r="AT65" s="6">
        <v>86729</v>
      </c>
      <c r="AU65" s="6">
        <v>778</v>
      </c>
      <c r="AV65" s="6">
        <v>0</v>
      </c>
      <c r="AW65" s="6">
        <v>3326</v>
      </c>
      <c r="AX65" s="6">
        <v>3652</v>
      </c>
      <c r="AY65" s="6">
        <v>124</v>
      </c>
      <c r="AZ65" s="6">
        <v>2763</v>
      </c>
      <c r="BA65" s="6">
        <v>42</v>
      </c>
      <c r="BB65" s="6">
        <v>7450.00634765625</v>
      </c>
      <c r="BC65" s="6">
        <v>2354.955810546875</v>
      </c>
      <c r="BD65" s="6">
        <v>87.532371520996094</v>
      </c>
      <c r="BE65" s="6">
        <v>1582</v>
      </c>
      <c r="BF65" s="6">
        <v>353</v>
      </c>
      <c r="BG65" s="6">
        <v>7756.4013671875</v>
      </c>
      <c r="BH65" s="6">
        <v>991.29803466796875</v>
      </c>
      <c r="BI65" s="6">
        <v>2550.980224609375</v>
      </c>
      <c r="BJ65" s="6">
        <v>6114.35791015625</v>
      </c>
    </row>
    <row r="66" spans="1:62" ht="12.75" x14ac:dyDescent="0.2">
      <c r="A66" s="11">
        <v>38791</v>
      </c>
      <c r="B66" s="6">
        <v>406970</v>
      </c>
      <c r="C66" s="6">
        <v>7726</v>
      </c>
      <c r="D66" s="6">
        <v>3554</v>
      </c>
      <c r="E66" s="6">
        <v>12286</v>
      </c>
      <c r="F66" s="6">
        <v>2788</v>
      </c>
      <c r="G66" s="6">
        <v>53099</v>
      </c>
      <c r="H66" s="6">
        <v>7701</v>
      </c>
      <c r="I66" s="6">
        <v>6381</v>
      </c>
      <c r="J66" s="6">
        <v>812</v>
      </c>
      <c r="L66" s="6">
        <v>55900</v>
      </c>
      <c r="M66" s="6">
        <v>3476</v>
      </c>
      <c r="O66" s="6">
        <v>494</v>
      </c>
      <c r="P66" s="6">
        <v>1482</v>
      </c>
      <c r="Q66" s="6">
        <v>1617</v>
      </c>
      <c r="R66" s="6">
        <v>909</v>
      </c>
      <c r="S66" s="6">
        <v>1213</v>
      </c>
      <c r="T66" s="6">
        <v>575</v>
      </c>
      <c r="U66" s="6">
        <v>11968</v>
      </c>
      <c r="V66" s="6">
        <v>2355</v>
      </c>
      <c r="W66" s="6">
        <v>1039</v>
      </c>
      <c r="X66" s="6">
        <v>12512</v>
      </c>
      <c r="Y66" s="6">
        <v>7271</v>
      </c>
      <c r="Z66" s="6">
        <v>833</v>
      </c>
      <c r="AA66" s="6">
        <v>6901</v>
      </c>
      <c r="AB66" s="6">
        <v>1696</v>
      </c>
      <c r="AC66" s="6">
        <v>12</v>
      </c>
      <c r="AD66" s="6">
        <v>298</v>
      </c>
      <c r="AE66" s="6">
        <v>11955</v>
      </c>
      <c r="AF66" s="6">
        <v>4874</v>
      </c>
      <c r="AG66" s="6">
        <v>7577</v>
      </c>
      <c r="AH66" s="6">
        <v>2877</v>
      </c>
      <c r="AI66" s="6">
        <v>28892</v>
      </c>
      <c r="AJ66" s="6">
        <v>1641</v>
      </c>
      <c r="AK66" s="6">
        <v>0</v>
      </c>
      <c r="AL66" s="6">
        <v>564</v>
      </c>
      <c r="AM66" s="6">
        <v>17978</v>
      </c>
      <c r="AN66" s="6">
        <v>6304</v>
      </c>
      <c r="AO66" s="6">
        <v>8760</v>
      </c>
      <c r="AP66" s="6">
        <v>2376</v>
      </c>
      <c r="AQ66" s="6">
        <v>2046</v>
      </c>
      <c r="AR66" s="6">
        <v>45</v>
      </c>
      <c r="AS66" s="6">
        <v>167</v>
      </c>
      <c r="AT66" s="6">
        <v>97292</v>
      </c>
      <c r="AU66" s="6">
        <v>1064</v>
      </c>
      <c r="AV66" s="6">
        <v>2</v>
      </c>
      <c r="AW66" s="6">
        <v>2765</v>
      </c>
      <c r="AX66" s="6">
        <v>1403</v>
      </c>
      <c r="AY66" s="6">
        <v>141</v>
      </c>
      <c r="AZ66" s="6">
        <v>3299</v>
      </c>
      <c r="BA66" s="6">
        <v>51</v>
      </c>
      <c r="BB66" s="6">
        <v>8295.29296875</v>
      </c>
      <c r="BC66" s="6">
        <v>2512.91162109375</v>
      </c>
      <c r="BD66" s="6">
        <v>44.028343200683594</v>
      </c>
      <c r="BE66" s="6">
        <v>1697.9000244140625</v>
      </c>
      <c r="BF66" s="6">
        <v>357.20001220703125</v>
      </c>
      <c r="BG66" s="6">
        <v>8717.8564453125</v>
      </c>
      <c r="BH66" s="6">
        <v>1023.5331420898437</v>
      </c>
      <c r="BI66" s="6">
        <v>2198.530029296875</v>
      </c>
      <c r="BJ66" s="6">
        <v>6845.45947265625</v>
      </c>
    </row>
    <row r="67" spans="1:62" ht="12.75" x14ac:dyDescent="0.2">
      <c r="A67" s="11">
        <v>38822</v>
      </c>
      <c r="B67" s="6">
        <v>426027</v>
      </c>
      <c r="C67" s="6">
        <v>9059</v>
      </c>
      <c r="D67" s="6">
        <v>3174</v>
      </c>
      <c r="E67" s="6">
        <v>14248</v>
      </c>
      <c r="F67" s="6">
        <v>5482</v>
      </c>
      <c r="G67" s="6">
        <v>44123</v>
      </c>
      <c r="H67" s="6">
        <v>5752</v>
      </c>
      <c r="I67" s="6">
        <v>5822</v>
      </c>
      <c r="J67" s="6">
        <v>234</v>
      </c>
      <c r="L67" s="6">
        <v>61761</v>
      </c>
      <c r="M67" s="6">
        <v>6395</v>
      </c>
      <c r="O67" s="6">
        <v>160</v>
      </c>
      <c r="P67" s="6">
        <v>2869</v>
      </c>
      <c r="Q67" s="6">
        <v>1685</v>
      </c>
      <c r="R67" s="6">
        <v>707</v>
      </c>
      <c r="S67" s="6">
        <v>1530</v>
      </c>
      <c r="T67" s="6">
        <v>224</v>
      </c>
      <c r="U67" s="6">
        <v>16015</v>
      </c>
      <c r="V67" s="6">
        <v>2405</v>
      </c>
      <c r="W67" s="6">
        <v>874</v>
      </c>
      <c r="X67" s="6">
        <v>12088</v>
      </c>
      <c r="Y67" s="6">
        <v>8695</v>
      </c>
      <c r="Z67" s="6">
        <v>443</v>
      </c>
      <c r="AA67" s="6">
        <v>9740</v>
      </c>
      <c r="AB67" s="6">
        <v>1940</v>
      </c>
      <c r="AC67" s="6">
        <v>8</v>
      </c>
      <c r="AD67" s="6">
        <v>379</v>
      </c>
      <c r="AE67" s="6">
        <v>11087</v>
      </c>
      <c r="AF67" s="6">
        <v>2310</v>
      </c>
      <c r="AG67" s="6">
        <v>7685</v>
      </c>
      <c r="AH67" s="6">
        <v>4029</v>
      </c>
      <c r="AI67" s="6">
        <v>25894</v>
      </c>
      <c r="AJ67" s="6">
        <v>1062</v>
      </c>
      <c r="AK67" s="6">
        <v>0</v>
      </c>
      <c r="AL67" s="6">
        <v>503</v>
      </c>
      <c r="AM67" s="6">
        <v>25171</v>
      </c>
      <c r="AN67" s="6">
        <v>588</v>
      </c>
      <c r="AO67" s="6">
        <v>5619</v>
      </c>
      <c r="AP67" s="6">
        <v>1840</v>
      </c>
      <c r="AQ67" s="6">
        <v>2299</v>
      </c>
      <c r="AR67" s="6">
        <v>21</v>
      </c>
      <c r="AS67" s="6">
        <v>563</v>
      </c>
      <c r="AT67" s="6">
        <v>115654</v>
      </c>
      <c r="AU67" s="6">
        <v>1175</v>
      </c>
      <c r="AV67" s="6">
        <v>2</v>
      </c>
      <c r="AW67" s="6">
        <v>1439</v>
      </c>
      <c r="AX67" s="6">
        <v>1089</v>
      </c>
      <c r="AY67" s="6">
        <v>122</v>
      </c>
      <c r="AZ67" s="6">
        <v>2014</v>
      </c>
      <c r="BA67" s="6">
        <v>47</v>
      </c>
      <c r="BB67" s="6">
        <v>7636.8291015625</v>
      </c>
      <c r="BC67" s="6">
        <v>2369.83447265625</v>
      </c>
      <c r="BD67" s="6">
        <v>1.3137065172195435</v>
      </c>
      <c r="BE67" s="6">
        <v>1394</v>
      </c>
      <c r="BF67" s="6">
        <v>325</v>
      </c>
      <c r="BG67" s="6">
        <v>6537.07275390625</v>
      </c>
      <c r="BH67" s="6">
        <v>815.645751953125</v>
      </c>
      <c r="BI67" s="6">
        <v>2054.7861328125</v>
      </c>
      <c r="BJ67" s="6">
        <v>6350.8896484375</v>
      </c>
    </row>
    <row r="68" spans="1:62" ht="12.75" x14ac:dyDescent="0.2">
      <c r="A68" s="11">
        <v>38852</v>
      </c>
      <c r="B68" s="6">
        <v>504409</v>
      </c>
      <c r="C68" s="6">
        <v>11642</v>
      </c>
      <c r="D68" s="6">
        <v>3327</v>
      </c>
      <c r="E68" s="6">
        <v>16913</v>
      </c>
      <c r="F68" s="6">
        <v>7993</v>
      </c>
      <c r="G68" s="6">
        <v>54019</v>
      </c>
      <c r="H68" s="6">
        <v>5933</v>
      </c>
      <c r="I68" s="6">
        <v>6143</v>
      </c>
      <c r="J68" s="6">
        <v>530</v>
      </c>
      <c r="L68" s="6">
        <v>73935</v>
      </c>
      <c r="M68" s="6">
        <v>7215</v>
      </c>
      <c r="O68" s="6">
        <v>399</v>
      </c>
      <c r="P68" s="6">
        <v>3469</v>
      </c>
      <c r="Q68" s="6">
        <v>1740</v>
      </c>
      <c r="R68" s="6">
        <v>1672</v>
      </c>
      <c r="S68" s="6">
        <v>1771</v>
      </c>
      <c r="T68" s="6">
        <v>1084</v>
      </c>
      <c r="U68" s="6">
        <v>16160</v>
      </c>
      <c r="V68" s="6">
        <v>3514</v>
      </c>
      <c r="W68" s="6">
        <v>1201</v>
      </c>
      <c r="X68" s="6">
        <v>14552</v>
      </c>
      <c r="Y68" s="6">
        <v>8049</v>
      </c>
      <c r="Z68" s="6">
        <v>1060</v>
      </c>
      <c r="AA68" s="6">
        <v>10981</v>
      </c>
      <c r="AB68" s="6">
        <v>2864</v>
      </c>
      <c r="AC68" s="6">
        <v>11</v>
      </c>
      <c r="AD68" s="6">
        <v>503</v>
      </c>
      <c r="AE68" s="6">
        <v>12372</v>
      </c>
      <c r="AF68" s="6">
        <v>1105</v>
      </c>
      <c r="AG68" s="6">
        <v>10571</v>
      </c>
      <c r="AH68" s="6">
        <v>5047</v>
      </c>
      <c r="AI68" s="6">
        <v>31902</v>
      </c>
      <c r="AJ68" s="6">
        <v>1514</v>
      </c>
      <c r="AK68" s="6">
        <v>0</v>
      </c>
      <c r="AL68" s="6">
        <v>1213</v>
      </c>
      <c r="AM68" s="6">
        <v>27763</v>
      </c>
      <c r="AN68" s="6">
        <v>711</v>
      </c>
      <c r="AO68" s="6">
        <v>6787</v>
      </c>
      <c r="AP68" s="6">
        <v>3537</v>
      </c>
      <c r="AQ68" s="6">
        <v>2545</v>
      </c>
      <c r="AR68" s="6">
        <v>126</v>
      </c>
      <c r="AS68" s="6">
        <v>216</v>
      </c>
      <c r="AT68" s="6">
        <v>134777</v>
      </c>
      <c r="AU68" s="6">
        <v>1034</v>
      </c>
      <c r="AV68" s="6">
        <v>2</v>
      </c>
      <c r="AW68" s="6">
        <v>2191</v>
      </c>
      <c r="AX68" s="6">
        <v>970</v>
      </c>
      <c r="AY68" s="6">
        <v>263</v>
      </c>
      <c r="AZ68" s="6">
        <v>3028</v>
      </c>
      <c r="BA68" s="6">
        <v>57</v>
      </c>
      <c r="BB68" s="6">
        <v>7659.052734375</v>
      </c>
      <c r="BC68" s="6">
        <v>1908.7760009765625</v>
      </c>
      <c r="BD68" s="6">
        <v>0</v>
      </c>
      <c r="BE68" s="6">
        <v>1425.5</v>
      </c>
      <c r="BF68" s="6">
        <v>277.39999389648437</v>
      </c>
      <c r="BG68" s="6">
        <v>6733.72265625</v>
      </c>
      <c r="BH68" s="6">
        <v>864.09051513671875</v>
      </c>
      <c r="BI68" s="6">
        <v>2346.26611328125</v>
      </c>
      <c r="BJ68" s="6">
        <v>7458.60400390625</v>
      </c>
    </row>
    <row r="69" spans="1:62" ht="12.75" x14ac:dyDescent="0.2">
      <c r="A69" s="11">
        <v>38883</v>
      </c>
      <c r="B69" s="6">
        <v>629660</v>
      </c>
      <c r="C69" s="6">
        <v>19064</v>
      </c>
      <c r="D69" s="6">
        <v>3641</v>
      </c>
      <c r="E69" s="6">
        <v>25899</v>
      </c>
      <c r="F69" s="6">
        <v>9918</v>
      </c>
      <c r="G69" s="6">
        <v>66829</v>
      </c>
      <c r="H69" s="6">
        <v>8172</v>
      </c>
      <c r="I69" s="6">
        <v>7470</v>
      </c>
      <c r="J69" s="6">
        <v>1286</v>
      </c>
      <c r="L69" s="6">
        <v>76547</v>
      </c>
      <c r="M69" s="6">
        <v>11768</v>
      </c>
      <c r="O69" s="6">
        <v>445</v>
      </c>
      <c r="P69" s="6">
        <v>4022</v>
      </c>
      <c r="Q69" s="6">
        <v>2619</v>
      </c>
      <c r="R69" s="6">
        <v>1780</v>
      </c>
      <c r="S69" s="6">
        <v>2491</v>
      </c>
      <c r="T69" s="6">
        <v>1504</v>
      </c>
      <c r="U69" s="6">
        <v>19846</v>
      </c>
      <c r="V69" s="6">
        <v>3478</v>
      </c>
      <c r="W69" s="6">
        <v>2296</v>
      </c>
      <c r="X69" s="6">
        <v>16900</v>
      </c>
      <c r="Y69" s="6">
        <v>8207</v>
      </c>
      <c r="Z69" s="6">
        <v>1912</v>
      </c>
      <c r="AA69" s="6">
        <v>18748</v>
      </c>
      <c r="AB69" s="6">
        <v>3664</v>
      </c>
      <c r="AC69" s="6">
        <v>68</v>
      </c>
      <c r="AD69" s="6">
        <v>742</v>
      </c>
      <c r="AE69" s="6">
        <v>16470</v>
      </c>
      <c r="AF69" s="6">
        <v>1614</v>
      </c>
      <c r="AG69" s="6">
        <v>13402</v>
      </c>
      <c r="AH69" s="6">
        <v>5678</v>
      </c>
      <c r="AI69" s="6">
        <v>40392</v>
      </c>
      <c r="AJ69" s="6">
        <v>2788</v>
      </c>
      <c r="AK69" s="6">
        <v>0</v>
      </c>
      <c r="AL69" s="6">
        <v>1904</v>
      </c>
      <c r="AM69" s="6">
        <v>28692</v>
      </c>
      <c r="AN69" s="6">
        <v>2700</v>
      </c>
      <c r="AO69" s="6">
        <v>11967</v>
      </c>
      <c r="AP69" s="6">
        <v>3934</v>
      </c>
      <c r="AQ69" s="6">
        <v>5577</v>
      </c>
      <c r="AR69" s="6">
        <v>454</v>
      </c>
      <c r="AS69" s="6">
        <v>629</v>
      </c>
      <c r="AT69" s="6">
        <v>157909</v>
      </c>
      <c r="AU69" s="6">
        <v>2619</v>
      </c>
      <c r="AV69" s="6">
        <v>3</v>
      </c>
      <c r="AW69" s="6">
        <v>7879</v>
      </c>
      <c r="AX69" s="6">
        <v>1956</v>
      </c>
      <c r="AY69" s="6">
        <v>252</v>
      </c>
      <c r="AZ69" s="6">
        <v>3444</v>
      </c>
      <c r="BA69" s="6">
        <v>79</v>
      </c>
      <c r="BB69" s="6">
        <v>7599.83837890625</v>
      </c>
      <c r="BC69" s="6">
        <v>1443.4044189453125</v>
      </c>
      <c r="BD69" s="6">
        <v>7.4414186477661133</v>
      </c>
      <c r="BE69" s="6">
        <v>1479.9000244140625</v>
      </c>
      <c r="BF69" s="6">
        <v>256.29998779296875</v>
      </c>
      <c r="BG69" s="6">
        <v>9336.9326171875</v>
      </c>
      <c r="BH69" s="6">
        <v>976.38446044921875</v>
      </c>
      <c r="BI69" s="6">
        <v>2188.962890625</v>
      </c>
      <c r="BJ69" s="6">
        <v>9268.2197265625</v>
      </c>
    </row>
    <row r="70" spans="1:62" ht="12.75" x14ac:dyDescent="0.2">
      <c r="A70" s="11">
        <v>38913</v>
      </c>
      <c r="B70" s="6">
        <v>863531</v>
      </c>
      <c r="C70" s="6">
        <v>25244</v>
      </c>
      <c r="D70" s="6">
        <v>3800</v>
      </c>
      <c r="E70" s="6">
        <v>30470</v>
      </c>
      <c r="F70" s="6">
        <v>10440</v>
      </c>
      <c r="G70" s="6">
        <v>107131</v>
      </c>
      <c r="H70" s="6">
        <v>9905</v>
      </c>
      <c r="I70" s="6">
        <v>9048</v>
      </c>
      <c r="J70" s="6">
        <v>2111</v>
      </c>
      <c r="L70" s="6">
        <v>78765</v>
      </c>
      <c r="M70" s="6">
        <v>18747</v>
      </c>
      <c r="O70" s="6">
        <v>1244</v>
      </c>
      <c r="P70" s="6">
        <v>12012</v>
      </c>
      <c r="Q70" s="6">
        <v>6100</v>
      </c>
      <c r="R70" s="6">
        <v>3166</v>
      </c>
      <c r="S70" s="6">
        <v>5351</v>
      </c>
      <c r="T70" s="6">
        <v>3274</v>
      </c>
      <c r="U70" s="6">
        <v>25890</v>
      </c>
      <c r="V70" s="6">
        <v>5218</v>
      </c>
      <c r="W70" s="6">
        <v>5490</v>
      </c>
      <c r="X70" s="6">
        <v>22422</v>
      </c>
      <c r="Y70" s="6">
        <v>18626</v>
      </c>
      <c r="Z70" s="6">
        <v>5845</v>
      </c>
      <c r="AA70" s="6">
        <v>22703</v>
      </c>
      <c r="AB70" s="6">
        <v>7662</v>
      </c>
      <c r="AC70" s="6">
        <v>114</v>
      </c>
      <c r="AD70" s="6">
        <v>2463</v>
      </c>
      <c r="AE70" s="6">
        <v>19581</v>
      </c>
      <c r="AF70" s="6">
        <v>3077</v>
      </c>
      <c r="AG70" s="6">
        <v>20728</v>
      </c>
      <c r="AH70" s="6">
        <v>7310</v>
      </c>
      <c r="AI70" s="6">
        <v>57219</v>
      </c>
      <c r="AJ70" s="6">
        <v>7728</v>
      </c>
      <c r="AK70" s="6">
        <v>0</v>
      </c>
      <c r="AL70" s="6">
        <v>6113</v>
      </c>
      <c r="AM70" s="6">
        <v>35832</v>
      </c>
      <c r="AN70" s="6">
        <v>9740</v>
      </c>
      <c r="AO70" s="6">
        <v>21984</v>
      </c>
      <c r="AP70" s="6">
        <v>5664</v>
      </c>
      <c r="AQ70" s="6">
        <v>10531</v>
      </c>
      <c r="AR70" s="6">
        <v>1244</v>
      </c>
      <c r="AS70" s="6">
        <v>2341</v>
      </c>
      <c r="AT70" s="6">
        <v>175090</v>
      </c>
      <c r="AU70" s="6">
        <v>4103</v>
      </c>
      <c r="AV70" s="6">
        <v>3</v>
      </c>
      <c r="AW70" s="6">
        <v>16761</v>
      </c>
      <c r="AX70" s="6">
        <v>6853</v>
      </c>
      <c r="AY70" s="6">
        <v>920</v>
      </c>
      <c r="AZ70" s="6">
        <v>7346</v>
      </c>
      <c r="BA70" s="6">
        <v>119</v>
      </c>
      <c r="BB70" s="6">
        <v>9030.681640625</v>
      </c>
      <c r="BC70" s="6">
        <v>2636.90869140625</v>
      </c>
      <c r="BD70" s="6">
        <v>177.66084289550781</v>
      </c>
      <c r="BE70" s="6">
        <v>1517.4000244140625</v>
      </c>
      <c r="BF70" s="6">
        <v>265.60000610351562</v>
      </c>
      <c r="BG70" s="6">
        <v>10452.9013671875</v>
      </c>
      <c r="BH70" s="6">
        <v>973.6898193359375</v>
      </c>
      <c r="BI70" s="6">
        <v>2487.704345703125</v>
      </c>
      <c r="BJ70" s="6">
        <v>11914.6787109375</v>
      </c>
    </row>
    <row r="71" spans="1:62" ht="12.75" x14ac:dyDescent="0.2">
      <c r="A71" s="11">
        <v>38944</v>
      </c>
      <c r="B71" s="6">
        <v>840197</v>
      </c>
      <c r="C71" s="6">
        <v>26196</v>
      </c>
      <c r="D71" s="6">
        <v>3741</v>
      </c>
      <c r="E71" s="6">
        <v>32300</v>
      </c>
      <c r="F71" s="6">
        <v>10944</v>
      </c>
      <c r="G71" s="6">
        <v>82273</v>
      </c>
      <c r="H71" s="6">
        <v>9958</v>
      </c>
      <c r="I71" s="6">
        <v>7397</v>
      </c>
      <c r="J71" s="6">
        <v>1535</v>
      </c>
      <c r="L71" s="6">
        <v>77294</v>
      </c>
      <c r="M71" s="6">
        <v>19963</v>
      </c>
      <c r="O71" s="6">
        <v>1239</v>
      </c>
      <c r="P71" s="6">
        <v>10068</v>
      </c>
      <c r="Q71" s="6">
        <v>4873</v>
      </c>
      <c r="R71" s="6">
        <v>2467</v>
      </c>
      <c r="S71" s="6">
        <v>4859</v>
      </c>
      <c r="T71" s="6">
        <v>3669</v>
      </c>
      <c r="U71" s="6">
        <v>28542</v>
      </c>
      <c r="V71" s="6">
        <v>3965</v>
      </c>
      <c r="W71" s="6">
        <v>4856</v>
      </c>
      <c r="X71" s="6">
        <v>18502</v>
      </c>
      <c r="Y71" s="6">
        <v>15553</v>
      </c>
      <c r="Z71" s="6">
        <v>3518</v>
      </c>
      <c r="AA71" s="6">
        <v>25830</v>
      </c>
      <c r="AB71" s="6">
        <v>7716</v>
      </c>
      <c r="AC71" s="6">
        <v>101</v>
      </c>
      <c r="AD71" s="6">
        <v>1465</v>
      </c>
      <c r="AE71" s="6">
        <v>19340</v>
      </c>
      <c r="AF71" s="6">
        <v>4265</v>
      </c>
      <c r="AG71" s="6">
        <v>19700</v>
      </c>
      <c r="AH71" s="6">
        <v>6733</v>
      </c>
      <c r="AI71" s="6">
        <v>51234</v>
      </c>
      <c r="AJ71" s="6">
        <v>9210</v>
      </c>
      <c r="AK71" s="6">
        <v>0</v>
      </c>
      <c r="AL71" s="6">
        <v>5191</v>
      </c>
      <c r="AM71" s="6">
        <v>39208</v>
      </c>
      <c r="AN71" s="6">
        <v>9646</v>
      </c>
      <c r="AO71" s="6">
        <v>18355</v>
      </c>
      <c r="AP71" s="6">
        <v>4426</v>
      </c>
      <c r="AQ71" s="6">
        <v>11785</v>
      </c>
      <c r="AR71" s="6">
        <v>759</v>
      </c>
      <c r="AS71" s="6">
        <v>1839</v>
      </c>
      <c r="AT71" s="6">
        <v>193006</v>
      </c>
      <c r="AU71" s="6">
        <v>3659</v>
      </c>
      <c r="AV71" s="6">
        <v>2</v>
      </c>
      <c r="AW71" s="6">
        <v>16098</v>
      </c>
      <c r="AX71" s="6">
        <v>9570</v>
      </c>
      <c r="AY71" s="6">
        <v>757</v>
      </c>
      <c r="AZ71" s="6">
        <v>6488</v>
      </c>
      <c r="BA71" s="6">
        <v>101</v>
      </c>
      <c r="BB71" s="6">
        <v>8803.4267578125</v>
      </c>
      <c r="BC71" s="6">
        <v>2297.189453125</v>
      </c>
      <c r="BD71" s="6">
        <v>47.893764495849609</v>
      </c>
      <c r="BE71" s="6">
        <v>1387.9000244140625</v>
      </c>
      <c r="BF71" s="6">
        <v>264.20001220703125</v>
      </c>
      <c r="BG71" s="6">
        <v>9363.888671875</v>
      </c>
      <c r="BH71" s="6">
        <v>1033.1163330078125</v>
      </c>
      <c r="BI71" s="6">
        <v>2458.230224609375</v>
      </c>
      <c r="BJ71" s="6">
        <v>10769.1455078125</v>
      </c>
    </row>
    <row r="72" spans="1:62" ht="12.75" x14ac:dyDescent="0.2">
      <c r="A72" s="11">
        <v>38975</v>
      </c>
      <c r="B72" s="6">
        <v>548321</v>
      </c>
      <c r="C72" s="6">
        <v>11340</v>
      </c>
      <c r="D72" s="6">
        <v>3237</v>
      </c>
      <c r="E72" s="6">
        <v>26270</v>
      </c>
      <c r="F72" s="6">
        <v>7912</v>
      </c>
      <c r="G72" s="6">
        <v>74886</v>
      </c>
      <c r="H72" s="6">
        <v>5408</v>
      </c>
      <c r="I72" s="6">
        <v>6099</v>
      </c>
      <c r="J72" s="6">
        <v>718</v>
      </c>
      <c r="L72" s="6">
        <v>73892</v>
      </c>
      <c r="M72" s="6">
        <v>7802</v>
      </c>
      <c r="O72" s="6">
        <v>1267</v>
      </c>
      <c r="P72" s="6">
        <v>1637</v>
      </c>
      <c r="Q72" s="6">
        <v>1454</v>
      </c>
      <c r="R72" s="6">
        <v>1181</v>
      </c>
      <c r="S72" s="6">
        <v>1107</v>
      </c>
      <c r="T72" s="6">
        <v>273</v>
      </c>
      <c r="U72" s="6">
        <v>17050</v>
      </c>
      <c r="V72" s="6">
        <v>3424</v>
      </c>
      <c r="W72" s="6">
        <v>1114</v>
      </c>
      <c r="X72" s="6">
        <v>15139</v>
      </c>
      <c r="Y72" s="6">
        <v>5950</v>
      </c>
      <c r="Z72" s="6">
        <v>1213</v>
      </c>
      <c r="AA72" s="6">
        <v>12444</v>
      </c>
      <c r="AB72" s="6">
        <v>1435</v>
      </c>
      <c r="AC72" s="6">
        <v>59</v>
      </c>
      <c r="AD72" s="6">
        <v>314</v>
      </c>
      <c r="AE72" s="6">
        <v>16314</v>
      </c>
      <c r="AF72" s="6">
        <v>4450</v>
      </c>
      <c r="AG72" s="6">
        <v>10851</v>
      </c>
      <c r="AH72" s="6">
        <v>4592</v>
      </c>
      <c r="AI72" s="6">
        <v>35235</v>
      </c>
      <c r="AJ72" s="6">
        <v>1201</v>
      </c>
      <c r="AK72" s="6">
        <v>0</v>
      </c>
      <c r="AL72" s="6">
        <v>1347</v>
      </c>
      <c r="AM72" s="6">
        <v>19906</v>
      </c>
      <c r="AN72" s="6">
        <v>9542</v>
      </c>
      <c r="AO72" s="6">
        <v>7400</v>
      </c>
      <c r="AP72" s="6">
        <v>4347</v>
      </c>
      <c r="AQ72" s="6">
        <v>3011</v>
      </c>
      <c r="AR72" s="6">
        <v>152</v>
      </c>
      <c r="AS72" s="6">
        <v>164</v>
      </c>
      <c r="AT72" s="6">
        <v>128393</v>
      </c>
      <c r="AU72" s="6">
        <v>3536</v>
      </c>
      <c r="AV72" s="6">
        <v>4</v>
      </c>
      <c r="AW72" s="6">
        <v>2052</v>
      </c>
      <c r="AX72" s="6">
        <v>9799</v>
      </c>
      <c r="AY72" s="6">
        <v>156</v>
      </c>
      <c r="AZ72" s="6">
        <v>3167</v>
      </c>
      <c r="BA72" s="6">
        <v>77</v>
      </c>
      <c r="BB72" s="6">
        <v>8784.7607421875</v>
      </c>
      <c r="BC72" s="6">
        <v>2602.339111328125</v>
      </c>
      <c r="BD72" s="6">
        <v>42.105812072753906</v>
      </c>
      <c r="BE72" s="6">
        <v>1484</v>
      </c>
      <c r="BF72" s="6">
        <v>302.79998779296875</v>
      </c>
      <c r="BG72" s="6">
        <v>8484.60546875</v>
      </c>
      <c r="BH72" s="6">
        <v>933.72637939453125</v>
      </c>
      <c r="BI72" s="6">
        <v>2461.84814453125</v>
      </c>
      <c r="BJ72" s="6">
        <v>9406.736328125</v>
      </c>
    </row>
    <row r="73" spans="1:62" ht="12.75" x14ac:dyDescent="0.2">
      <c r="A73" s="11">
        <v>39005</v>
      </c>
      <c r="B73" s="6">
        <v>527532</v>
      </c>
      <c r="C73" s="6">
        <v>10610</v>
      </c>
      <c r="D73" s="6">
        <v>3616</v>
      </c>
      <c r="E73" s="6">
        <v>27279</v>
      </c>
      <c r="F73" s="6">
        <v>6430</v>
      </c>
      <c r="G73" s="6">
        <v>66357</v>
      </c>
      <c r="H73" s="6">
        <v>8390</v>
      </c>
      <c r="I73" s="6">
        <v>6758</v>
      </c>
      <c r="J73" s="6">
        <v>527</v>
      </c>
      <c r="L73" s="6">
        <v>66927</v>
      </c>
      <c r="M73" s="6">
        <v>6850</v>
      </c>
      <c r="O73" s="6">
        <v>1360</v>
      </c>
      <c r="P73" s="6">
        <v>2160</v>
      </c>
      <c r="Q73" s="6">
        <v>1584</v>
      </c>
      <c r="R73" s="6">
        <v>2639</v>
      </c>
      <c r="S73" s="6">
        <v>1554</v>
      </c>
      <c r="T73" s="6">
        <v>179</v>
      </c>
      <c r="U73" s="6">
        <v>16430</v>
      </c>
      <c r="V73" s="6">
        <v>4769</v>
      </c>
      <c r="W73" s="6">
        <v>1074</v>
      </c>
      <c r="X73" s="6">
        <v>16173</v>
      </c>
      <c r="Y73" s="6">
        <v>8099</v>
      </c>
      <c r="Z73" s="6">
        <v>3451</v>
      </c>
      <c r="AA73" s="6">
        <v>11142</v>
      </c>
      <c r="AB73" s="6">
        <v>1838</v>
      </c>
      <c r="AC73" s="6">
        <v>68</v>
      </c>
      <c r="AD73" s="6">
        <v>564</v>
      </c>
      <c r="AE73" s="6">
        <v>13047</v>
      </c>
      <c r="AF73" s="6">
        <v>4758</v>
      </c>
      <c r="AG73" s="6">
        <v>9098</v>
      </c>
      <c r="AH73" s="6">
        <v>5100</v>
      </c>
      <c r="AI73" s="6">
        <v>33766</v>
      </c>
      <c r="AJ73" s="6">
        <v>924</v>
      </c>
      <c r="AK73" s="6">
        <v>0</v>
      </c>
      <c r="AL73" s="6">
        <v>2246</v>
      </c>
      <c r="AM73" s="6">
        <v>20880</v>
      </c>
      <c r="AN73" s="6">
        <v>10105</v>
      </c>
      <c r="AO73" s="6">
        <v>5763</v>
      </c>
      <c r="AP73" s="6">
        <v>5415</v>
      </c>
      <c r="AQ73" s="6">
        <v>3616</v>
      </c>
      <c r="AR73" s="6">
        <v>133</v>
      </c>
      <c r="AS73" s="6">
        <v>99</v>
      </c>
      <c r="AT73" s="6">
        <v>114964</v>
      </c>
      <c r="AU73" s="6">
        <v>2900</v>
      </c>
      <c r="AV73" s="6">
        <v>2</v>
      </c>
      <c r="AW73" s="6">
        <v>2631</v>
      </c>
      <c r="AX73" s="6">
        <v>10060</v>
      </c>
      <c r="AY73" s="6">
        <v>301</v>
      </c>
      <c r="AZ73" s="6">
        <v>4818</v>
      </c>
      <c r="BA73" s="6">
        <v>76</v>
      </c>
      <c r="BB73" s="6">
        <v>9316.103515625</v>
      </c>
      <c r="BC73" s="6">
        <v>2448.302490234375</v>
      </c>
      <c r="BD73" s="6">
        <v>64.251609802246094</v>
      </c>
      <c r="BE73" s="6">
        <v>1474.199951171875</v>
      </c>
      <c r="BF73" s="6">
        <v>493.60000610351562</v>
      </c>
      <c r="BG73" s="6">
        <v>9174.0302734375</v>
      </c>
      <c r="BH73" s="6">
        <v>695.990966796875</v>
      </c>
      <c r="BI73" s="6">
        <v>2721.08740234375</v>
      </c>
      <c r="BJ73" s="6">
        <v>8224.0283203125</v>
      </c>
    </row>
    <row r="74" spans="1:62" ht="12.75" x14ac:dyDescent="0.2">
      <c r="A74" s="11">
        <v>39036</v>
      </c>
      <c r="B74" s="6">
        <v>396586</v>
      </c>
      <c r="C74" s="6">
        <v>7580</v>
      </c>
      <c r="D74" s="6">
        <v>3947</v>
      </c>
      <c r="E74" s="6">
        <v>17806</v>
      </c>
      <c r="F74" s="6">
        <v>2352</v>
      </c>
      <c r="G74" s="6">
        <v>60771</v>
      </c>
      <c r="H74" s="6">
        <v>7379</v>
      </c>
      <c r="I74" s="6">
        <v>5533</v>
      </c>
      <c r="J74" s="6">
        <v>313</v>
      </c>
      <c r="L74" s="6">
        <v>47986</v>
      </c>
      <c r="M74" s="6">
        <v>3690</v>
      </c>
      <c r="O74" s="6">
        <v>877</v>
      </c>
      <c r="P74" s="6">
        <v>2028</v>
      </c>
      <c r="Q74" s="6">
        <v>1831</v>
      </c>
      <c r="R74" s="6">
        <v>2393</v>
      </c>
      <c r="S74" s="6">
        <v>818</v>
      </c>
      <c r="T74" s="6">
        <v>302</v>
      </c>
      <c r="U74" s="6">
        <v>12697</v>
      </c>
      <c r="V74" s="6">
        <v>3826</v>
      </c>
      <c r="W74" s="6">
        <v>973</v>
      </c>
      <c r="X74" s="6">
        <v>10683</v>
      </c>
      <c r="Y74" s="6">
        <v>7856</v>
      </c>
      <c r="Z74" s="6">
        <v>2423</v>
      </c>
      <c r="AA74" s="6">
        <v>6299</v>
      </c>
      <c r="AB74" s="6">
        <v>1232</v>
      </c>
      <c r="AC74" s="6">
        <v>44</v>
      </c>
      <c r="AD74" s="6">
        <v>334</v>
      </c>
      <c r="AE74" s="6">
        <v>10709</v>
      </c>
      <c r="AF74" s="6">
        <v>2245</v>
      </c>
      <c r="AG74" s="6">
        <v>7902</v>
      </c>
      <c r="AH74" s="6">
        <v>4644</v>
      </c>
      <c r="AI74" s="6">
        <v>23831</v>
      </c>
      <c r="AJ74" s="6">
        <v>852</v>
      </c>
      <c r="AK74" s="6">
        <v>0</v>
      </c>
      <c r="AL74" s="6">
        <v>1958</v>
      </c>
      <c r="AM74" s="6">
        <v>14270</v>
      </c>
      <c r="AN74" s="6">
        <v>7221</v>
      </c>
      <c r="AO74" s="6">
        <v>3145</v>
      </c>
      <c r="AP74" s="6">
        <v>2975</v>
      </c>
      <c r="AQ74" s="6">
        <v>3683</v>
      </c>
      <c r="AR74" s="6">
        <v>112</v>
      </c>
      <c r="AS74" s="6">
        <v>104</v>
      </c>
      <c r="AT74" s="6">
        <v>86706</v>
      </c>
      <c r="AU74" s="6">
        <v>3094</v>
      </c>
      <c r="AV74" s="6">
        <v>4</v>
      </c>
      <c r="AW74" s="6">
        <v>2252</v>
      </c>
      <c r="AX74" s="6">
        <v>4698</v>
      </c>
      <c r="AY74" s="6">
        <v>348</v>
      </c>
      <c r="AZ74" s="6">
        <v>3796</v>
      </c>
      <c r="BA74" s="6">
        <v>61</v>
      </c>
      <c r="BB74" s="6">
        <v>8996.4013671875</v>
      </c>
      <c r="BC74" s="6">
        <v>1538.3995361328125</v>
      </c>
      <c r="BD74" s="6">
        <v>69.53125</v>
      </c>
      <c r="BE74" s="6">
        <v>1587.9000244140625</v>
      </c>
      <c r="BF74" s="6">
        <v>471</v>
      </c>
      <c r="BG74" s="6">
        <v>8938.501953125</v>
      </c>
      <c r="BH74" s="6">
        <v>935.31231689453125</v>
      </c>
      <c r="BI74" s="6">
        <v>2708.344482421875</v>
      </c>
      <c r="BJ74" s="6">
        <v>7902.0439453125</v>
      </c>
    </row>
    <row r="75" spans="1:62" ht="12.75" x14ac:dyDescent="0.2">
      <c r="A75" s="11">
        <v>39066</v>
      </c>
      <c r="B75" s="6">
        <v>414365</v>
      </c>
      <c r="C75" s="6">
        <v>7829</v>
      </c>
      <c r="D75" s="6">
        <v>4029</v>
      </c>
      <c r="E75" s="6">
        <v>17554</v>
      </c>
      <c r="F75" s="6">
        <v>2575</v>
      </c>
      <c r="G75" s="6">
        <v>64967</v>
      </c>
      <c r="H75" s="6">
        <v>9178</v>
      </c>
      <c r="I75" s="6">
        <v>5382</v>
      </c>
      <c r="J75" s="6">
        <v>614</v>
      </c>
      <c r="L75" s="6">
        <v>44520</v>
      </c>
      <c r="M75" s="6">
        <v>4075</v>
      </c>
      <c r="O75" s="6">
        <v>1329</v>
      </c>
      <c r="P75" s="6">
        <v>1133</v>
      </c>
      <c r="Q75" s="6">
        <v>1554</v>
      </c>
      <c r="R75" s="6">
        <v>1544</v>
      </c>
      <c r="S75" s="6">
        <v>730</v>
      </c>
      <c r="T75" s="6">
        <v>447</v>
      </c>
      <c r="U75" s="6">
        <v>12813</v>
      </c>
      <c r="V75" s="6">
        <v>2843</v>
      </c>
      <c r="W75" s="6">
        <v>1063</v>
      </c>
      <c r="X75" s="6">
        <v>9611</v>
      </c>
      <c r="Y75" s="6">
        <v>7060</v>
      </c>
      <c r="Z75" s="6">
        <v>2568</v>
      </c>
      <c r="AA75" s="6">
        <v>7992</v>
      </c>
      <c r="AB75" s="6">
        <v>1106</v>
      </c>
      <c r="AC75" s="6">
        <v>44</v>
      </c>
      <c r="AD75" s="6">
        <v>417</v>
      </c>
      <c r="AE75" s="6">
        <v>13247</v>
      </c>
      <c r="AF75" s="6">
        <v>3985</v>
      </c>
      <c r="AG75" s="6">
        <v>8461</v>
      </c>
      <c r="AH75" s="6">
        <v>4440</v>
      </c>
      <c r="AI75" s="6">
        <v>23450</v>
      </c>
      <c r="AJ75" s="6">
        <v>873</v>
      </c>
      <c r="AK75" s="6">
        <v>0</v>
      </c>
      <c r="AL75" s="6">
        <v>1081</v>
      </c>
      <c r="AM75" s="6">
        <v>17684</v>
      </c>
      <c r="AN75" s="6">
        <v>9701</v>
      </c>
      <c r="AO75" s="6">
        <v>4180</v>
      </c>
      <c r="AP75" s="6">
        <v>2871</v>
      </c>
      <c r="AQ75" s="6">
        <v>1942</v>
      </c>
      <c r="AR75" s="6">
        <v>242</v>
      </c>
      <c r="AS75" s="6">
        <v>416</v>
      </c>
      <c r="AT75" s="6">
        <v>94640</v>
      </c>
      <c r="AU75" s="6">
        <v>3726</v>
      </c>
      <c r="AV75" s="6">
        <v>5</v>
      </c>
      <c r="AW75" s="6">
        <v>2174</v>
      </c>
      <c r="AX75" s="6">
        <v>6032</v>
      </c>
      <c r="AY75" s="6">
        <v>144</v>
      </c>
      <c r="AZ75" s="6">
        <v>2021</v>
      </c>
      <c r="BA75" s="6">
        <v>71</v>
      </c>
      <c r="BB75" s="6">
        <v>9024.8564453125</v>
      </c>
      <c r="BC75" s="6">
        <v>1333.1790771484375</v>
      </c>
      <c r="BD75" s="6">
        <v>71.435691833496094</v>
      </c>
      <c r="BE75" s="6">
        <v>1798</v>
      </c>
      <c r="BF75" s="6">
        <v>387.20001220703125</v>
      </c>
      <c r="BG75" s="6">
        <v>8439.9697265625</v>
      </c>
      <c r="BH75" s="6">
        <v>1089.3673095703125</v>
      </c>
      <c r="BI75" s="6">
        <v>2997.32568359375</v>
      </c>
      <c r="BJ75" s="6">
        <v>7858.82421875</v>
      </c>
    </row>
    <row r="76" spans="1:62" ht="12.75" x14ac:dyDescent="0.2">
      <c r="A76" s="11">
        <v>39097</v>
      </c>
      <c r="B76" s="6">
        <v>448149</v>
      </c>
      <c r="C76" s="6">
        <v>8257</v>
      </c>
      <c r="D76" s="6">
        <v>3830</v>
      </c>
      <c r="E76" s="6">
        <v>18565</v>
      </c>
      <c r="F76" s="6">
        <v>1369</v>
      </c>
      <c r="G76" s="6">
        <v>58108</v>
      </c>
      <c r="H76" s="6">
        <v>9596</v>
      </c>
      <c r="I76" s="6">
        <v>5951</v>
      </c>
      <c r="J76" s="6">
        <v>606</v>
      </c>
      <c r="L76" s="6">
        <v>44311</v>
      </c>
      <c r="M76" s="6">
        <v>4958</v>
      </c>
      <c r="O76" s="6">
        <v>904</v>
      </c>
      <c r="P76" s="6">
        <v>2254</v>
      </c>
      <c r="Q76" s="6">
        <v>1708</v>
      </c>
      <c r="R76" s="6">
        <v>2694</v>
      </c>
      <c r="S76" s="6">
        <v>809</v>
      </c>
      <c r="T76" s="6">
        <v>399</v>
      </c>
      <c r="U76" s="6">
        <v>14162</v>
      </c>
      <c r="V76" s="6">
        <v>3033</v>
      </c>
      <c r="W76" s="6">
        <v>760</v>
      </c>
      <c r="X76" s="6">
        <v>10162</v>
      </c>
      <c r="Y76" s="6">
        <v>8140</v>
      </c>
      <c r="Z76" s="6">
        <v>2268</v>
      </c>
      <c r="AA76" s="6">
        <v>8200</v>
      </c>
      <c r="AB76" s="6">
        <v>1666</v>
      </c>
      <c r="AC76" s="6">
        <v>73</v>
      </c>
      <c r="AD76" s="6">
        <v>1508</v>
      </c>
      <c r="AE76" s="6">
        <v>14741</v>
      </c>
      <c r="AF76" s="6">
        <v>3644</v>
      </c>
      <c r="AG76" s="6">
        <v>8411</v>
      </c>
      <c r="AH76" s="6">
        <v>4097</v>
      </c>
      <c r="AI76" s="6">
        <v>24166</v>
      </c>
      <c r="AJ76" s="6">
        <v>1193</v>
      </c>
      <c r="AK76" s="6">
        <v>1</v>
      </c>
      <c r="AL76" s="6">
        <v>1513</v>
      </c>
      <c r="AM76" s="6">
        <v>20636</v>
      </c>
      <c r="AN76" s="6">
        <v>8621</v>
      </c>
      <c r="AO76" s="6">
        <v>4526</v>
      </c>
      <c r="AP76" s="6">
        <v>3726</v>
      </c>
      <c r="AQ76" s="6">
        <v>3733</v>
      </c>
      <c r="AR76" s="6">
        <v>142</v>
      </c>
      <c r="AS76" s="6">
        <v>292</v>
      </c>
      <c r="AT76" s="6">
        <v>114061</v>
      </c>
      <c r="AU76" s="6">
        <v>6904</v>
      </c>
      <c r="AV76" s="6">
        <v>2</v>
      </c>
      <c r="AW76" s="6">
        <v>4366</v>
      </c>
      <c r="AX76" s="6">
        <v>4414</v>
      </c>
      <c r="AY76" s="6">
        <v>279</v>
      </c>
      <c r="AZ76" s="6">
        <v>4175</v>
      </c>
      <c r="BA76" s="6">
        <v>214</v>
      </c>
      <c r="BB76" s="6">
        <v>7633.7919921875</v>
      </c>
      <c r="BC76" s="6">
        <v>1019.3807983398437</v>
      </c>
      <c r="BD76" s="6">
        <v>48.074680328369141</v>
      </c>
      <c r="BE76" s="6">
        <v>1282.699951171875</v>
      </c>
      <c r="BF76" s="6">
        <v>939.5999755859375</v>
      </c>
      <c r="BG76" s="6">
        <v>9263.2529296875</v>
      </c>
      <c r="BH76" s="6">
        <v>2438.8701171875</v>
      </c>
      <c r="BI76" s="6">
        <v>2575.396728515625</v>
      </c>
      <c r="BJ76" s="6">
        <v>7101.42333984375</v>
      </c>
    </row>
    <row r="77" spans="1:62" ht="12.75" x14ac:dyDescent="0.2">
      <c r="A77" s="11">
        <v>39128</v>
      </c>
      <c r="B77" s="6">
        <v>425485</v>
      </c>
      <c r="C77" s="6">
        <v>14805</v>
      </c>
      <c r="D77" s="6">
        <v>3235</v>
      </c>
      <c r="E77" s="6">
        <v>13873</v>
      </c>
      <c r="F77" s="6">
        <v>2229</v>
      </c>
      <c r="G77" s="6">
        <v>52341</v>
      </c>
      <c r="H77" s="6">
        <v>7655</v>
      </c>
      <c r="I77" s="6">
        <v>4813</v>
      </c>
      <c r="J77" s="6">
        <v>365</v>
      </c>
      <c r="L77" s="6">
        <v>43715</v>
      </c>
      <c r="M77" s="6">
        <v>5954</v>
      </c>
      <c r="O77" s="6">
        <v>1111</v>
      </c>
      <c r="P77" s="6">
        <v>4499</v>
      </c>
      <c r="Q77" s="6">
        <v>2361</v>
      </c>
      <c r="R77" s="6">
        <v>3549</v>
      </c>
      <c r="S77" s="6">
        <v>973</v>
      </c>
      <c r="T77" s="6">
        <v>1322</v>
      </c>
      <c r="U77" s="6">
        <v>12697</v>
      </c>
      <c r="V77" s="6">
        <v>2383</v>
      </c>
      <c r="W77" s="6">
        <v>1193</v>
      </c>
      <c r="X77" s="6">
        <v>9058</v>
      </c>
      <c r="Y77" s="6">
        <v>11772</v>
      </c>
      <c r="Z77" s="6">
        <v>4022</v>
      </c>
      <c r="AA77" s="6">
        <v>13957</v>
      </c>
      <c r="AB77" s="6">
        <v>2453</v>
      </c>
      <c r="AC77" s="6">
        <v>60</v>
      </c>
      <c r="AD77" s="6">
        <v>847</v>
      </c>
      <c r="AE77" s="6">
        <v>12499</v>
      </c>
      <c r="AF77" s="6">
        <v>1727</v>
      </c>
      <c r="AG77" s="6">
        <v>7169</v>
      </c>
      <c r="AH77" s="6">
        <v>3857</v>
      </c>
      <c r="AI77" s="6">
        <v>21800</v>
      </c>
      <c r="AJ77" s="6">
        <v>1568</v>
      </c>
      <c r="AK77" s="6">
        <v>0</v>
      </c>
      <c r="AL77" s="6">
        <v>1977</v>
      </c>
      <c r="AM77" s="6">
        <v>18599</v>
      </c>
      <c r="AN77" s="6">
        <v>8162</v>
      </c>
      <c r="AO77" s="6">
        <v>4801</v>
      </c>
      <c r="AP77" s="6">
        <v>4014</v>
      </c>
      <c r="AQ77" s="6">
        <v>4922</v>
      </c>
      <c r="AR77" s="6">
        <v>204</v>
      </c>
      <c r="AS77" s="6">
        <v>362</v>
      </c>
      <c r="AT77" s="6">
        <v>94814</v>
      </c>
      <c r="AU77" s="6">
        <v>2638</v>
      </c>
      <c r="AV77" s="6">
        <v>0</v>
      </c>
      <c r="AW77" s="6">
        <v>5051</v>
      </c>
      <c r="AX77" s="6">
        <v>3318</v>
      </c>
      <c r="AY77" s="6">
        <v>279</v>
      </c>
      <c r="AZ77" s="6">
        <v>6296</v>
      </c>
      <c r="BA77" s="6">
        <v>188</v>
      </c>
      <c r="BB77" s="6">
        <v>7940.61474609375</v>
      </c>
      <c r="BC77" s="6">
        <v>1562.2003173828125</v>
      </c>
      <c r="BD77" s="6">
        <v>223.5281982421875</v>
      </c>
      <c r="BE77" s="6">
        <v>1154.9000244140625</v>
      </c>
      <c r="BF77" s="6">
        <v>934.9000244140625</v>
      </c>
      <c r="BG77" s="6">
        <v>9484.1640625</v>
      </c>
      <c r="BH77" s="6">
        <v>2345.80029296875</v>
      </c>
      <c r="BI77" s="6">
        <v>2492.92138671875</v>
      </c>
      <c r="BJ77" s="6">
        <v>6450.4814453125</v>
      </c>
    </row>
    <row r="78" spans="1:62" ht="12.75" x14ac:dyDescent="0.2">
      <c r="A78" s="11">
        <v>39156</v>
      </c>
      <c r="B78" s="6">
        <v>416015</v>
      </c>
      <c r="C78" s="6">
        <v>8691</v>
      </c>
      <c r="D78" s="6">
        <v>3539</v>
      </c>
      <c r="E78" s="6">
        <v>7509</v>
      </c>
      <c r="F78" s="6">
        <v>2131</v>
      </c>
      <c r="G78" s="6">
        <v>49608</v>
      </c>
      <c r="H78" s="6">
        <v>6760</v>
      </c>
      <c r="I78" s="6">
        <v>5493</v>
      </c>
      <c r="J78" s="6">
        <v>817</v>
      </c>
      <c r="L78" s="6">
        <v>47535</v>
      </c>
      <c r="M78" s="6">
        <v>4581</v>
      </c>
      <c r="O78" s="6">
        <v>296</v>
      </c>
      <c r="P78" s="6">
        <v>2812</v>
      </c>
      <c r="Q78" s="6">
        <v>1761</v>
      </c>
      <c r="R78" s="6">
        <v>1450</v>
      </c>
      <c r="S78" s="6">
        <v>826</v>
      </c>
      <c r="T78" s="6">
        <v>710</v>
      </c>
      <c r="U78" s="6">
        <v>15028</v>
      </c>
      <c r="V78" s="6">
        <v>3553</v>
      </c>
      <c r="W78" s="6">
        <v>649</v>
      </c>
      <c r="X78" s="6">
        <v>12759</v>
      </c>
      <c r="Y78" s="6">
        <v>8380</v>
      </c>
      <c r="Z78" s="6">
        <v>2376</v>
      </c>
      <c r="AA78" s="6">
        <v>9507</v>
      </c>
      <c r="AB78" s="6">
        <v>781</v>
      </c>
      <c r="AC78" s="6">
        <v>49</v>
      </c>
      <c r="AD78" s="6">
        <v>476</v>
      </c>
      <c r="AE78" s="6">
        <v>12654</v>
      </c>
      <c r="AF78" s="6">
        <v>1761</v>
      </c>
      <c r="AG78" s="6">
        <v>10366</v>
      </c>
      <c r="AH78" s="6">
        <v>3629</v>
      </c>
      <c r="AI78" s="6">
        <v>31645</v>
      </c>
      <c r="AJ78" s="6">
        <v>862</v>
      </c>
      <c r="AK78" s="6">
        <v>0</v>
      </c>
      <c r="AL78" s="6">
        <v>904</v>
      </c>
      <c r="AM78" s="6">
        <v>15712</v>
      </c>
      <c r="AN78" s="6">
        <v>3229</v>
      </c>
      <c r="AO78" s="6">
        <v>8321</v>
      </c>
      <c r="AP78" s="6">
        <v>2752</v>
      </c>
      <c r="AQ78" s="6">
        <v>777</v>
      </c>
      <c r="AR78" s="6">
        <v>104</v>
      </c>
      <c r="AS78" s="6">
        <v>68</v>
      </c>
      <c r="AT78" s="6">
        <v>111158</v>
      </c>
      <c r="AU78" s="6">
        <v>2608</v>
      </c>
      <c r="AV78" s="6">
        <v>1</v>
      </c>
      <c r="AW78" s="6">
        <v>4750</v>
      </c>
      <c r="AX78" s="6">
        <v>1723</v>
      </c>
      <c r="AY78" s="6">
        <v>191</v>
      </c>
      <c r="AZ78" s="6">
        <v>4533</v>
      </c>
      <c r="BA78" s="6">
        <v>192</v>
      </c>
      <c r="BB78" s="6">
        <v>6612.2021484375</v>
      </c>
      <c r="BC78" s="6">
        <v>1852.31396484375</v>
      </c>
      <c r="BD78" s="6">
        <v>59.446521759033203</v>
      </c>
      <c r="BE78" s="6">
        <v>1481</v>
      </c>
      <c r="BF78" s="6">
        <v>1008.5999755859375</v>
      </c>
      <c r="BG78" s="6">
        <v>9253.4296875</v>
      </c>
      <c r="BH78" s="6">
        <v>1885.087890625</v>
      </c>
      <c r="BI78" s="6">
        <v>2454.10693359375</v>
      </c>
      <c r="BJ78" s="6">
        <v>7049.83642578125</v>
      </c>
    </row>
    <row r="79" spans="1:62" ht="12.75" x14ac:dyDescent="0.2">
      <c r="A79" s="11">
        <v>39187</v>
      </c>
      <c r="B79" s="6">
        <v>453144</v>
      </c>
      <c r="C79" s="6">
        <v>13770</v>
      </c>
      <c r="D79" s="6">
        <v>3198</v>
      </c>
      <c r="E79" s="6">
        <v>13843</v>
      </c>
      <c r="F79" s="6">
        <v>3953</v>
      </c>
      <c r="G79" s="6">
        <v>50513</v>
      </c>
      <c r="H79" s="6">
        <v>8010</v>
      </c>
      <c r="I79" s="6">
        <v>5756</v>
      </c>
      <c r="J79" s="6">
        <v>624</v>
      </c>
      <c r="L79" s="6">
        <v>57966</v>
      </c>
      <c r="M79" s="6">
        <v>6875</v>
      </c>
      <c r="O79" s="6">
        <v>369</v>
      </c>
      <c r="P79" s="6">
        <v>3062</v>
      </c>
      <c r="Q79" s="6">
        <v>1386</v>
      </c>
      <c r="R79" s="6">
        <v>1928</v>
      </c>
      <c r="S79" s="6">
        <v>692</v>
      </c>
      <c r="T79" s="6">
        <v>1529</v>
      </c>
      <c r="U79" s="6">
        <v>15357</v>
      </c>
      <c r="V79" s="6">
        <v>2327</v>
      </c>
      <c r="W79" s="6">
        <v>681</v>
      </c>
      <c r="X79" s="6">
        <v>16337</v>
      </c>
      <c r="Y79" s="6">
        <v>7741</v>
      </c>
      <c r="Z79" s="6">
        <v>2697</v>
      </c>
      <c r="AA79" s="6">
        <v>11262</v>
      </c>
      <c r="AB79" s="6">
        <v>1348</v>
      </c>
      <c r="AC79" s="6">
        <v>58</v>
      </c>
      <c r="AD79" s="6">
        <v>279</v>
      </c>
      <c r="AE79" s="6">
        <v>12271</v>
      </c>
      <c r="AF79" s="6">
        <v>2984</v>
      </c>
      <c r="AG79" s="6">
        <v>10311</v>
      </c>
      <c r="AH79" s="6">
        <v>3615</v>
      </c>
      <c r="AI79" s="6">
        <v>27406</v>
      </c>
      <c r="AJ79" s="6">
        <v>2678</v>
      </c>
      <c r="AK79" s="6">
        <v>0</v>
      </c>
      <c r="AL79" s="6">
        <v>1690</v>
      </c>
      <c r="AM79" s="6">
        <v>21835</v>
      </c>
      <c r="AN79" s="6">
        <v>4181</v>
      </c>
      <c r="AO79" s="6">
        <v>8736</v>
      </c>
      <c r="AP79" s="6">
        <v>3177</v>
      </c>
      <c r="AQ79" s="6">
        <v>1903</v>
      </c>
      <c r="AR79" s="6">
        <v>190</v>
      </c>
      <c r="AS79" s="6">
        <v>99</v>
      </c>
      <c r="AT79" s="6">
        <v>108357</v>
      </c>
      <c r="AU79" s="6">
        <v>3349</v>
      </c>
      <c r="AV79" s="6">
        <v>3</v>
      </c>
      <c r="AW79" s="6">
        <v>3748</v>
      </c>
      <c r="AX79" s="6">
        <v>818</v>
      </c>
      <c r="AY79" s="6">
        <v>233</v>
      </c>
      <c r="AZ79" s="6">
        <v>3820</v>
      </c>
      <c r="BA79" s="6">
        <v>178</v>
      </c>
      <c r="BB79" s="6">
        <v>6411.03857421875</v>
      </c>
      <c r="BC79" s="6">
        <v>1810.0872802734375</v>
      </c>
      <c r="BD79" s="6">
        <v>43.918865203857422</v>
      </c>
      <c r="BE79" s="6">
        <v>1332.4000244140625</v>
      </c>
      <c r="BF79" s="6">
        <v>861.20001220703125</v>
      </c>
      <c r="BG79" s="6">
        <v>7437.89892578125</v>
      </c>
      <c r="BH79" s="6">
        <v>1527.636474609375</v>
      </c>
      <c r="BI79" s="6">
        <v>1986.525390625</v>
      </c>
      <c r="BJ79" s="6">
        <v>5780.4921875</v>
      </c>
    </row>
    <row r="80" spans="1:62" ht="12.75" x14ac:dyDescent="0.2">
      <c r="A80" s="11">
        <v>39217</v>
      </c>
      <c r="B80" s="6">
        <v>507089</v>
      </c>
      <c r="C80" s="6">
        <v>10908</v>
      </c>
      <c r="D80" s="6">
        <v>3099</v>
      </c>
      <c r="E80" s="6">
        <v>23430</v>
      </c>
      <c r="F80" s="6">
        <v>5874</v>
      </c>
      <c r="G80" s="6">
        <v>55663</v>
      </c>
      <c r="H80" s="6">
        <v>8910</v>
      </c>
      <c r="I80" s="6">
        <v>6656</v>
      </c>
      <c r="J80" s="6">
        <v>762</v>
      </c>
      <c r="L80" s="6">
        <v>65441</v>
      </c>
      <c r="M80" s="6">
        <v>8208</v>
      </c>
      <c r="O80" s="6">
        <v>232</v>
      </c>
      <c r="P80" s="6">
        <v>4614</v>
      </c>
      <c r="Q80" s="6">
        <v>2416</v>
      </c>
      <c r="R80" s="6">
        <v>2649</v>
      </c>
      <c r="S80" s="6">
        <v>1545</v>
      </c>
      <c r="T80" s="6">
        <v>1221</v>
      </c>
      <c r="U80" s="6">
        <v>18045</v>
      </c>
      <c r="V80" s="6">
        <v>1912</v>
      </c>
      <c r="W80" s="6">
        <v>1024</v>
      </c>
      <c r="X80" s="6">
        <v>13852</v>
      </c>
      <c r="Y80" s="6">
        <v>8922</v>
      </c>
      <c r="Z80" s="6">
        <v>1428</v>
      </c>
      <c r="AA80" s="6">
        <v>16057</v>
      </c>
      <c r="AB80" s="6">
        <v>3052</v>
      </c>
      <c r="AC80" s="6">
        <v>83</v>
      </c>
      <c r="AD80" s="6">
        <v>880</v>
      </c>
      <c r="AE80" s="6">
        <v>13916</v>
      </c>
      <c r="AF80" s="6">
        <v>2409</v>
      </c>
      <c r="AG80" s="6">
        <v>10816</v>
      </c>
      <c r="AH80" s="6">
        <v>4372</v>
      </c>
      <c r="AI80" s="6">
        <v>32276</v>
      </c>
      <c r="AJ80" s="6">
        <v>1745</v>
      </c>
      <c r="AK80" s="6">
        <v>0</v>
      </c>
      <c r="AL80" s="6">
        <v>3052</v>
      </c>
      <c r="AM80" s="6">
        <v>22329</v>
      </c>
      <c r="AN80" s="6">
        <v>3044</v>
      </c>
      <c r="AO80" s="6">
        <v>10083</v>
      </c>
      <c r="AP80" s="6">
        <v>3514</v>
      </c>
      <c r="AQ80" s="6">
        <v>2385</v>
      </c>
      <c r="AR80" s="6">
        <v>146</v>
      </c>
      <c r="AS80" s="6">
        <v>249</v>
      </c>
      <c r="AT80" s="6">
        <v>116795</v>
      </c>
      <c r="AU80" s="6">
        <v>4472</v>
      </c>
      <c r="AV80" s="6">
        <v>2</v>
      </c>
      <c r="AW80" s="6">
        <v>3837</v>
      </c>
      <c r="AX80" s="6">
        <v>1160</v>
      </c>
      <c r="AY80" s="6">
        <v>184</v>
      </c>
      <c r="AZ80" s="6">
        <v>3257</v>
      </c>
      <c r="BA80" s="6">
        <v>164</v>
      </c>
      <c r="BB80" s="6">
        <v>6131.79052734375</v>
      </c>
      <c r="BC80" s="6">
        <v>1770.47900390625</v>
      </c>
      <c r="BD80" s="6">
        <v>28.289390563964844</v>
      </c>
      <c r="BE80" s="6">
        <v>1037.5</v>
      </c>
      <c r="BF80" s="6">
        <v>843.70001220703125</v>
      </c>
      <c r="BG80" s="6">
        <v>6886.97509765625</v>
      </c>
      <c r="BH80" s="6">
        <v>1484.5252685546875</v>
      </c>
      <c r="BI80" s="6">
        <v>2033.9241943359375</v>
      </c>
      <c r="BJ80" s="6">
        <v>6470.88525390625</v>
      </c>
    </row>
    <row r="81" spans="1:62" ht="12.75" x14ac:dyDescent="0.2">
      <c r="A81" s="11">
        <v>39248</v>
      </c>
      <c r="B81" s="6">
        <v>628467</v>
      </c>
      <c r="C81" s="6">
        <v>17205</v>
      </c>
      <c r="D81" s="6">
        <v>3180</v>
      </c>
      <c r="E81" s="6">
        <v>30813</v>
      </c>
      <c r="F81" s="6">
        <v>8942</v>
      </c>
      <c r="G81" s="6">
        <v>68902</v>
      </c>
      <c r="H81" s="6">
        <v>11451</v>
      </c>
      <c r="I81" s="6">
        <v>5571</v>
      </c>
      <c r="J81" s="6">
        <v>1342</v>
      </c>
      <c r="L81" s="6">
        <v>71448</v>
      </c>
      <c r="M81" s="6">
        <v>13431</v>
      </c>
      <c r="O81" s="6">
        <v>656</v>
      </c>
      <c r="P81" s="6">
        <v>5697</v>
      </c>
      <c r="Q81" s="6">
        <v>3316</v>
      </c>
      <c r="R81" s="6">
        <v>2181</v>
      </c>
      <c r="S81" s="6">
        <v>2671</v>
      </c>
      <c r="T81" s="6">
        <v>1671</v>
      </c>
      <c r="U81" s="6">
        <v>22813</v>
      </c>
      <c r="V81" s="6">
        <v>2651</v>
      </c>
      <c r="W81" s="6">
        <v>1879</v>
      </c>
      <c r="X81" s="6">
        <v>15712</v>
      </c>
      <c r="Y81" s="6">
        <v>11612</v>
      </c>
      <c r="Z81" s="6">
        <v>2870</v>
      </c>
      <c r="AA81" s="6">
        <v>17216</v>
      </c>
      <c r="AB81" s="6">
        <v>3827</v>
      </c>
      <c r="AC81" s="6">
        <v>99</v>
      </c>
      <c r="AD81" s="6">
        <v>667</v>
      </c>
      <c r="AE81" s="6">
        <v>16109</v>
      </c>
      <c r="AF81" s="6">
        <v>3259</v>
      </c>
      <c r="AG81" s="6">
        <v>15124</v>
      </c>
      <c r="AH81" s="6">
        <v>5506</v>
      </c>
      <c r="AI81" s="6">
        <v>40258</v>
      </c>
      <c r="AJ81" s="6">
        <v>4270</v>
      </c>
      <c r="AK81" s="6">
        <v>0</v>
      </c>
      <c r="AL81" s="6">
        <v>3115</v>
      </c>
      <c r="AM81" s="6">
        <v>24985</v>
      </c>
      <c r="AN81" s="6">
        <v>7634</v>
      </c>
      <c r="AO81" s="6">
        <v>13836</v>
      </c>
      <c r="AP81" s="6">
        <v>3376</v>
      </c>
      <c r="AQ81" s="6">
        <v>4881</v>
      </c>
      <c r="AR81" s="6">
        <v>493</v>
      </c>
      <c r="AS81" s="6">
        <v>114</v>
      </c>
      <c r="AT81" s="6">
        <v>138403</v>
      </c>
      <c r="AU81" s="6">
        <v>4841</v>
      </c>
      <c r="AV81" s="6">
        <v>3</v>
      </c>
      <c r="AW81" s="6">
        <v>7933</v>
      </c>
      <c r="AX81" s="6">
        <v>1504</v>
      </c>
      <c r="AY81" s="6">
        <v>257</v>
      </c>
      <c r="AZ81" s="6">
        <v>4600</v>
      </c>
      <c r="BA81" s="6">
        <v>143</v>
      </c>
      <c r="BB81" s="6">
        <v>6443.92578125</v>
      </c>
      <c r="BC81" s="6">
        <v>1702.548583984375</v>
      </c>
      <c r="BD81" s="6">
        <v>32.765495300292969</v>
      </c>
      <c r="BE81" s="6">
        <v>802.5999755859375</v>
      </c>
      <c r="BF81" s="6">
        <v>842.70001220703125</v>
      </c>
      <c r="BG81" s="6">
        <v>7661.10693359375</v>
      </c>
      <c r="BH81" s="6">
        <v>2021.9180908203125</v>
      </c>
      <c r="BI81" s="6">
        <v>1868.0792236328125</v>
      </c>
      <c r="BJ81" s="6">
        <v>6900.10107421875</v>
      </c>
    </row>
    <row r="82" spans="1:62" ht="12.75" x14ac:dyDescent="0.2">
      <c r="A82" s="11">
        <v>39278</v>
      </c>
      <c r="B82" s="6">
        <v>760521</v>
      </c>
      <c r="C82" s="6">
        <v>19033</v>
      </c>
      <c r="D82" s="6">
        <v>3150</v>
      </c>
      <c r="E82" s="6">
        <v>38830</v>
      </c>
      <c r="F82" s="6">
        <v>9144</v>
      </c>
      <c r="G82" s="6">
        <v>94286</v>
      </c>
      <c r="H82" s="6">
        <v>13038</v>
      </c>
      <c r="I82" s="6">
        <v>7749</v>
      </c>
      <c r="J82" s="6">
        <v>2210</v>
      </c>
      <c r="L82" s="6">
        <v>84294</v>
      </c>
      <c r="M82" s="6">
        <v>14348</v>
      </c>
      <c r="O82" s="6">
        <v>970</v>
      </c>
      <c r="P82" s="6">
        <v>7224</v>
      </c>
      <c r="Q82" s="6">
        <v>4183</v>
      </c>
      <c r="R82" s="6">
        <v>2202</v>
      </c>
      <c r="S82" s="6">
        <v>4397</v>
      </c>
      <c r="T82" s="6">
        <v>1156</v>
      </c>
      <c r="U82" s="6">
        <v>23302</v>
      </c>
      <c r="V82" s="6">
        <v>4376</v>
      </c>
      <c r="W82" s="6">
        <v>3235</v>
      </c>
      <c r="X82" s="6">
        <v>20546</v>
      </c>
      <c r="Y82" s="6">
        <v>10999</v>
      </c>
      <c r="Z82" s="6">
        <v>4081</v>
      </c>
      <c r="AA82" s="6">
        <v>18805</v>
      </c>
      <c r="AB82" s="6">
        <v>5590</v>
      </c>
      <c r="AC82" s="6">
        <v>119</v>
      </c>
      <c r="AD82" s="6">
        <v>2503</v>
      </c>
      <c r="AE82" s="6">
        <v>19672</v>
      </c>
      <c r="AF82" s="6">
        <v>4795</v>
      </c>
      <c r="AG82" s="6">
        <v>19760</v>
      </c>
      <c r="AH82" s="6">
        <v>6903</v>
      </c>
      <c r="AI82" s="6">
        <v>46857</v>
      </c>
      <c r="AJ82" s="6">
        <v>5005</v>
      </c>
      <c r="AK82" s="6">
        <v>0</v>
      </c>
      <c r="AL82" s="6">
        <v>3799</v>
      </c>
      <c r="AM82" s="6">
        <v>31137</v>
      </c>
      <c r="AN82" s="6">
        <v>9811</v>
      </c>
      <c r="AO82" s="6">
        <v>20615</v>
      </c>
      <c r="AP82" s="6">
        <v>5743</v>
      </c>
      <c r="AQ82" s="6">
        <v>6622</v>
      </c>
      <c r="AR82" s="6">
        <v>966</v>
      </c>
      <c r="AS82" s="6">
        <v>398</v>
      </c>
      <c r="AT82" s="6">
        <v>148330</v>
      </c>
      <c r="AU82" s="6">
        <v>4728</v>
      </c>
      <c r="AV82" s="6">
        <v>4</v>
      </c>
      <c r="AW82" s="6">
        <v>13105</v>
      </c>
      <c r="AX82" s="6">
        <v>6547</v>
      </c>
      <c r="AY82" s="6">
        <v>351</v>
      </c>
      <c r="AZ82" s="6">
        <v>5474</v>
      </c>
      <c r="BA82" s="6">
        <v>128</v>
      </c>
      <c r="BB82" s="6">
        <v>7305.90625</v>
      </c>
      <c r="BC82" s="6">
        <v>1465.285400390625</v>
      </c>
      <c r="BD82" s="6">
        <v>80.435569763183594</v>
      </c>
      <c r="BE82" s="6">
        <v>1453</v>
      </c>
      <c r="BF82" s="6">
        <v>862.20001220703125</v>
      </c>
      <c r="BG82" s="6">
        <v>7790.546875</v>
      </c>
      <c r="BH82" s="6">
        <v>2014.182373046875</v>
      </c>
      <c r="BI82" s="6">
        <v>2313.915771484375</v>
      </c>
      <c r="BJ82" s="6">
        <v>10338.0380859375</v>
      </c>
    </row>
    <row r="83" spans="1:62" ht="12.75" x14ac:dyDescent="0.2">
      <c r="A83" s="11">
        <v>39309</v>
      </c>
      <c r="B83" s="6">
        <v>969433</v>
      </c>
      <c r="C83" s="6">
        <v>30741</v>
      </c>
      <c r="D83" s="6">
        <v>3096</v>
      </c>
      <c r="E83" s="6">
        <v>36053</v>
      </c>
      <c r="F83" s="6">
        <v>13834</v>
      </c>
      <c r="G83" s="6">
        <v>105148</v>
      </c>
      <c r="H83" s="6">
        <v>12164</v>
      </c>
      <c r="I83" s="6">
        <v>8424</v>
      </c>
      <c r="J83" s="6">
        <v>2502</v>
      </c>
      <c r="L83" s="6">
        <v>87749</v>
      </c>
      <c r="M83" s="6">
        <v>31751</v>
      </c>
      <c r="O83" s="6">
        <v>1466</v>
      </c>
      <c r="P83" s="6">
        <v>16624</v>
      </c>
      <c r="Q83" s="6">
        <v>8519</v>
      </c>
      <c r="R83" s="6">
        <v>2574</v>
      </c>
      <c r="S83" s="6">
        <v>7259</v>
      </c>
      <c r="T83" s="6">
        <v>6535</v>
      </c>
      <c r="U83" s="6">
        <v>33315</v>
      </c>
      <c r="V83" s="6">
        <v>4252</v>
      </c>
      <c r="W83" s="6">
        <v>6516</v>
      </c>
      <c r="X83" s="6">
        <v>21667</v>
      </c>
      <c r="Y83" s="6">
        <v>19216</v>
      </c>
      <c r="Z83" s="6">
        <v>4008</v>
      </c>
      <c r="AA83" s="6">
        <v>33558</v>
      </c>
      <c r="AB83" s="6">
        <v>9671</v>
      </c>
      <c r="AC83" s="6">
        <v>118</v>
      </c>
      <c r="AD83" s="6">
        <v>2583</v>
      </c>
      <c r="AE83" s="6">
        <v>18929</v>
      </c>
      <c r="AF83" s="6">
        <v>4580</v>
      </c>
      <c r="AG83" s="6">
        <v>22278</v>
      </c>
      <c r="AH83" s="6">
        <v>7969</v>
      </c>
      <c r="AI83" s="6">
        <v>53252</v>
      </c>
      <c r="AJ83" s="6">
        <v>12968</v>
      </c>
      <c r="AK83" s="6">
        <v>0</v>
      </c>
      <c r="AL83" s="6">
        <v>10108</v>
      </c>
      <c r="AM83" s="6">
        <v>41933</v>
      </c>
      <c r="AN83" s="6">
        <v>11709</v>
      </c>
      <c r="AO83" s="6">
        <v>26512</v>
      </c>
      <c r="AP83" s="6">
        <v>6326</v>
      </c>
      <c r="AQ83" s="6">
        <v>14881</v>
      </c>
      <c r="AR83" s="6">
        <v>832</v>
      </c>
      <c r="AS83" s="6">
        <v>4034</v>
      </c>
      <c r="AT83" s="6">
        <v>183051</v>
      </c>
      <c r="AU83" s="6">
        <v>5131</v>
      </c>
      <c r="AV83" s="6">
        <v>2</v>
      </c>
      <c r="AW83" s="6">
        <v>18521</v>
      </c>
      <c r="AX83" s="6">
        <v>7760</v>
      </c>
      <c r="AY83" s="6">
        <v>926</v>
      </c>
      <c r="AZ83" s="6">
        <v>8247</v>
      </c>
      <c r="BA83" s="6">
        <v>142</v>
      </c>
      <c r="BB83" s="6">
        <v>7284.541015625</v>
      </c>
      <c r="BC83" s="6">
        <v>1660.3692626953125</v>
      </c>
      <c r="BD83" s="6">
        <v>29.335451126098633</v>
      </c>
      <c r="BE83" s="6">
        <v>1336.0999755859375</v>
      </c>
      <c r="BF83" s="6">
        <v>874.4000244140625</v>
      </c>
      <c r="BG83" s="6">
        <v>9583.70703125</v>
      </c>
      <c r="BH83" s="6">
        <v>1990.7161865234375</v>
      </c>
      <c r="BI83" s="6">
        <v>2348.685302734375</v>
      </c>
      <c r="BJ83" s="6">
        <v>10842.193359375</v>
      </c>
    </row>
    <row r="84" spans="1:62" ht="12.75" x14ac:dyDescent="0.2">
      <c r="A84" s="11">
        <v>39340</v>
      </c>
      <c r="B84" s="6">
        <v>683327</v>
      </c>
      <c r="C84" s="6">
        <v>16900</v>
      </c>
      <c r="D84" s="6">
        <v>3508</v>
      </c>
      <c r="E84" s="6">
        <v>29492</v>
      </c>
      <c r="F84" s="6">
        <v>7106</v>
      </c>
      <c r="G84" s="6">
        <v>78588</v>
      </c>
      <c r="H84" s="6">
        <v>13512</v>
      </c>
      <c r="I84" s="6">
        <v>6859</v>
      </c>
      <c r="J84" s="6">
        <v>1533</v>
      </c>
      <c r="L84" s="6">
        <v>79545</v>
      </c>
      <c r="M84" s="6">
        <v>13356</v>
      </c>
      <c r="O84" s="6">
        <v>1643</v>
      </c>
      <c r="P84" s="6">
        <v>5789</v>
      </c>
      <c r="Q84" s="6">
        <v>3620</v>
      </c>
      <c r="R84" s="6">
        <v>684</v>
      </c>
      <c r="S84" s="6">
        <v>2413</v>
      </c>
      <c r="T84" s="6">
        <v>2015</v>
      </c>
      <c r="U84" s="6">
        <v>22753</v>
      </c>
      <c r="V84" s="6">
        <v>2232</v>
      </c>
      <c r="W84" s="6">
        <v>3336</v>
      </c>
      <c r="X84" s="6">
        <v>17408</v>
      </c>
      <c r="Y84" s="6">
        <v>9947</v>
      </c>
      <c r="Z84" s="6">
        <v>2116</v>
      </c>
      <c r="AA84" s="6">
        <v>23269</v>
      </c>
      <c r="AB84" s="6">
        <v>3917</v>
      </c>
      <c r="AC84" s="6">
        <v>102</v>
      </c>
      <c r="AD84" s="6">
        <v>491</v>
      </c>
      <c r="AE84" s="6">
        <v>16143</v>
      </c>
      <c r="AF84" s="6">
        <v>5088</v>
      </c>
      <c r="AG84" s="6">
        <v>15885</v>
      </c>
      <c r="AH84" s="6">
        <v>6195</v>
      </c>
      <c r="AI84" s="6">
        <v>39549</v>
      </c>
      <c r="AJ84" s="6">
        <v>5681</v>
      </c>
      <c r="AK84" s="6">
        <v>0</v>
      </c>
      <c r="AL84" s="6">
        <v>3876</v>
      </c>
      <c r="AM84" s="6">
        <v>27375</v>
      </c>
      <c r="AN84" s="6">
        <v>11136</v>
      </c>
      <c r="AO84" s="6">
        <v>14429</v>
      </c>
      <c r="AP84" s="6">
        <v>5379</v>
      </c>
      <c r="AQ84" s="6">
        <v>5526</v>
      </c>
      <c r="AR84" s="6">
        <v>241</v>
      </c>
      <c r="AS84" s="6">
        <v>776</v>
      </c>
      <c r="AT84" s="6">
        <v>145554</v>
      </c>
      <c r="AU84" s="6">
        <v>5973</v>
      </c>
      <c r="AV84" s="6">
        <v>3</v>
      </c>
      <c r="AW84" s="6">
        <v>10000</v>
      </c>
      <c r="AX84" s="6">
        <v>8507</v>
      </c>
      <c r="AY84" s="6">
        <v>417</v>
      </c>
      <c r="AZ84" s="6">
        <v>3271</v>
      </c>
      <c r="BA84" s="6">
        <v>191</v>
      </c>
      <c r="BB84" s="6">
        <v>6853.53466796875</v>
      </c>
      <c r="BC84" s="6">
        <v>1302.1201171875</v>
      </c>
      <c r="BD84" s="6">
        <v>7.3809928894042969</v>
      </c>
      <c r="BE84" s="6">
        <v>1390</v>
      </c>
      <c r="BF84" s="6">
        <v>831.29998779296875</v>
      </c>
      <c r="BG84" s="6">
        <v>8334.11328125</v>
      </c>
      <c r="BH84" s="6">
        <v>1970.5126953125</v>
      </c>
      <c r="BI84" s="6">
        <v>2132.842041015625</v>
      </c>
      <c r="BJ84" s="6">
        <v>9213.6875</v>
      </c>
    </row>
    <row r="85" spans="1:62" ht="12.75" x14ac:dyDescent="0.2">
      <c r="A85" s="11">
        <v>39370</v>
      </c>
      <c r="B85" s="6">
        <v>604092</v>
      </c>
      <c r="C85" s="6">
        <v>14378</v>
      </c>
      <c r="D85" s="6">
        <v>3905</v>
      </c>
      <c r="E85" s="6">
        <v>24194</v>
      </c>
      <c r="F85" s="6">
        <v>3448</v>
      </c>
      <c r="G85" s="6">
        <v>75091</v>
      </c>
      <c r="H85" s="6">
        <v>11823</v>
      </c>
      <c r="I85" s="6">
        <v>6305</v>
      </c>
      <c r="J85" s="6">
        <v>1280</v>
      </c>
      <c r="L85" s="6">
        <v>80206</v>
      </c>
      <c r="M85" s="6">
        <v>8173</v>
      </c>
      <c r="O85" s="6">
        <v>1716</v>
      </c>
      <c r="P85" s="6">
        <v>5265</v>
      </c>
      <c r="Q85" s="6">
        <v>4033</v>
      </c>
      <c r="R85" s="6">
        <v>1875</v>
      </c>
      <c r="S85" s="6">
        <v>1785</v>
      </c>
      <c r="T85" s="6">
        <v>1481</v>
      </c>
      <c r="U85" s="6">
        <v>21402</v>
      </c>
      <c r="V85" s="6">
        <v>1656</v>
      </c>
      <c r="W85" s="6">
        <v>2268</v>
      </c>
      <c r="X85" s="6">
        <v>16564</v>
      </c>
      <c r="Y85" s="6">
        <v>10287</v>
      </c>
      <c r="Z85" s="6">
        <v>2551</v>
      </c>
      <c r="AA85" s="6">
        <v>15313</v>
      </c>
      <c r="AB85" s="6">
        <v>3317</v>
      </c>
      <c r="AC85" s="6">
        <v>87</v>
      </c>
      <c r="AD85" s="6">
        <v>314</v>
      </c>
      <c r="AE85" s="6">
        <v>12213</v>
      </c>
      <c r="AF85" s="6">
        <v>3258</v>
      </c>
      <c r="AG85" s="6">
        <v>12425</v>
      </c>
      <c r="AH85" s="6">
        <v>5487</v>
      </c>
      <c r="AI85" s="6">
        <v>34763</v>
      </c>
      <c r="AJ85" s="6">
        <v>2759</v>
      </c>
      <c r="AK85" s="6">
        <v>0</v>
      </c>
      <c r="AL85" s="6">
        <v>3785</v>
      </c>
      <c r="AM85" s="6">
        <v>25441</v>
      </c>
      <c r="AN85" s="6">
        <v>10764</v>
      </c>
      <c r="AO85" s="6">
        <v>15466</v>
      </c>
      <c r="AP85" s="6">
        <v>4792</v>
      </c>
      <c r="AQ85" s="6">
        <v>3651</v>
      </c>
      <c r="AR85" s="6">
        <v>262</v>
      </c>
      <c r="AS85" s="6">
        <v>606</v>
      </c>
      <c r="AT85" s="6">
        <v>121399</v>
      </c>
      <c r="AU85" s="6">
        <v>5737</v>
      </c>
      <c r="AV85" s="6">
        <v>2</v>
      </c>
      <c r="AW85" s="6">
        <v>8866</v>
      </c>
      <c r="AX85" s="6">
        <v>9084</v>
      </c>
      <c r="AY85" s="6">
        <v>240</v>
      </c>
      <c r="AZ85" s="6">
        <v>4226</v>
      </c>
      <c r="BA85" s="6">
        <v>146</v>
      </c>
      <c r="BB85" s="6">
        <v>7475.3974609375</v>
      </c>
      <c r="BC85" s="6">
        <v>1789.4234619140625</v>
      </c>
      <c r="BD85" s="6">
        <v>0</v>
      </c>
      <c r="BE85" s="6">
        <v>1040.800048828125</v>
      </c>
      <c r="BF85" s="6">
        <v>847.5999755859375</v>
      </c>
      <c r="BG85" s="6">
        <v>8845.646484375</v>
      </c>
      <c r="BH85" s="6">
        <v>1552.425537109375</v>
      </c>
      <c r="BI85" s="6">
        <v>2266.27392578125</v>
      </c>
      <c r="BJ85" s="6">
        <v>7298.67822265625</v>
      </c>
    </row>
    <row r="86" spans="1:62" ht="12.75" x14ac:dyDescent="0.2">
      <c r="A86" s="11">
        <v>39401</v>
      </c>
      <c r="B86" s="6">
        <v>448180</v>
      </c>
      <c r="C86" s="6">
        <v>9449</v>
      </c>
      <c r="D86" s="6">
        <v>3778</v>
      </c>
      <c r="E86" s="6">
        <v>20661</v>
      </c>
      <c r="F86" s="6">
        <v>3063</v>
      </c>
      <c r="G86" s="6">
        <v>69766</v>
      </c>
      <c r="H86" s="6">
        <v>10259</v>
      </c>
      <c r="I86" s="6">
        <v>4892</v>
      </c>
      <c r="J86" s="6">
        <v>474</v>
      </c>
      <c r="L86" s="6">
        <v>55758</v>
      </c>
      <c r="M86" s="6">
        <v>4187</v>
      </c>
      <c r="O86" s="6">
        <v>1529</v>
      </c>
      <c r="P86" s="6">
        <v>2199</v>
      </c>
      <c r="Q86" s="6">
        <v>1625</v>
      </c>
      <c r="R86" s="6">
        <v>1471</v>
      </c>
      <c r="S86" s="6">
        <v>664</v>
      </c>
      <c r="T86" s="6">
        <v>579</v>
      </c>
      <c r="U86" s="6">
        <v>11595</v>
      </c>
      <c r="V86" s="6">
        <v>2229</v>
      </c>
      <c r="W86" s="6">
        <v>663</v>
      </c>
      <c r="X86" s="6">
        <v>15161</v>
      </c>
      <c r="Y86" s="6">
        <v>7034</v>
      </c>
      <c r="Z86" s="6">
        <v>2912</v>
      </c>
      <c r="AA86" s="6">
        <v>6355</v>
      </c>
      <c r="AB86" s="6">
        <v>2658</v>
      </c>
      <c r="AC86" s="6">
        <v>73</v>
      </c>
      <c r="AD86" s="6">
        <v>99</v>
      </c>
      <c r="AE86" s="6">
        <v>10135</v>
      </c>
      <c r="AF86" s="6">
        <v>2828</v>
      </c>
      <c r="AG86" s="6">
        <v>11368</v>
      </c>
      <c r="AH86" s="6">
        <v>4549</v>
      </c>
      <c r="AI86" s="6">
        <v>26803</v>
      </c>
      <c r="AJ86" s="6">
        <v>398</v>
      </c>
      <c r="AK86" s="6">
        <v>0</v>
      </c>
      <c r="AL86" s="6">
        <v>1357</v>
      </c>
      <c r="AM86" s="6">
        <v>16404</v>
      </c>
      <c r="AN86" s="6">
        <v>10857</v>
      </c>
      <c r="AO86" s="6">
        <v>7305</v>
      </c>
      <c r="AP86" s="6">
        <v>3504</v>
      </c>
      <c r="AQ86" s="6">
        <v>434</v>
      </c>
      <c r="AR86" s="6">
        <v>392</v>
      </c>
      <c r="AS86" s="6">
        <v>44</v>
      </c>
      <c r="AT86" s="6">
        <v>94037</v>
      </c>
      <c r="AU86" s="6">
        <v>5184</v>
      </c>
      <c r="AV86" s="6">
        <v>2</v>
      </c>
      <c r="AW86" s="6">
        <v>4298</v>
      </c>
      <c r="AX86" s="6">
        <v>6289</v>
      </c>
      <c r="AY86" s="6">
        <v>222</v>
      </c>
      <c r="AZ86" s="6">
        <v>2499</v>
      </c>
      <c r="BA86" s="6">
        <v>137</v>
      </c>
      <c r="BB86" s="6">
        <v>7701.2607421875</v>
      </c>
      <c r="BC86" s="6">
        <v>1589.8992919921875</v>
      </c>
      <c r="BD86" s="6">
        <v>70.40313720703125</v>
      </c>
      <c r="BE86" s="6">
        <v>1386.5</v>
      </c>
      <c r="BF86" s="6">
        <v>870.70001220703125</v>
      </c>
      <c r="BG86" s="6">
        <v>8585.873046875</v>
      </c>
      <c r="BH86" s="6">
        <v>1790.59814453125</v>
      </c>
      <c r="BI86" s="6">
        <v>2377.4658203125</v>
      </c>
      <c r="BJ86" s="6">
        <v>7021.939453125</v>
      </c>
    </row>
    <row r="87" spans="1:62" ht="12.75" x14ac:dyDescent="0.2">
      <c r="A87" s="11">
        <v>39431</v>
      </c>
      <c r="B87" s="6">
        <v>497505</v>
      </c>
      <c r="C87" s="6">
        <v>11598</v>
      </c>
      <c r="D87" s="6">
        <v>3383</v>
      </c>
      <c r="E87" s="6">
        <v>22894</v>
      </c>
      <c r="F87" s="6">
        <v>2501</v>
      </c>
      <c r="G87" s="6">
        <v>76274</v>
      </c>
      <c r="H87" s="6">
        <v>10612</v>
      </c>
      <c r="I87" s="6">
        <v>5158</v>
      </c>
      <c r="J87" s="6">
        <v>975</v>
      </c>
      <c r="L87" s="6">
        <v>55002</v>
      </c>
      <c r="M87" s="6">
        <v>5903</v>
      </c>
      <c r="O87" s="6">
        <v>1612</v>
      </c>
      <c r="P87" s="6">
        <v>2529</v>
      </c>
      <c r="Q87" s="6">
        <v>2944</v>
      </c>
      <c r="R87" s="6">
        <v>2683</v>
      </c>
      <c r="S87" s="6">
        <v>1524</v>
      </c>
      <c r="T87" s="6">
        <v>758</v>
      </c>
      <c r="U87" s="6">
        <v>13950</v>
      </c>
      <c r="V87" s="6">
        <v>3268</v>
      </c>
      <c r="W87" s="6">
        <v>875</v>
      </c>
      <c r="X87" s="6">
        <v>14006</v>
      </c>
      <c r="Y87" s="6">
        <v>9591</v>
      </c>
      <c r="Z87" s="6">
        <v>3461</v>
      </c>
      <c r="AA87" s="6">
        <v>9497</v>
      </c>
      <c r="AB87" s="6">
        <v>2787</v>
      </c>
      <c r="AC87" s="6">
        <v>79</v>
      </c>
      <c r="AD87" s="6">
        <v>260</v>
      </c>
      <c r="AE87" s="6">
        <v>12189</v>
      </c>
      <c r="AF87" s="6">
        <v>2680</v>
      </c>
      <c r="AG87" s="6">
        <v>13462</v>
      </c>
      <c r="AH87" s="6">
        <v>4871</v>
      </c>
      <c r="AI87" s="6">
        <v>29485</v>
      </c>
      <c r="AJ87" s="6">
        <v>1027</v>
      </c>
      <c r="AK87" s="6">
        <v>0</v>
      </c>
      <c r="AL87" s="6">
        <v>2118</v>
      </c>
      <c r="AM87" s="6">
        <v>20301</v>
      </c>
      <c r="AN87" s="6">
        <v>12357</v>
      </c>
      <c r="AO87" s="6">
        <v>9323</v>
      </c>
      <c r="AP87" s="6">
        <v>5093</v>
      </c>
      <c r="AQ87" s="6">
        <v>994</v>
      </c>
      <c r="AR87" s="6">
        <v>265</v>
      </c>
      <c r="AS87" s="6">
        <v>248</v>
      </c>
      <c r="AT87" s="6">
        <v>97596</v>
      </c>
      <c r="AU87" s="6">
        <v>4873</v>
      </c>
      <c r="AV87" s="6">
        <v>3</v>
      </c>
      <c r="AW87" s="6">
        <v>6098</v>
      </c>
      <c r="AX87" s="6">
        <v>6170</v>
      </c>
      <c r="AY87" s="6">
        <v>271</v>
      </c>
      <c r="AZ87" s="6">
        <v>3759</v>
      </c>
      <c r="BA87" s="6">
        <v>201</v>
      </c>
      <c r="BB87" s="6">
        <v>7896.7333984375</v>
      </c>
      <c r="BC87" s="6">
        <v>1848.7254638671875</v>
      </c>
      <c r="BD87" s="6">
        <v>55.345775604248047</v>
      </c>
      <c r="BE87" s="6">
        <v>1051.0999755859375</v>
      </c>
      <c r="BF87" s="6">
        <v>1092.4000244140625</v>
      </c>
      <c r="BG87" s="6">
        <v>9177.111328125</v>
      </c>
      <c r="BH87" s="6">
        <v>2148.992431640625</v>
      </c>
      <c r="BI87" s="6">
        <v>2736.903564453125</v>
      </c>
      <c r="BJ87" s="6">
        <v>7054.11865234375</v>
      </c>
    </row>
    <row r="88" spans="1:62" ht="12.75" x14ac:dyDescent="0.2">
      <c r="A88" s="11">
        <v>39462</v>
      </c>
      <c r="B88" s="6">
        <v>531460</v>
      </c>
      <c r="C88" s="6">
        <v>16783</v>
      </c>
      <c r="D88" s="6">
        <v>3943</v>
      </c>
      <c r="E88" s="6">
        <v>23966</v>
      </c>
      <c r="F88" s="6">
        <v>5793</v>
      </c>
      <c r="G88" s="6">
        <v>75456</v>
      </c>
      <c r="H88" s="6">
        <v>8705</v>
      </c>
      <c r="I88" s="6">
        <v>5378</v>
      </c>
      <c r="J88" s="6">
        <v>452</v>
      </c>
      <c r="L88" s="6">
        <v>51976</v>
      </c>
      <c r="M88" s="6">
        <v>8644</v>
      </c>
      <c r="O88" s="6">
        <v>1661</v>
      </c>
      <c r="P88" s="6">
        <v>3089</v>
      </c>
      <c r="Q88" s="6">
        <v>3468</v>
      </c>
      <c r="R88" s="6">
        <v>2269</v>
      </c>
      <c r="S88" s="6">
        <v>1684</v>
      </c>
      <c r="T88" s="6">
        <v>1346</v>
      </c>
      <c r="U88" s="6">
        <v>18270</v>
      </c>
      <c r="V88" s="6">
        <v>2795</v>
      </c>
      <c r="W88" s="6">
        <v>904</v>
      </c>
      <c r="X88" s="6">
        <v>9557</v>
      </c>
      <c r="Y88" s="6">
        <v>9826</v>
      </c>
      <c r="Z88" s="6">
        <v>1844</v>
      </c>
      <c r="AA88" s="6">
        <v>18214</v>
      </c>
      <c r="AB88" s="6">
        <v>4318</v>
      </c>
      <c r="AC88" s="6">
        <v>65</v>
      </c>
      <c r="AD88" s="6">
        <v>532</v>
      </c>
      <c r="AE88" s="6">
        <v>13714</v>
      </c>
      <c r="AF88" s="6">
        <v>4382</v>
      </c>
      <c r="AG88" s="6">
        <v>12747</v>
      </c>
      <c r="AH88" s="6">
        <v>5330</v>
      </c>
      <c r="AI88" s="6">
        <v>27409</v>
      </c>
      <c r="AJ88" s="6">
        <v>2171</v>
      </c>
      <c r="AK88" s="6">
        <v>0</v>
      </c>
      <c r="AL88" s="6">
        <v>1697</v>
      </c>
      <c r="AM88" s="6">
        <v>23084</v>
      </c>
      <c r="AN88" s="6">
        <v>12547</v>
      </c>
      <c r="AO88" s="6">
        <v>7454</v>
      </c>
      <c r="AP88" s="6">
        <v>4888</v>
      </c>
      <c r="AQ88" s="6">
        <v>4478</v>
      </c>
      <c r="AR88" s="6">
        <v>115</v>
      </c>
      <c r="AS88" s="6">
        <v>936</v>
      </c>
      <c r="AT88" s="6">
        <v>106781</v>
      </c>
      <c r="AU88" s="6">
        <v>4896</v>
      </c>
      <c r="AV88" s="6">
        <v>3</v>
      </c>
      <c r="AW88" s="6">
        <v>4936</v>
      </c>
      <c r="AX88" s="6">
        <v>8062</v>
      </c>
      <c r="AY88" s="6">
        <v>215</v>
      </c>
      <c r="AZ88" s="6">
        <v>4574</v>
      </c>
      <c r="BA88" s="6">
        <v>108</v>
      </c>
      <c r="BB88" s="6">
        <v>9327.955078125</v>
      </c>
      <c r="BC88" s="6">
        <v>2115.320556640625</v>
      </c>
      <c r="BD88" s="6">
        <v>25.981731414794922</v>
      </c>
      <c r="BE88" s="6">
        <v>1676.199951171875</v>
      </c>
      <c r="BF88" s="6">
        <v>1332</v>
      </c>
      <c r="BG88" s="6">
        <v>9552.6982421875</v>
      </c>
      <c r="BH88" s="6">
        <v>245.6478271484375</v>
      </c>
      <c r="BI88" s="6">
        <v>3279.06689453125</v>
      </c>
      <c r="BJ88" s="6">
        <v>7988.1572265625</v>
      </c>
    </row>
    <row r="89" spans="1:62" ht="12.75" x14ac:dyDescent="0.2">
      <c r="A89" s="11">
        <v>39493</v>
      </c>
      <c r="B89" s="6">
        <v>438868</v>
      </c>
      <c r="C89" s="6">
        <v>10014</v>
      </c>
      <c r="D89" s="6">
        <v>3523</v>
      </c>
      <c r="E89" s="6">
        <v>18591</v>
      </c>
      <c r="F89" s="6">
        <v>4741</v>
      </c>
      <c r="G89" s="6">
        <v>61884</v>
      </c>
      <c r="H89" s="6">
        <v>7200</v>
      </c>
      <c r="I89" s="6">
        <v>4108</v>
      </c>
      <c r="J89" s="6">
        <v>484</v>
      </c>
      <c r="L89" s="6">
        <v>49334</v>
      </c>
      <c r="M89" s="6">
        <v>4587</v>
      </c>
      <c r="O89" s="6">
        <v>1364</v>
      </c>
      <c r="P89" s="6">
        <v>2368</v>
      </c>
      <c r="Q89" s="6">
        <v>3422</v>
      </c>
      <c r="R89" s="6">
        <v>1896</v>
      </c>
      <c r="S89" s="6">
        <v>586</v>
      </c>
      <c r="T89" s="6">
        <v>942</v>
      </c>
      <c r="U89" s="6">
        <v>12757</v>
      </c>
      <c r="V89" s="6">
        <v>1818</v>
      </c>
      <c r="W89" s="6">
        <v>738</v>
      </c>
      <c r="X89" s="6">
        <v>9632</v>
      </c>
      <c r="Y89" s="6">
        <v>8246</v>
      </c>
      <c r="Z89" s="6">
        <v>1891</v>
      </c>
      <c r="AA89" s="6">
        <v>11146</v>
      </c>
      <c r="AB89" s="6">
        <v>2302</v>
      </c>
      <c r="AC89" s="6">
        <v>38</v>
      </c>
      <c r="AD89" s="6">
        <v>171</v>
      </c>
      <c r="AE89" s="6">
        <v>12751</v>
      </c>
      <c r="AF89" s="6">
        <v>4457</v>
      </c>
      <c r="AG89" s="6">
        <v>12463</v>
      </c>
      <c r="AH89" s="6">
        <v>4442</v>
      </c>
      <c r="AI89" s="6">
        <v>25293</v>
      </c>
      <c r="AJ89" s="6">
        <v>755</v>
      </c>
      <c r="AK89" s="6">
        <v>0</v>
      </c>
      <c r="AL89" s="6">
        <v>1683</v>
      </c>
      <c r="AM89" s="6">
        <v>17723</v>
      </c>
      <c r="AN89" s="6">
        <v>11694</v>
      </c>
      <c r="AO89" s="6">
        <v>7280</v>
      </c>
      <c r="AP89" s="6">
        <v>3652</v>
      </c>
      <c r="AQ89" s="6">
        <v>1160</v>
      </c>
      <c r="AR89" s="6">
        <v>17</v>
      </c>
      <c r="AS89" s="6">
        <v>123</v>
      </c>
      <c r="AT89" s="6">
        <v>90713</v>
      </c>
      <c r="AU89" s="6">
        <v>4678</v>
      </c>
      <c r="AV89" s="6">
        <v>1</v>
      </c>
      <c r="AW89" s="6">
        <v>4271</v>
      </c>
      <c r="AX89" s="6">
        <v>6681</v>
      </c>
      <c r="AY89" s="6">
        <v>215</v>
      </c>
      <c r="AZ89" s="6">
        <v>4926</v>
      </c>
      <c r="BA89" s="6">
        <v>107</v>
      </c>
      <c r="BB89" s="6">
        <v>8654.970703125</v>
      </c>
      <c r="BC89" s="6">
        <v>2190.495361328125</v>
      </c>
      <c r="BD89" s="6">
        <v>12.799961090087891</v>
      </c>
      <c r="BE89" s="6">
        <v>1538</v>
      </c>
      <c r="BF89" s="6">
        <v>1176.5</v>
      </c>
      <c r="BG89" s="6">
        <v>9617.5068359375</v>
      </c>
      <c r="BH89" s="6">
        <v>229.30264282226562</v>
      </c>
      <c r="BI89" s="6">
        <v>3002.82177734375</v>
      </c>
      <c r="BJ89" s="6">
        <v>7625.14501953125</v>
      </c>
    </row>
    <row r="90" spans="1:62" ht="12.75" x14ac:dyDescent="0.2">
      <c r="A90" s="11">
        <v>39522</v>
      </c>
      <c r="B90" s="6">
        <v>460763</v>
      </c>
      <c r="C90" s="6">
        <v>8904</v>
      </c>
      <c r="D90" s="6">
        <v>3707</v>
      </c>
      <c r="E90" s="6">
        <v>12451</v>
      </c>
      <c r="F90" s="6">
        <v>2674</v>
      </c>
      <c r="G90" s="6">
        <v>58876</v>
      </c>
      <c r="H90" s="6">
        <v>8511</v>
      </c>
      <c r="I90" s="6">
        <v>2868</v>
      </c>
      <c r="J90" s="6">
        <v>446</v>
      </c>
      <c r="L90" s="6">
        <v>58976</v>
      </c>
      <c r="M90" s="6">
        <v>3348</v>
      </c>
      <c r="O90" s="6">
        <v>1344</v>
      </c>
      <c r="P90" s="6">
        <v>1711</v>
      </c>
      <c r="Q90" s="6">
        <v>2486</v>
      </c>
      <c r="R90" s="6">
        <v>1522</v>
      </c>
      <c r="S90" s="6">
        <v>897</v>
      </c>
      <c r="T90" s="6">
        <v>655</v>
      </c>
      <c r="U90" s="6">
        <v>15834</v>
      </c>
      <c r="V90" s="6">
        <v>2022</v>
      </c>
      <c r="W90" s="6">
        <v>937</v>
      </c>
      <c r="X90" s="6">
        <v>10703</v>
      </c>
      <c r="Y90" s="6">
        <v>9426</v>
      </c>
      <c r="Z90" s="6">
        <v>2781</v>
      </c>
      <c r="AA90" s="6">
        <v>10727</v>
      </c>
      <c r="AB90" s="6">
        <v>2878</v>
      </c>
      <c r="AC90" s="6">
        <v>26</v>
      </c>
      <c r="AD90" s="6">
        <v>428</v>
      </c>
      <c r="AE90" s="6">
        <v>12949</v>
      </c>
      <c r="AF90" s="6">
        <v>4634</v>
      </c>
      <c r="AG90" s="6">
        <v>12993</v>
      </c>
      <c r="AH90" s="6">
        <v>4945</v>
      </c>
      <c r="AI90" s="6">
        <v>29131</v>
      </c>
      <c r="AJ90" s="6">
        <v>1144</v>
      </c>
      <c r="AK90" s="6">
        <v>0</v>
      </c>
      <c r="AL90" s="6">
        <v>1100</v>
      </c>
      <c r="AM90" s="6">
        <v>17859</v>
      </c>
      <c r="AN90" s="6">
        <v>11408</v>
      </c>
      <c r="AO90" s="6">
        <v>9175</v>
      </c>
      <c r="AP90" s="6">
        <v>3459</v>
      </c>
      <c r="AQ90" s="6">
        <v>2415</v>
      </c>
      <c r="AR90" s="6">
        <v>12</v>
      </c>
      <c r="AS90" s="6">
        <v>128</v>
      </c>
      <c r="AT90" s="6">
        <v>106719</v>
      </c>
      <c r="AU90" s="6">
        <v>4168</v>
      </c>
      <c r="AV90" s="6">
        <v>0</v>
      </c>
      <c r="AW90" s="6">
        <v>2044</v>
      </c>
      <c r="AX90" s="6">
        <v>6463</v>
      </c>
      <c r="AY90" s="6">
        <v>193</v>
      </c>
      <c r="AZ90" s="6">
        <v>4595</v>
      </c>
      <c r="BA90" s="6">
        <v>95</v>
      </c>
      <c r="BB90" s="6">
        <v>8825.64453125</v>
      </c>
      <c r="BC90" s="6">
        <v>2194.13720703125</v>
      </c>
      <c r="BD90" s="6">
        <v>16.50529670715332</v>
      </c>
      <c r="BE90" s="6">
        <v>1607.300048828125</v>
      </c>
      <c r="BF90" s="6">
        <v>1189.5999755859375</v>
      </c>
      <c r="BG90" s="6">
        <v>9896.216796875</v>
      </c>
      <c r="BH90" s="6">
        <v>233.02732849121094</v>
      </c>
      <c r="BI90" s="6">
        <v>2996.992431640625</v>
      </c>
      <c r="BJ90" s="6">
        <v>8175.044921875</v>
      </c>
    </row>
    <row r="91" spans="1:62" ht="12.75" x14ac:dyDescent="0.2">
      <c r="A91" s="11">
        <v>39553</v>
      </c>
      <c r="B91" s="6">
        <v>469607</v>
      </c>
      <c r="C91" s="6">
        <v>6098</v>
      </c>
      <c r="D91" s="6">
        <v>3196</v>
      </c>
      <c r="E91" s="6">
        <v>20821</v>
      </c>
      <c r="F91" s="6">
        <v>2250</v>
      </c>
      <c r="G91" s="6">
        <v>68653</v>
      </c>
      <c r="H91" s="6">
        <v>7666</v>
      </c>
      <c r="I91" s="6">
        <v>4311</v>
      </c>
      <c r="J91" s="6">
        <v>432</v>
      </c>
      <c r="L91" s="6">
        <v>64230</v>
      </c>
      <c r="M91" s="6">
        <v>3552</v>
      </c>
      <c r="O91" s="6">
        <v>1477</v>
      </c>
      <c r="P91" s="6">
        <v>1394</v>
      </c>
      <c r="Q91" s="6">
        <v>1870</v>
      </c>
      <c r="R91" s="6">
        <v>556</v>
      </c>
      <c r="S91" s="6">
        <v>1644</v>
      </c>
      <c r="T91" s="6">
        <v>275</v>
      </c>
      <c r="U91" s="6">
        <v>13649</v>
      </c>
      <c r="V91" s="6">
        <v>3171</v>
      </c>
      <c r="W91" s="6">
        <v>587</v>
      </c>
      <c r="X91" s="6">
        <v>13339</v>
      </c>
      <c r="Y91" s="6">
        <v>4869</v>
      </c>
      <c r="Z91" s="6">
        <v>975</v>
      </c>
      <c r="AA91" s="6">
        <v>8158</v>
      </c>
      <c r="AB91" s="6">
        <v>1735</v>
      </c>
      <c r="AC91" s="6">
        <v>43</v>
      </c>
      <c r="AD91" s="6">
        <v>129</v>
      </c>
      <c r="AE91" s="6">
        <v>12632</v>
      </c>
      <c r="AF91" s="6">
        <v>3340</v>
      </c>
      <c r="AG91" s="6">
        <v>14320</v>
      </c>
      <c r="AH91" s="6">
        <v>5299</v>
      </c>
      <c r="AI91" s="6">
        <v>27391</v>
      </c>
      <c r="AJ91" s="6">
        <v>181</v>
      </c>
      <c r="AK91" s="6">
        <v>0</v>
      </c>
      <c r="AL91" s="6">
        <v>838</v>
      </c>
      <c r="AM91" s="6">
        <v>19818</v>
      </c>
      <c r="AN91" s="6">
        <v>10898</v>
      </c>
      <c r="AO91" s="6">
        <v>8174</v>
      </c>
      <c r="AP91" s="6">
        <v>5405</v>
      </c>
      <c r="AQ91" s="6">
        <v>2280</v>
      </c>
      <c r="AR91" s="6">
        <v>13</v>
      </c>
      <c r="AS91" s="6">
        <v>28</v>
      </c>
      <c r="AT91" s="6">
        <v>105567</v>
      </c>
      <c r="AU91" s="6">
        <v>4793</v>
      </c>
      <c r="AV91" s="6">
        <v>1</v>
      </c>
      <c r="AW91" s="6">
        <v>2496</v>
      </c>
      <c r="AX91" s="6">
        <v>8527</v>
      </c>
      <c r="AY91" s="6">
        <v>156</v>
      </c>
      <c r="AZ91" s="6">
        <v>2280</v>
      </c>
      <c r="BA91" s="6">
        <v>93</v>
      </c>
      <c r="BB91" s="6">
        <v>8675.787109375</v>
      </c>
      <c r="BC91" s="6">
        <v>2231.984619140625</v>
      </c>
      <c r="BD91" s="6">
        <v>7.6861734390258789</v>
      </c>
      <c r="BE91" s="6">
        <v>536.70001220703125</v>
      </c>
      <c r="BF91" s="6">
        <v>959.5</v>
      </c>
      <c r="BG91" s="6">
        <v>7644.6318359375</v>
      </c>
      <c r="BH91" s="6">
        <v>157.67796325683594</v>
      </c>
      <c r="BI91" s="6">
        <v>2718.927490234375</v>
      </c>
      <c r="BJ91" s="6">
        <v>6618.30615234375</v>
      </c>
    </row>
    <row r="92" spans="1:62" ht="12.75" x14ac:dyDescent="0.2">
      <c r="A92" s="11">
        <v>39583</v>
      </c>
      <c r="B92" s="6">
        <v>475467</v>
      </c>
      <c r="C92" s="6">
        <v>5052</v>
      </c>
      <c r="D92" s="6">
        <v>3205</v>
      </c>
      <c r="E92" s="6">
        <v>18871</v>
      </c>
      <c r="F92" s="6">
        <v>4578</v>
      </c>
      <c r="G92" s="6">
        <v>54824</v>
      </c>
      <c r="H92" s="6">
        <v>6786</v>
      </c>
      <c r="I92" s="6">
        <v>5322</v>
      </c>
      <c r="J92" s="6">
        <v>259</v>
      </c>
      <c r="L92" s="6">
        <v>76126</v>
      </c>
      <c r="M92" s="6">
        <v>3568</v>
      </c>
      <c r="O92" s="6">
        <v>286</v>
      </c>
      <c r="P92" s="6">
        <v>1163</v>
      </c>
      <c r="Q92" s="6">
        <v>594</v>
      </c>
      <c r="R92" s="6">
        <v>426</v>
      </c>
      <c r="S92" s="6">
        <v>1637</v>
      </c>
      <c r="T92" s="6">
        <v>262</v>
      </c>
      <c r="U92" s="6">
        <v>22473</v>
      </c>
      <c r="V92" s="6">
        <v>3215</v>
      </c>
      <c r="W92" s="6">
        <v>857</v>
      </c>
      <c r="X92" s="6">
        <v>10420</v>
      </c>
      <c r="Y92" s="6">
        <v>4157</v>
      </c>
      <c r="Z92" s="6">
        <v>2139</v>
      </c>
      <c r="AA92" s="6">
        <v>10652</v>
      </c>
      <c r="AB92" s="6">
        <v>1212</v>
      </c>
      <c r="AC92" s="6">
        <v>46</v>
      </c>
      <c r="AD92" s="6">
        <v>109</v>
      </c>
      <c r="AE92" s="6">
        <v>13571</v>
      </c>
      <c r="AF92" s="6">
        <v>3342</v>
      </c>
      <c r="AG92" s="6">
        <v>11576</v>
      </c>
      <c r="AH92" s="6">
        <v>5991</v>
      </c>
      <c r="AI92" s="6">
        <v>28709</v>
      </c>
      <c r="AJ92" s="6">
        <v>578</v>
      </c>
      <c r="AK92" s="6">
        <v>0</v>
      </c>
      <c r="AL92" s="6">
        <v>149</v>
      </c>
      <c r="AM92" s="6">
        <v>19487</v>
      </c>
      <c r="AN92" s="6">
        <v>5223</v>
      </c>
      <c r="AO92" s="6">
        <v>3982</v>
      </c>
      <c r="AP92" s="6">
        <v>3502</v>
      </c>
      <c r="AQ92" s="6">
        <v>2280</v>
      </c>
      <c r="AR92" s="6">
        <v>16</v>
      </c>
      <c r="AS92" s="6">
        <v>68</v>
      </c>
      <c r="AT92" s="6">
        <v>130779</v>
      </c>
      <c r="AU92" s="6">
        <v>3524</v>
      </c>
      <c r="AV92" s="6">
        <v>3</v>
      </c>
      <c r="AW92" s="6">
        <v>1327</v>
      </c>
      <c r="AX92" s="6">
        <v>1457</v>
      </c>
      <c r="AY92" s="6">
        <v>89</v>
      </c>
      <c r="AZ92" s="6">
        <v>1487</v>
      </c>
      <c r="BA92" s="6">
        <v>90</v>
      </c>
      <c r="BB92" s="6">
        <v>8969.7373046875</v>
      </c>
      <c r="BC92" s="6">
        <v>1960.1658935546875</v>
      </c>
      <c r="BD92" s="6">
        <v>0</v>
      </c>
      <c r="BE92" s="6">
        <v>596.20001220703125</v>
      </c>
      <c r="BF92" s="6">
        <v>915.70001220703125</v>
      </c>
      <c r="BG92" s="6">
        <v>6733.32275390625</v>
      </c>
      <c r="BH92" s="6">
        <v>195.23812866210937</v>
      </c>
      <c r="BI92" s="6">
        <v>2640.342041015625</v>
      </c>
      <c r="BJ92" s="6">
        <v>7140.66162109375</v>
      </c>
    </row>
    <row r="93" spans="1:62" ht="12.75" x14ac:dyDescent="0.2">
      <c r="A93" s="11">
        <v>39614</v>
      </c>
      <c r="B93" s="6">
        <v>665436</v>
      </c>
      <c r="C93" s="6">
        <v>19298</v>
      </c>
      <c r="D93" s="6">
        <v>3048</v>
      </c>
      <c r="E93" s="6">
        <v>27978</v>
      </c>
      <c r="F93" s="6">
        <v>8892</v>
      </c>
      <c r="G93" s="6">
        <v>61085</v>
      </c>
      <c r="H93" s="6">
        <v>7805</v>
      </c>
      <c r="I93" s="6">
        <v>4726</v>
      </c>
      <c r="J93" s="6">
        <v>1922</v>
      </c>
      <c r="L93" s="6">
        <v>80011</v>
      </c>
      <c r="M93" s="6">
        <v>13278</v>
      </c>
      <c r="O93" s="6">
        <v>33</v>
      </c>
      <c r="P93" s="6">
        <v>4444</v>
      </c>
      <c r="Q93" s="6">
        <v>3743</v>
      </c>
      <c r="R93" s="6">
        <v>1473</v>
      </c>
      <c r="S93" s="6">
        <v>2773</v>
      </c>
      <c r="T93" s="6">
        <v>1865</v>
      </c>
      <c r="U93" s="6">
        <v>24396</v>
      </c>
      <c r="V93" s="6">
        <v>2452</v>
      </c>
      <c r="W93" s="6">
        <v>3100</v>
      </c>
      <c r="X93" s="6">
        <v>15016</v>
      </c>
      <c r="Y93" s="6">
        <v>10278</v>
      </c>
      <c r="Z93" s="6">
        <v>1307</v>
      </c>
      <c r="AA93" s="6">
        <v>19952</v>
      </c>
      <c r="AB93" s="6">
        <v>3386</v>
      </c>
      <c r="AC93" s="6">
        <v>48</v>
      </c>
      <c r="AD93" s="6">
        <v>657</v>
      </c>
      <c r="AE93" s="6">
        <v>14626</v>
      </c>
      <c r="AF93" s="6">
        <v>3306</v>
      </c>
      <c r="AG93" s="6">
        <v>20165</v>
      </c>
      <c r="AH93" s="6">
        <v>6253</v>
      </c>
      <c r="AI93" s="6">
        <v>44133</v>
      </c>
      <c r="AJ93" s="6">
        <v>7788</v>
      </c>
      <c r="AK93" s="6">
        <v>0</v>
      </c>
      <c r="AL93" s="6">
        <v>3605</v>
      </c>
      <c r="AM93" s="6">
        <v>29385</v>
      </c>
      <c r="AN93" s="6">
        <v>1311</v>
      </c>
      <c r="AO93" s="6">
        <v>16213</v>
      </c>
      <c r="AP93" s="6">
        <v>5135</v>
      </c>
      <c r="AQ93" s="6">
        <v>8292</v>
      </c>
      <c r="AR93" s="6">
        <v>247</v>
      </c>
      <c r="AS93" s="6">
        <v>874</v>
      </c>
      <c r="AT93" s="6">
        <v>162080</v>
      </c>
      <c r="AU93" s="6">
        <v>3455</v>
      </c>
      <c r="AV93" s="6">
        <v>3</v>
      </c>
      <c r="AW93" s="6">
        <v>12140</v>
      </c>
      <c r="AX93" s="6">
        <v>572</v>
      </c>
      <c r="AY93" s="6">
        <v>213</v>
      </c>
      <c r="AZ93" s="6">
        <v>2604</v>
      </c>
      <c r="BA93" s="6">
        <v>71</v>
      </c>
      <c r="BB93" s="6">
        <v>7703.55908203125</v>
      </c>
      <c r="BC93" s="6">
        <v>1210.2337646484375</v>
      </c>
      <c r="BD93" s="6">
        <v>8.9521284103393555</v>
      </c>
      <c r="BE93" s="6">
        <v>888.29998779296875</v>
      </c>
      <c r="BF93" s="6">
        <v>990.0999755859375</v>
      </c>
      <c r="BG93" s="6">
        <v>7767.2451171875</v>
      </c>
      <c r="BH93" s="6">
        <v>182.14752197265625</v>
      </c>
      <c r="BI93" s="6">
        <v>2366.464599609375</v>
      </c>
      <c r="BJ93" s="6">
        <v>8570.236328125</v>
      </c>
    </row>
    <row r="94" spans="1:62" ht="12.75" x14ac:dyDescent="0.2">
      <c r="A94" s="11">
        <v>39644</v>
      </c>
      <c r="B94" s="6">
        <v>782039</v>
      </c>
      <c r="C94" s="6">
        <v>22432</v>
      </c>
      <c r="D94" s="6">
        <v>3702</v>
      </c>
      <c r="E94" s="6">
        <v>34637</v>
      </c>
      <c r="F94" s="6">
        <v>10013</v>
      </c>
      <c r="G94" s="6">
        <v>79247</v>
      </c>
      <c r="H94" s="6">
        <v>12070</v>
      </c>
      <c r="I94" s="6">
        <v>7682</v>
      </c>
      <c r="J94" s="6">
        <v>2307</v>
      </c>
      <c r="L94" s="6">
        <v>80886</v>
      </c>
      <c r="M94" s="6">
        <v>13494</v>
      </c>
      <c r="O94" s="6">
        <v>638</v>
      </c>
      <c r="P94" s="6">
        <v>7670</v>
      </c>
      <c r="Q94" s="6">
        <v>5352</v>
      </c>
      <c r="R94" s="6">
        <v>2134</v>
      </c>
      <c r="S94" s="6">
        <v>5024</v>
      </c>
      <c r="T94" s="6">
        <v>1405</v>
      </c>
      <c r="U94" s="6">
        <v>29161</v>
      </c>
      <c r="V94" s="6">
        <v>4011</v>
      </c>
      <c r="W94" s="6">
        <v>4637</v>
      </c>
      <c r="X94" s="6">
        <v>20026</v>
      </c>
      <c r="Y94" s="6">
        <v>12490</v>
      </c>
      <c r="Z94" s="6">
        <v>3117</v>
      </c>
      <c r="AA94" s="6">
        <v>20850</v>
      </c>
      <c r="AB94" s="6">
        <v>5632</v>
      </c>
      <c r="AC94" s="6">
        <v>27</v>
      </c>
      <c r="AD94" s="6">
        <v>1664</v>
      </c>
      <c r="AE94" s="6">
        <v>18414</v>
      </c>
      <c r="AF94" s="6">
        <v>4716</v>
      </c>
      <c r="AG94" s="6">
        <v>21538</v>
      </c>
      <c r="AH94" s="6">
        <v>6414</v>
      </c>
      <c r="AI94" s="6">
        <v>51834</v>
      </c>
      <c r="AJ94" s="6">
        <v>6080</v>
      </c>
      <c r="AK94" s="6">
        <v>0</v>
      </c>
      <c r="AL94" s="6">
        <v>5228</v>
      </c>
      <c r="AM94" s="6">
        <v>33912</v>
      </c>
      <c r="AN94" s="6">
        <v>7423</v>
      </c>
      <c r="AO94" s="6">
        <v>20259</v>
      </c>
      <c r="AP94" s="6">
        <v>5684</v>
      </c>
      <c r="AQ94" s="6">
        <v>4918</v>
      </c>
      <c r="AR94" s="6">
        <v>1050</v>
      </c>
      <c r="AS94" s="6">
        <v>774</v>
      </c>
      <c r="AT94" s="6">
        <v>174218</v>
      </c>
      <c r="AU94" s="6">
        <v>4789</v>
      </c>
      <c r="AV94" s="6">
        <v>3</v>
      </c>
      <c r="AW94" s="6">
        <v>15637</v>
      </c>
      <c r="AX94" s="6">
        <v>3859</v>
      </c>
      <c r="AY94" s="6">
        <v>101</v>
      </c>
      <c r="AZ94" s="6">
        <v>4786</v>
      </c>
      <c r="BA94" s="6">
        <v>95</v>
      </c>
      <c r="BB94" s="6">
        <v>8251.7822265625</v>
      </c>
      <c r="BC94" s="6">
        <v>2071.301025390625</v>
      </c>
      <c r="BD94" s="6">
        <v>8.4071197509765625</v>
      </c>
      <c r="BE94" s="6">
        <v>1327.5</v>
      </c>
      <c r="BF94" s="6">
        <v>1113.5999755859375</v>
      </c>
      <c r="BG94" s="6">
        <v>7820.88720703125</v>
      </c>
      <c r="BH94" s="6">
        <v>179.20634460449219</v>
      </c>
      <c r="BI94" s="6">
        <v>2648.099853515625</v>
      </c>
      <c r="BJ94" s="6">
        <v>11045.623046875</v>
      </c>
    </row>
    <row r="95" spans="1:62" ht="12.75" x14ac:dyDescent="0.2">
      <c r="A95" s="11">
        <v>39675</v>
      </c>
      <c r="B95" s="6">
        <v>762946</v>
      </c>
      <c r="C95" s="6">
        <v>22280</v>
      </c>
      <c r="D95" s="6">
        <v>3741</v>
      </c>
      <c r="E95" s="6">
        <v>35815</v>
      </c>
      <c r="F95" s="6">
        <v>8444</v>
      </c>
      <c r="G95" s="6">
        <v>93649</v>
      </c>
      <c r="H95" s="6">
        <v>10855</v>
      </c>
      <c r="I95" s="6">
        <v>5594</v>
      </c>
      <c r="J95" s="6">
        <v>1643</v>
      </c>
      <c r="L95" s="6">
        <v>88205</v>
      </c>
      <c r="M95" s="6">
        <v>13761</v>
      </c>
      <c r="O95" s="6">
        <v>1359</v>
      </c>
      <c r="P95" s="6">
        <v>4509</v>
      </c>
      <c r="Q95" s="6">
        <v>4162</v>
      </c>
      <c r="R95" s="6">
        <v>1889</v>
      </c>
      <c r="S95" s="6">
        <v>4269</v>
      </c>
      <c r="T95" s="6">
        <v>1405</v>
      </c>
      <c r="U95" s="6">
        <v>25648</v>
      </c>
      <c r="V95" s="6">
        <v>2845</v>
      </c>
      <c r="W95" s="6">
        <v>1488</v>
      </c>
      <c r="X95" s="6">
        <v>14346</v>
      </c>
      <c r="Y95" s="6">
        <v>11249</v>
      </c>
      <c r="Z95" s="6">
        <v>2453</v>
      </c>
      <c r="AA95" s="6">
        <v>18381</v>
      </c>
      <c r="AB95" s="6">
        <v>5022</v>
      </c>
      <c r="AC95" s="6">
        <v>33</v>
      </c>
      <c r="AD95" s="6">
        <v>1537</v>
      </c>
      <c r="AE95" s="6">
        <v>20879</v>
      </c>
      <c r="AF95" s="6">
        <v>4144</v>
      </c>
      <c r="AG95" s="6">
        <v>16076</v>
      </c>
      <c r="AH95" s="6">
        <v>6504</v>
      </c>
      <c r="AI95" s="6">
        <v>40875</v>
      </c>
      <c r="AJ95" s="6">
        <v>6242</v>
      </c>
      <c r="AK95" s="6">
        <v>0</v>
      </c>
      <c r="AL95" s="6">
        <v>4037</v>
      </c>
      <c r="AM95" s="6">
        <v>34449</v>
      </c>
      <c r="AN95" s="6">
        <v>11630</v>
      </c>
      <c r="AO95" s="6">
        <v>17786</v>
      </c>
      <c r="AP95" s="6">
        <v>4745</v>
      </c>
      <c r="AQ95" s="6">
        <v>5684</v>
      </c>
      <c r="AR95" s="6">
        <v>846</v>
      </c>
      <c r="AS95" s="6">
        <v>423</v>
      </c>
      <c r="AT95" s="6">
        <v>170713</v>
      </c>
      <c r="AU95" s="6">
        <v>5961</v>
      </c>
      <c r="AV95" s="6">
        <v>5</v>
      </c>
      <c r="AW95" s="6">
        <v>11552</v>
      </c>
      <c r="AX95" s="6">
        <v>11352</v>
      </c>
      <c r="AY95" s="6">
        <v>175</v>
      </c>
      <c r="AZ95" s="6">
        <v>4210</v>
      </c>
      <c r="BA95" s="6">
        <v>74</v>
      </c>
      <c r="BB95" s="6">
        <v>8531.8154296875</v>
      </c>
      <c r="BC95" s="6">
        <v>2225.2314453125</v>
      </c>
      <c r="BD95" s="6">
        <v>36.827808380126953</v>
      </c>
      <c r="BE95" s="6">
        <v>1354.0999755859375</v>
      </c>
      <c r="BF95" s="6">
        <v>1012</v>
      </c>
      <c r="BG95" s="6">
        <v>7459.21044921875</v>
      </c>
      <c r="BH95" s="6">
        <v>179.12197875976562</v>
      </c>
      <c r="BI95" s="6">
        <v>2817.387939453125</v>
      </c>
      <c r="BJ95" s="6">
        <v>11183.8818359375</v>
      </c>
    </row>
    <row r="96" spans="1:62" ht="12.75" x14ac:dyDescent="0.2">
      <c r="A96" s="11">
        <v>39706</v>
      </c>
      <c r="B96" s="6">
        <v>602565</v>
      </c>
      <c r="C96" s="6">
        <v>13647</v>
      </c>
      <c r="D96" s="6">
        <v>3716</v>
      </c>
      <c r="E96" s="6">
        <v>30603</v>
      </c>
      <c r="F96" s="6">
        <v>3560</v>
      </c>
      <c r="G96" s="6">
        <v>83545</v>
      </c>
      <c r="H96" s="6">
        <v>9088</v>
      </c>
      <c r="I96" s="6">
        <v>4549</v>
      </c>
      <c r="J96" s="6">
        <v>1423</v>
      </c>
      <c r="L96" s="6">
        <v>77882</v>
      </c>
      <c r="M96" s="6">
        <v>10605</v>
      </c>
      <c r="O96" s="6">
        <v>1224</v>
      </c>
      <c r="P96" s="6">
        <v>2658</v>
      </c>
      <c r="Q96" s="6">
        <v>2645</v>
      </c>
      <c r="R96" s="6">
        <v>672</v>
      </c>
      <c r="S96" s="6">
        <v>1741</v>
      </c>
      <c r="T96" s="6">
        <v>682</v>
      </c>
      <c r="U96" s="6">
        <v>23146</v>
      </c>
      <c r="V96" s="6">
        <v>3617</v>
      </c>
      <c r="W96" s="6">
        <v>2491</v>
      </c>
      <c r="X96" s="6">
        <v>13264</v>
      </c>
      <c r="Y96" s="6">
        <v>6482</v>
      </c>
      <c r="Z96" s="6">
        <v>1459</v>
      </c>
      <c r="AA96" s="6">
        <v>14002</v>
      </c>
      <c r="AB96" s="6">
        <v>2538</v>
      </c>
      <c r="AC96" s="6">
        <v>69</v>
      </c>
      <c r="AD96" s="6">
        <v>288</v>
      </c>
      <c r="AE96" s="6">
        <v>17118</v>
      </c>
      <c r="AF96" s="6">
        <v>4443</v>
      </c>
      <c r="AG96" s="6">
        <v>16830</v>
      </c>
      <c r="AH96" s="6">
        <v>5454</v>
      </c>
      <c r="AI96" s="6">
        <v>36839</v>
      </c>
      <c r="AJ96" s="6">
        <v>3568</v>
      </c>
      <c r="AK96" s="6">
        <v>0</v>
      </c>
      <c r="AL96" s="6">
        <v>1892</v>
      </c>
      <c r="AM96" s="6">
        <v>23372</v>
      </c>
      <c r="AN96" s="6">
        <v>11046</v>
      </c>
      <c r="AO96" s="6">
        <v>16533</v>
      </c>
      <c r="AP96" s="6">
        <v>4365</v>
      </c>
      <c r="AQ96" s="6">
        <v>4048</v>
      </c>
      <c r="AR96" s="6">
        <v>134</v>
      </c>
      <c r="AS96" s="6">
        <v>568</v>
      </c>
      <c r="AT96" s="6">
        <v>112689</v>
      </c>
      <c r="AU96" s="6">
        <v>5334</v>
      </c>
      <c r="AV96" s="6">
        <v>4</v>
      </c>
      <c r="AW96" s="6">
        <v>9011</v>
      </c>
      <c r="AX96" s="6">
        <v>10866</v>
      </c>
      <c r="AY96" s="6">
        <v>162</v>
      </c>
      <c r="AZ96" s="6">
        <v>2617</v>
      </c>
      <c r="BA96" s="6">
        <v>75</v>
      </c>
      <c r="BB96" s="6">
        <v>7373.42626953125</v>
      </c>
      <c r="BC96" s="6">
        <v>2154.280029296875</v>
      </c>
      <c r="BD96" s="6">
        <v>0.25176540017127991</v>
      </c>
      <c r="BE96" s="6">
        <v>744.0999755859375</v>
      </c>
      <c r="BF96" s="6">
        <v>1016.4000244140625</v>
      </c>
      <c r="BG96" s="6">
        <v>7425.22900390625</v>
      </c>
      <c r="BH96" s="6">
        <v>172.45613098144531</v>
      </c>
      <c r="BI96" s="6">
        <v>2447.095947265625</v>
      </c>
      <c r="BJ96" s="6">
        <v>10173.01171875</v>
      </c>
    </row>
    <row r="97" spans="1:62" ht="12.75" x14ac:dyDescent="0.2">
      <c r="A97" s="11">
        <v>39736</v>
      </c>
      <c r="B97" s="6">
        <v>545244</v>
      </c>
      <c r="C97" s="6">
        <v>13777</v>
      </c>
      <c r="D97" s="6">
        <v>3725</v>
      </c>
      <c r="E97" s="6">
        <v>24779</v>
      </c>
      <c r="F97" s="6">
        <v>5770</v>
      </c>
      <c r="G97" s="6">
        <v>77850</v>
      </c>
      <c r="H97" s="6">
        <v>10029</v>
      </c>
      <c r="I97" s="6">
        <v>6454</v>
      </c>
      <c r="J97" s="6">
        <v>383</v>
      </c>
      <c r="L97" s="6">
        <v>68752</v>
      </c>
      <c r="M97" s="6">
        <v>8566</v>
      </c>
      <c r="O97" s="6">
        <v>990</v>
      </c>
      <c r="P97" s="6">
        <v>1404</v>
      </c>
      <c r="Q97" s="6">
        <v>1874</v>
      </c>
      <c r="R97" s="6">
        <v>1195</v>
      </c>
      <c r="S97" s="6">
        <v>1770</v>
      </c>
      <c r="T97" s="6">
        <v>77</v>
      </c>
      <c r="U97" s="6">
        <v>19887</v>
      </c>
      <c r="V97" s="6">
        <v>3379</v>
      </c>
      <c r="W97" s="6">
        <v>1053</v>
      </c>
      <c r="X97" s="6">
        <v>13131</v>
      </c>
      <c r="Y97" s="6">
        <v>4553</v>
      </c>
      <c r="Z97" s="6">
        <v>1072</v>
      </c>
      <c r="AA97" s="6">
        <v>13968</v>
      </c>
      <c r="AB97" s="6">
        <v>5371</v>
      </c>
      <c r="AC97" s="6">
        <v>35</v>
      </c>
      <c r="AD97" s="6">
        <v>371</v>
      </c>
      <c r="AE97" s="6">
        <v>15060</v>
      </c>
      <c r="AF97" s="6">
        <v>4012</v>
      </c>
      <c r="AG97" s="6">
        <v>10353</v>
      </c>
      <c r="AH97" s="6">
        <v>6507</v>
      </c>
      <c r="AI97" s="6">
        <v>33147</v>
      </c>
      <c r="AJ97" s="6">
        <v>3040</v>
      </c>
      <c r="AK97" s="6">
        <v>0</v>
      </c>
      <c r="AL97" s="6">
        <v>293</v>
      </c>
      <c r="AM97" s="6">
        <v>22920</v>
      </c>
      <c r="AN97" s="6">
        <v>11390</v>
      </c>
      <c r="AO97" s="6">
        <v>14253</v>
      </c>
      <c r="AP97" s="6">
        <v>4804</v>
      </c>
      <c r="AQ97" s="6">
        <v>3887</v>
      </c>
      <c r="AR97" s="6">
        <v>8</v>
      </c>
      <c r="AS97" s="6">
        <v>57</v>
      </c>
      <c r="AT97" s="6">
        <v>105092</v>
      </c>
      <c r="AU97" s="6">
        <v>4868</v>
      </c>
      <c r="AV97" s="6">
        <v>5</v>
      </c>
      <c r="AW97" s="6">
        <v>4990</v>
      </c>
      <c r="AX97" s="6">
        <v>5874</v>
      </c>
      <c r="AY97" s="6">
        <v>62</v>
      </c>
      <c r="AZ97" s="6">
        <v>4314</v>
      </c>
      <c r="BA97" s="6">
        <v>94</v>
      </c>
      <c r="BB97" s="6">
        <v>7811.6376953125</v>
      </c>
      <c r="BC97" s="6">
        <v>2331.520751953125</v>
      </c>
      <c r="BD97" s="6">
        <v>4.5985684394836426</v>
      </c>
      <c r="BE97" s="6">
        <v>1037</v>
      </c>
      <c r="BF97" s="6">
        <v>1166.800048828125</v>
      </c>
      <c r="BG97" s="6">
        <v>7923.14990234375</v>
      </c>
      <c r="BH97" s="6">
        <v>191.76658630371094</v>
      </c>
      <c r="BI97" s="6">
        <v>2675.991943359375</v>
      </c>
      <c r="BJ97" s="6">
        <v>9377.2060546875</v>
      </c>
    </row>
    <row r="98" spans="1:62" ht="12.75" x14ac:dyDescent="0.2">
      <c r="A98" s="11">
        <v>39767</v>
      </c>
      <c r="B98" s="6">
        <v>457591</v>
      </c>
      <c r="C98" s="6">
        <v>15854</v>
      </c>
      <c r="D98" s="6">
        <v>3875</v>
      </c>
      <c r="E98" s="6">
        <v>16681</v>
      </c>
      <c r="F98" s="6">
        <v>3659</v>
      </c>
      <c r="G98" s="6">
        <v>68314</v>
      </c>
      <c r="H98" s="6">
        <v>8453</v>
      </c>
      <c r="I98" s="6">
        <v>4108</v>
      </c>
      <c r="J98" s="6">
        <v>696</v>
      </c>
      <c r="L98" s="6">
        <v>52536</v>
      </c>
      <c r="M98" s="6">
        <v>7918</v>
      </c>
      <c r="O98" s="6">
        <v>811</v>
      </c>
      <c r="P98" s="6">
        <v>1374</v>
      </c>
      <c r="Q98" s="6">
        <v>2106</v>
      </c>
      <c r="R98" s="6">
        <v>1411</v>
      </c>
      <c r="S98" s="6">
        <v>2163</v>
      </c>
      <c r="T98" s="6">
        <v>219</v>
      </c>
      <c r="U98" s="6">
        <v>14897</v>
      </c>
      <c r="V98" s="6">
        <v>3912</v>
      </c>
      <c r="W98" s="6">
        <v>2305</v>
      </c>
      <c r="X98" s="6">
        <v>13675</v>
      </c>
      <c r="Y98" s="6">
        <v>4986</v>
      </c>
      <c r="Z98" s="6">
        <v>1808</v>
      </c>
      <c r="AA98" s="6">
        <v>11427</v>
      </c>
      <c r="AB98" s="6">
        <v>4650</v>
      </c>
      <c r="AC98" s="6">
        <v>30</v>
      </c>
      <c r="AD98" s="6">
        <v>670</v>
      </c>
      <c r="AE98" s="6">
        <v>13320</v>
      </c>
      <c r="AF98" s="6">
        <v>4235</v>
      </c>
      <c r="AG98" s="6">
        <v>11780</v>
      </c>
      <c r="AH98" s="6">
        <v>5039</v>
      </c>
      <c r="AI98" s="6">
        <v>28179</v>
      </c>
      <c r="AJ98" s="6">
        <v>2877</v>
      </c>
      <c r="AK98" s="6">
        <v>0</v>
      </c>
      <c r="AL98" s="6">
        <v>1182</v>
      </c>
      <c r="AM98" s="6">
        <v>17923</v>
      </c>
      <c r="AN98" s="6">
        <v>10298</v>
      </c>
      <c r="AO98" s="6">
        <v>9532</v>
      </c>
      <c r="AP98" s="6">
        <v>3337</v>
      </c>
      <c r="AQ98" s="6">
        <v>3707</v>
      </c>
      <c r="AR98" s="6">
        <v>56</v>
      </c>
      <c r="AS98" s="6">
        <v>223</v>
      </c>
      <c r="AT98" s="6">
        <v>82654</v>
      </c>
      <c r="AU98" s="6">
        <v>4347</v>
      </c>
      <c r="AV98" s="6">
        <v>6</v>
      </c>
      <c r="AW98" s="6">
        <v>3573</v>
      </c>
      <c r="AX98" s="6">
        <v>4655</v>
      </c>
      <c r="AY98" s="6">
        <v>141</v>
      </c>
      <c r="AZ98" s="6">
        <v>1903</v>
      </c>
      <c r="BA98" s="6">
        <v>86</v>
      </c>
      <c r="BB98" s="6">
        <v>8674.9091796875</v>
      </c>
      <c r="BC98" s="6">
        <v>2322.98193359375</v>
      </c>
      <c r="BD98" s="6">
        <v>18.850238800048828</v>
      </c>
      <c r="BE98" s="6">
        <v>1636.0999755859375</v>
      </c>
      <c r="BF98" s="6">
        <v>1113</v>
      </c>
      <c r="BG98" s="6">
        <v>8437.9482421875</v>
      </c>
      <c r="BH98" s="6">
        <v>218.41790771484375</v>
      </c>
      <c r="BI98" s="6">
        <v>2777.179931640625</v>
      </c>
      <c r="BJ98" s="6">
        <v>8219.8505859375</v>
      </c>
    </row>
    <row r="99" spans="1:62" ht="12.75" x14ac:dyDescent="0.2">
      <c r="A99" s="11">
        <v>39797</v>
      </c>
      <c r="B99" s="6">
        <v>476394</v>
      </c>
      <c r="C99" s="6">
        <v>10127</v>
      </c>
      <c r="D99" s="6">
        <v>3817</v>
      </c>
      <c r="E99" s="6">
        <v>18623</v>
      </c>
      <c r="F99" s="6">
        <v>3815</v>
      </c>
      <c r="G99" s="6">
        <v>74486</v>
      </c>
      <c r="H99" s="6">
        <v>9288</v>
      </c>
      <c r="I99" s="6">
        <v>4253</v>
      </c>
      <c r="J99" s="6">
        <v>733</v>
      </c>
      <c r="L99" s="6">
        <v>48352</v>
      </c>
      <c r="M99" s="6">
        <v>4995</v>
      </c>
      <c r="O99" s="6">
        <v>1344</v>
      </c>
      <c r="P99" s="6">
        <v>2802</v>
      </c>
      <c r="Q99" s="6">
        <v>2589</v>
      </c>
      <c r="R99" s="6">
        <v>2203</v>
      </c>
      <c r="S99" s="6">
        <v>2453</v>
      </c>
      <c r="T99" s="6">
        <v>451</v>
      </c>
      <c r="U99" s="6">
        <v>16425</v>
      </c>
      <c r="V99" s="6">
        <v>3358</v>
      </c>
      <c r="W99" s="6">
        <v>813</v>
      </c>
      <c r="X99" s="6">
        <v>11876</v>
      </c>
      <c r="Y99" s="6">
        <v>6891</v>
      </c>
      <c r="Z99" s="6">
        <v>4054</v>
      </c>
      <c r="AA99" s="6">
        <v>9868</v>
      </c>
      <c r="AB99" s="6">
        <v>3965</v>
      </c>
      <c r="AC99" s="6">
        <v>54</v>
      </c>
      <c r="AD99" s="6">
        <v>675</v>
      </c>
      <c r="AE99" s="6">
        <v>15634</v>
      </c>
      <c r="AF99" s="6">
        <v>3676</v>
      </c>
      <c r="AG99" s="6">
        <v>9013</v>
      </c>
      <c r="AH99" s="6">
        <v>6564</v>
      </c>
      <c r="AI99" s="6">
        <v>26446</v>
      </c>
      <c r="AJ99" s="6">
        <v>1540</v>
      </c>
      <c r="AK99" s="6">
        <v>0</v>
      </c>
      <c r="AL99" s="6">
        <v>1789</v>
      </c>
      <c r="AM99" s="6">
        <v>23009</v>
      </c>
      <c r="AN99" s="6">
        <v>11769</v>
      </c>
      <c r="AO99" s="6">
        <v>10371</v>
      </c>
      <c r="AP99" s="6">
        <v>4006</v>
      </c>
      <c r="AQ99" s="6">
        <v>3006</v>
      </c>
      <c r="AR99" s="6">
        <v>118</v>
      </c>
      <c r="AS99" s="6">
        <v>209</v>
      </c>
      <c r="AT99" s="6">
        <v>92039</v>
      </c>
      <c r="AU99" s="6">
        <v>4561</v>
      </c>
      <c r="AV99" s="6">
        <v>5</v>
      </c>
      <c r="AW99" s="6">
        <v>5006</v>
      </c>
      <c r="AX99" s="6">
        <v>6212</v>
      </c>
      <c r="AY99" s="6">
        <v>167</v>
      </c>
      <c r="AZ99" s="6">
        <v>2840</v>
      </c>
      <c r="BA99" s="6">
        <v>100</v>
      </c>
      <c r="BB99" s="6">
        <v>9311.291015625</v>
      </c>
      <c r="BC99" s="6">
        <v>2492.214599609375</v>
      </c>
      <c r="BD99" s="6">
        <v>42.748271942138672</v>
      </c>
      <c r="BE99" s="6">
        <v>1824</v>
      </c>
      <c r="BF99" s="6">
        <v>1134.300048828125</v>
      </c>
      <c r="BG99" s="6">
        <v>8649.2255859375</v>
      </c>
      <c r="BH99" s="6">
        <v>278.10916137695312</v>
      </c>
      <c r="BI99" s="6">
        <v>3364.21826171875</v>
      </c>
      <c r="BJ99" s="6">
        <v>8276.8955078125</v>
      </c>
    </row>
    <row r="100" spans="1:62" ht="12.75" x14ac:dyDescent="0.2">
      <c r="A100" s="11">
        <v>39828</v>
      </c>
      <c r="B100" s="6">
        <v>487426</v>
      </c>
      <c r="C100" s="6">
        <v>16029</v>
      </c>
      <c r="D100" s="6">
        <v>3599</v>
      </c>
      <c r="E100" s="6">
        <v>13115</v>
      </c>
      <c r="F100" s="6">
        <v>5211</v>
      </c>
      <c r="G100" s="6">
        <v>66135</v>
      </c>
      <c r="H100" s="6">
        <v>9178</v>
      </c>
      <c r="I100" s="6">
        <v>4789</v>
      </c>
      <c r="J100" s="6">
        <v>720</v>
      </c>
      <c r="L100" s="6">
        <v>55650</v>
      </c>
      <c r="M100" s="6">
        <v>9288</v>
      </c>
      <c r="O100" s="6">
        <v>919</v>
      </c>
      <c r="P100" s="6">
        <v>3947</v>
      </c>
      <c r="Q100" s="6">
        <v>4517</v>
      </c>
      <c r="R100" s="6">
        <v>1412</v>
      </c>
      <c r="S100" s="6">
        <v>1968</v>
      </c>
      <c r="T100" s="6">
        <v>1064</v>
      </c>
      <c r="U100" s="6">
        <v>15197</v>
      </c>
      <c r="V100" s="6">
        <v>2888</v>
      </c>
      <c r="W100" s="6">
        <v>1546</v>
      </c>
      <c r="X100" s="6">
        <v>10781</v>
      </c>
      <c r="Y100" s="6">
        <v>9043</v>
      </c>
      <c r="Z100" s="6">
        <v>2545</v>
      </c>
      <c r="AA100" s="6">
        <v>13928</v>
      </c>
      <c r="AB100" s="6">
        <v>3820</v>
      </c>
      <c r="AC100" s="6">
        <v>59</v>
      </c>
      <c r="AD100" s="6">
        <v>188</v>
      </c>
      <c r="AE100" s="6">
        <v>14917</v>
      </c>
      <c r="AF100" s="6">
        <v>4688</v>
      </c>
      <c r="AG100" s="6">
        <v>12363</v>
      </c>
      <c r="AH100" s="6">
        <v>5846</v>
      </c>
      <c r="AI100" s="6">
        <v>25678</v>
      </c>
      <c r="AJ100" s="6">
        <v>1798</v>
      </c>
      <c r="AK100" s="6">
        <v>0</v>
      </c>
      <c r="AL100" s="6">
        <v>2843</v>
      </c>
      <c r="AM100" s="6">
        <v>22373</v>
      </c>
      <c r="AN100" s="6">
        <v>9263</v>
      </c>
      <c r="AO100" s="6">
        <v>10419</v>
      </c>
      <c r="AP100" s="6">
        <v>4419</v>
      </c>
      <c r="AQ100" s="6">
        <v>3159</v>
      </c>
      <c r="AR100" s="6">
        <v>27</v>
      </c>
      <c r="AS100" s="6">
        <v>256</v>
      </c>
      <c r="AT100" s="6">
        <v>91605</v>
      </c>
      <c r="AU100" s="6">
        <v>4882</v>
      </c>
      <c r="AV100" s="6">
        <v>4</v>
      </c>
      <c r="AW100" s="6">
        <v>7751</v>
      </c>
      <c r="AX100" s="6">
        <v>2925</v>
      </c>
      <c r="AY100" s="6">
        <v>108</v>
      </c>
      <c r="AZ100" s="6">
        <v>4449</v>
      </c>
      <c r="BA100" s="6">
        <v>117</v>
      </c>
      <c r="BB100" s="6">
        <v>7890.44482421875</v>
      </c>
      <c r="BC100" s="6">
        <v>2464.965087890625</v>
      </c>
      <c r="BD100" s="6">
        <v>122.08603668212891</v>
      </c>
      <c r="BE100" s="6">
        <v>1853.0999755859375</v>
      </c>
      <c r="BF100" s="6">
        <v>1531.5</v>
      </c>
      <c r="BG100" s="6">
        <v>10523.263671875</v>
      </c>
      <c r="BH100" s="6">
        <v>264.43359375</v>
      </c>
      <c r="BI100" s="6">
        <v>3193.5283203125</v>
      </c>
      <c r="BJ100" s="6">
        <v>7587.462890625</v>
      </c>
    </row>
    <row r="101" spans="1:62" ht="12.75" x14ac:dyDescent="0.2">
      <c r="A101" s="11">
        <v>39859</v>
      </c>
      <c r="B101" s="6">
        <v>453472</v>
      </c>
      <c r="C101" s="6">
        <v>18184</v>
      </c>
      <c r="D101" s="6">
        <v>2981</v>
      </c>
      <c r="E101" s="6">
        <v>13961</v>
      </c>
      <c r="F101" s="6">
        <v>6752</v>
      </c>
      <c r="G101" s="6">
        <v>59822</v>
      </c>
      <c r="H101" s="6">
        <v>9619</v>
      </c>
      <c r="I101" s="6">
        <v>5283</v>
      </c>
      <c r="J101" s="6">
        <v>257</v>
      </c>
      <c r="L101" s="6">
        <v>53123</v>
      </c>
      <c r="M101" s="6">
        <v>10931</v>
      </c>
      <c r="O101" s="6">
        <v>1098</v>
      </c>
      <c r="P101" s="6">
        <v>2235</v>
      </c>
      <c r="Q101" s="6">
        <v>3958</v>
      </c>
      <c r="R101" s="6">
        <v>736</v>
      </c>
      <c r="S101" s="6">
        <v>1412</v>
      </c>
      <c r="T101" s="6">
        <v>787</v>
      </c>
      <c r="U101" s="6">
        <v>12175</v>
      </c>
      <c r="V101" s="6">
        <v>2604</v>
      </c>
      <c r="W101" s="6">
        <v>1002</v>
      </c>
      <c r="X101" s="6">
        <v>9261</v>
      </c>
      <c r="Y101" s="6">
        <v>6913</v>
      </c>
      <c r="Z101" s="6">
        <v>1580</v>
      </c>
      <c r="AA101" s="6">
        <v>12439</v>
      </c>
      <c r="AB101" s="6">
        <v>3237</v>
      </c>
      <c r="AC101" s="6">
        <v>60</v>
      </c>
      <c r="AD101" s="6">
        <v>65</v>
      </c>
      <c r="AE101" s="6">
        <v>14142</v>
      </c>
      <c r="AF101" s="6">
        <v>4091</v>
      </c>
      <c r="AG101" s="6">
        <v>10637</v>
      </c>
      <c r="AH101" s="6">
        <v>5067</v>
      </c>
      <c r="AI101" s="6">
        <v>25850</v>
      </c>
      <c r="AJ101" s="6">
        <v>1912</v>
      </c>
      <c r="AK101" s="6">
        <v>0</v>
      </c>
      <c r="AL101" s="6">
        <v>2210</v>
      </c>
      <c r="AM101" s="6">
        <v>20454</v>
      </c>
      <c r="AN101" s="6">
        <v>10599</v>
      </c>
      <c r="AO101" s="6">
        <v>13431</v>
      </c>
      <c r="AP101" s="6">
        <v>4166</v>
      </c>
      <c r="AQ101" s="6">
        <v>2726</v>
      </c>
      <c r="AR101" s="6">
        <v>7</v>
      </c>
      <c r="AS101" s="6">
        <v>352</v>
      </c>
      <c r="AT101" s="6">
        <v>75267</v>
      </c>
      <c r="AU101" s="6">
        <v>4617</v>
      </c>
      <c r="AV101" s="6">
        <v>5</v>
      </c>
      <c r="AW101" s="6">
        <v>5980</v>
      </c>
      <c r="AX101" s="6">
        <v>7771</v>
      </c>
      <c r="AY101" s="6">
        <v>144</v>
      </c>
      <c r="AZ101" s="6">
        <v>3472</v>
      </c>
      <c r="BA101" s="6">
        <v>96</v>
      </c>
      <c r="BB101" s="6">
        <v>7504.419921875</v>
      </c>
      <c r="BC101" s="6">
        <v>2181.979736328125</v>
      </c>
      <c r="BD101" s="6">
        <v>19.548336029052734</v>
      </c>
      <c r="BE101" s="6">
        <v>1667.699951171875</v>
      </c>
      <c r="BF101" s="6">
        <v>1456.800048828125</v>
      </c>
      <c r="BG101" s="6">
        <v>8214.591796875</v>
      </c>
      <c r="BH101" s="6">
        <v>229.03561401367187</v>
      </c>
      <c r="BI101" s="6">
        <v>2722.310546875</v>
      </c>
      <c r="BJ101" s="6">
        <v>6728.0048828125</v>
      </c>
    </row>
    <row r="102" spans="1:62" ht="12.75" x14ac:dyDescent="0.2">
      <c r="A102" s="11">
        <v>39887</v>
      </c>
      <c r="B102" s="6">
        <v>499678</v>
      </c>
      <c r="C102" s="6">
        <v>17513</v>
      </c>
      <c r="D102" s="6">
        <v>3234</v>
      </c>
      <c r="E102" s="6">
        <v>13533</v>
      </c>
      <c r="F102" s="6">
        <v>6750</v>
      </c>
      <c r="G102" s="6">
        <v>55355</v>
      </c>
      <c r="H102" s="6">
        <v>10947</v>
      </c>
      <c r="I102" s="6">
        <v>6042</v>
      </c>
      <c r="J102" s="6">
        <v>565</v>
      </c>
      <c r="L102" s="6">
        <v>61875</v>
      </c>
      <c r="M102" s="6">
        <v>10319</v>
      </c>
      <c r="O102" s="6">
        <v>613</v>
      </c>
      <c r="P102" s="6">
        <v>2655</v>
      </c>
      <c r="Q102" s="6">
        <v>3562</v>
      </c>
      <c r="R102" s="6">
        <v>941</v>
      </c>
      <c r="S102" s="6">
        <v>2195</v>
      </c>
      <c r="T102" s="6">
        <v>452</v>
      </c>
      <c r="U102" s="6">
        <v>13457</v>
      </c>
      <c r="V102" s="6">
        <v>2831</v>
      </c>
      <c r="W102" s="6">
        <v>1386</v>
      </c>
      <c r="X102" s="6">
        <v>10857</v>
      </c>
      <c r="Y102" s="6">
        <v>7354</v>
      </c>
      <c r="Z102" s="6">
        <v>1395</v>
      </c>
      <c r="AA102" s="6">
        <v>12960</v>
      </c>
      <c r="AB102" s="6">
        <v>1937</v>
      </c>
      <c r="AC102" s="6">
        <v>41</v>
      </c>
      <c r="AD102" s="6">
        <v>154</v>
      </c>
      <c r="AE102" s="6">
        <v>14916</v>
      </c>
      <c r="AF102" s="6">
        <v>1709</v>
      </c>
      <c r="AG102" s="6">
        <v>9475</v>
      </c>
      <c r="AH102" s="6">
        <v>6351</v>
      </c>
      <c r="AI102" s="6">
        <v>30183</v>
      </c>
      <c r="AJ102" s="6">
        <v>2674</v>
      </c>
      <c r="AK102" s="6">
        <v>1</v>
      </c>
      <c r="AL102" s="6">
        <v>2801</v>
      </c>
      <c r="AM102" s="6">
        <v>23200</v>
      </c>
      <c r="AN102" s="6">
        <v>10584</v>
      </c>
      <c r="AO102" s="6">
        <v>18228</v>
      </c>
      <c r="AP102" s="6">
        <v>4659</v>
      </c>
      <c r="AQ102" s="6">
        <v>5174</v>
      </c>
      <c r="AR102" s="6">
        <v>29</v>
      </c>
      <c r="AS102" s="6">
        <v>291</v>
      </c>
      <c r="AT102" s="6">
        <v>98724</v>
      </c>
      <c r="AU102" s="6">
        <v>4361</v>
      </c>
      <c r="AV102" s="6">
        <v>6</v>
      </c>
      <c r="AW102" s="6">
        <v>7226</v>
      </c>
      <c r="AX102" s="6">
        <v>6614</v>
      </c>
      <c r="AY102" s="6">
        <v>81</v>
      </c>
      <c r="AZ102" s="6">
        <v>3355</v>
      </c>
      <c r="BA102" s="6">
        <v>112</v>
      </c>
      <c r="BB102" s="6">
        <v>7913.8515625</v>
      </c>
      <c r="BC102" s="6">
        <v>2278.128173828125</v>
      </c>
      <c r="BD102" s="6">
        <v>27.166173934936523</v>
      </c>
      <c r="BE102" s="6">
        <v>1776.800048828125</v>
      </c>
      <c r="BF102" s="6">
        <v>1427</v>
      </c>
      <c r="BG102" s="6">
        <v>8141.04541015625</v>
      </c>
      <c r="BH102" s="6">
        <v>246.46568298339844</v>
      </c>
      <c r="BI102" s="6">
        <v>2874.822265625</v>
      </c>
      <c r="BJ102" s="6">
        <v>7363.91748046875</v>
      </c>
    </row>
    <row r="103" spans="1:62" ht="12.75" x14ac:dyDescent="0.2">
      <c r="A103" s="11">
        <v>39918</v>
      </c>
      <c r="B103" s="6">
        <v>451395</v>
      </c>
      <c r="C103" s="6">
        <v>16260</v>
      </c>
      <c r="D103" s="6">
        <v>2884</v>
      </c>
      <c r="E103" s="6">
        <v>15353</v>
      </c>
      <c r="F103" s="6">
        <v>5398</v>
      </c>
      <c r="G103" s="6">
        <v>49661</v>
      </c>
      <c r="H103" s="6">
        <v>10386</v>
      </c>
      <c r="I103" s="6">
        <v>4560</v>
      </c>
      <c r="J103" s="6">
        <v>133</v>
      </c>
      <c r="L103" s="6">
        <v>68225</v>
      </c>
      <c r="M103" s="6">
        <v>10260</v>
      </c>
      <c r="O103" s="6">
        <v>271</v>
      </c>
      <c r="P103" s="6">
        <v>2612</v>
      </c>
      <c r="Q103" s="6">
        <v>850</v>
      </c>
      <c r="R103" s="6">
        <v>603</v>
      </c>
      <c r="S103" s="6">
        <v>1758</v>
      </c>
      <c r="T103" s="6">
        <v>458</v>
      </c>
      <c r="U103" s="6">
        <v>14819</v>
      </c>
      <c r="V103" s="6">
        <v>2225</v>
      </c>
      <c r="W103" s="6">
        <v>757</v>
      </c>
      <c r="X103" s="6">
        <v>10854</v>
      </c>
      <c r="Y103" s="6">
        <v>4676</v>
      </c>
      <c r="Z103" s="6">
        <v>1423</v>
      </c>
      <c r="AA103" s="6">
        <v>12098</v>
      </c>
      <c r="AB103" s="6">
        <v>1121</v>
      </c>
      <c r="AC103" s="6">
        <v>29</v>
      </c>
      <c r="AD103" s="6">
        <v>191</v>
      </c>
      <c r="AE103" s="6">
        <v>12228</v>
      </c>
      <c r="AF103" s="6">
        <v>2913</v>
      </c>
      <c r="AG103" s="6">
        <v>11163</v>
      </c>
      <c r="AH103" s="6">
        <v>4846</v>
      </c>
      <c r="AI103" s="6">
        <v>29187</v>
      </c>
      <c r="AJ103" s="6">
        <v>1314</v>
      </c>
      <c r="AK103" s="6">
        <v>0</v>
      </c>
      <c r="AL103" s="6">
        <v>2621</v>
      </c>
      <c r="AM103" s="6">
        <v>18326</v>
      </c>
      <c r="AN103" s="6">
        <v>4698</v>
      </c>
      <c r="AO103" s="6">
        <v>17654</v>
      </c>
      <c r="AP103" s="6">
        <v>3281</v>
      </c>
      <c r="AQ103" s="6">
        <v>4234</v>
      </c>
      <c r="AR103" s="6">
        <v>24</v>
      </c>
      <c r="AS103" s="6">
        <v>109</v>
      </c>
      <c r="AT103" s="6">
        <v>85807</v>
      </c>
      <c r="AU103" s="6">
        <v>3529</v>
      </c>
      <c r="AV103" s="6">
        <v>3</v>
      </c>
      <c r="AW103" s="6">
        <v>5284</v>
      </c>
      <c r="AX103" s="6">
        <v>2077</v>
      </c>
      <c r="AY103" s="6">
        <v>97</v>
      </c>
      <c r="AZ103" s="6">
        <v>4016</v>
      </c>
      <c r="BA103" s="6">
        <v>123</v>
      </c>
      <c r="BB103" s="6">
        <v>6835.59716796875</v>
      </c>
      <c r="BC103" s="6">
        <v>2139.90478515625</v>
      </c>
      <c r="BD103" s="6">
        <v>73.350784301757813</v>
      </c>
      <c r="BE103" s="6">
        <v>1409.5</v>
      </c>
      <c r="BF103" s="6">
        <v>1132.300048828125</v>
      </c>
      <c r="BG103" s="6">
        <v>6300.0146484375</v>
      </c>
      <c r="BH103" s="6">
        <v>175.32749938964844</v>
      </c>
      <c r="BI103" s="6">
        <v>2444.717529296875</v>
      </c>
      <c r="BJ103" s="6">
        <v>6442.0166015625</v>
      </c>
    </row>
    <row r="104" spans="1:62" ht="12.75" x14ac:dyDescent="0.2">
      <c r="A104" s="11">
        <v>39948</v>
      </c>
      <c r="B104" s="6">
        <v>515476</v>
      </c>
      <c r="C104" s="6">
        <v>16319</v>
      </c>
      <c r="D104" s="6">
        <v>2983</v>
      </c>
      <c r="E104" s="6">
        <v>24652</v>
      </c>
      <c r="F104" s="6">
        <v>4515</v>
      </c>
      <c r="G104" s="6">
        <v>51598</v>
      </c>
      <c r="H104" s="6">
        <v>8334</v>
      </c>
      <c r="I104" s="6">
        <v>4788</v>
      </c>
      <c r="J104" s="6">
        <v>362</v>
      </c>
      <c r="L104" s="6">
        <v>83334</v>
      </c>
      <c r="M104" s="6">
        <v>10666</v>
      </c>
      <c r="O104" s="6">
        <v>412</v>
      </c>
      <c r="P104" s="6">
        <v>2323</v>
      </c>
      <c r="Q104" s="6">
        <v>2254</v>
      </c>
      <c r="R104" s="6">
        <v>487</v>
      </c>
      <c r="S104" s="6">
        <v>1842</v>
      </c>
      <c r="T104" s="6">
        <v>173</v>
      </c>
      <c r="U104" s="6">
        <v>19249</v>
      </c>
      <c r="V104" s="6">
        <v>2128</v>
      </c>
      <c r="W104" s="6">
        <v>548</v>
      </c>
      <c r="X104" s="6">
        <v>8459</v>
      </c>
      <c r="Y104" s="6">
        <v>4297</v>
      </c>
      <c r="Z104" s="6">
        <v>1213</v>
      </c>
      <c r="AA104" s="6">
        <v>13417</v>
      </c>
      <c r="AB104" s="6">
        <v>726</v>
      </c>
      <c r="AC104" s="6">
        <v>11</v>
      </c>
      <c r="AD104" s="6">
        <v>161</v>
      </c>
      <c r="AE104" s="6">
        <v>17647</v>
      </c>
      <c r="AF104" s="6">
        <v>3304</v>
      </c>
      <c r="AG104" s="6">
        <v>13246</v>
      </c>
      <c r="AH104" s="6">
        <v>5206</v>
      </c>
      <c r="AI104" s="6">
        <v>28571</v>
      </c>
      <c r="AJ104" s="6">
        <v>1761</v>
      </c>
      <c r="AK104" s="6">
        <v>0</v>
      </c>
      <c r="AL104" s="6">
        <v>2619</v>
      </c>
      <c r="AM104" s="6">
        <v>21584</v>
      </c>
      <c r="AN104" s="6">
        <v>1536</v>
      </c>
      <c r="AO104" s="6">
        <v>16339</v>
      </c>
      <c r="AP104" s="6">
        <v>3655</v>
      </c>
      <c r="AQ104" s="6">
        <v>5507</v>
      </c>
      <c r="AR104" s="6">
        <v>49</v>
      </c>
      <c r="AS104" s="6">
        <v>125</v>
      </c>
      <c r="AT104" s="6">
        <v>116841</v>
      </c>
      <c r="AU104" s="6">
        <v>3830</v>
      </c>
      <c r="AV104" s="6">
        <v>6</v>
      </c>
      <c r="AW104" s="6">
        <v>4461</v>
      </c>
      <c r="AX104" s="6">
        <v>1509</v>
      </c>
      <c r="AY104" s="6">
        <v>76</v>
      </c>
      <c r="AZ104" s="6">
        <v>2247</v>
      </c>
      <c r="BA104" s="6">
        <v>102</v>
      </c>
      <c r="BB104" s="6">
        <v>6814.96142578125</v>
      </c>
      <c r="BC104" s="6">
        <v>1456.842529296875</v>
      </c>
      <c r="BD104" s="6">
        <v>0</v>
      </c>
      <c r="BE104" s="6">
        <v>1658.199951171875</v>
      </c>
      <c r="BF104" s="6">
        <v>1233.5999755859375</v>
      </c>
      <c r="BG104" s="6">
        <v>7069.29150390625</v>
      </c>
      <c r="BH104" s="6">
        <v>189.70181274414062</v>
      </c>
      <c r="BI104" s="6">
        <v>2658.037353515625</v>
      </c>
      <c r="BJ104" s="6">
        <v>7274.111328125</v>
      </c>
    </row>
    <row r="105" spans="1:62" ht="12.75" x14ac:dyDescent="0.2">
      <c r="A105" s="11">
        <v>39979</v>
      </c>
      <c r="B105" s="6">
        <v>642797</v>
      </c>
      <c r="C105" s="6">
        <v>26458</v>
      </c>
      <c r="D105" s="6">
        <v>2995</v>
      </c>
      <c r="E105" s="6">
        <v>21104</v>
      </c>
      <c r="F105" s="6">
        <v>12852</v>
      </c>
      <c r="G105" s="6">
        <v>46107</v>
      </c>
      <c r="H105" s="6">
        <v>8858</v>
      </c>
      <c r="I105" s="6">
        <v>4755</v>
      </c>
      <c r="J105" s="6">
        <v>663</v>
      </c>
      <c r="L105" s="6">
        <v>90163</v>
      </c>
      <c r="M105" s="6">
        <v>17883</v>
      </c>
      <c r="O105" s="6">
        <v>106</v>
      </c>
      <c r="P105" s="6">
        <v>5385</v>
      </c>
      <c r="Q105" s="6">
        <v>3011</v>
      </c>
      <c r="R105" s="6">
        <v>968</v>
      </c>
      <c r="S105" s="6">
        <v>4655</v>
      </c>
      <c r="T105" s="6">
        <v>820</v>
      </c>
      <c r="U105" s="6">
        <v>24012</v>
      </c>
      <c r="V105" s="6">
        <v>3162</v>
      </c>
      <c r="W105" s="6">
        <v>1450</v>
      </c>
      <c r="X105" s="6">
        <v>10183</v>
      </c>
      <c r="Y105" s="6">
        <v>7312</v>
      </c>
      <c r="Z105" s="6">
        <v>2660</v>
      </c>
      <c r="AA105" s="6">
        <v>21971</v>
      </c>
      <c r="AB105" s="6">
        <v>4401</v>
      </c>
      <c r="AC105" s="6">
        <v>77</v>
      </c>
      <c r="AD105" s="6">
        <v>479</v>
      </c>
      <c r="AE105" s="6">
        <v>16294</v>
      </c>
      <c r="AF105" s="6">
        <v>1949</v>
      </c>
      <c r="AG105" s="6">
        <v>13832</v>
      </c>
      <c r="AH105" s="6">
        <v>6334</v>
      </c>
      <c r="AI105" s="6">
        <v>30721</v>
      </c>
      <c r="AJ105" s="6">
        <v>4481</v>
      </c>
      <c r="AK105" s="6">
        <v>0</v>
      </c>
      <c r="AL105" s="6">
        <v>3120</v>
      </c>
      <c r="AM105" s="6">
        <v>31858</v>
      </c>
      <c r="AN105" s="6">
        <v>2235</v>
      </c>
      <c r="AO105" s="6">
        <v>18146</v>
      </c>
      <c r="AP105" s="6">
        <v>4531</v>
      </c>
      <c r="AQ105" s="6">
        <v>7696</v>
      </c>
      <c r="AR105" s="6">
        <v>337</v>
      </c>
      <c r="AS105" s="6">
        <v>969</v>
      </c>
      <c r="AT105" s="6">
        <v>160890</v>
      </c>
      <c r="AU105" s="6">
        <v>3448</v>
      </c>
      <c r="AV105" s="6">
        <v>6</v>
      </c>
      <c r="AW105" s="6">
        <v>7930</v>
      </c>
      <c r="AX105" s="6">
        <v>1403</v>
      </c>
      <c r="AY105" s="6">
        <v>71</v>
      </c>
      <c r="AZ105" s="6">
        <v>3979</v>
      </c>
      <c r="BA105" s="6">
        <v>77</v>
      </c>
      <c r="BB105" s="6">
        <v>6909.7724609375</v>
      </c>
      <c r="BC105" s="6">
        <v>780.0491943359375</v>
      </c>
      <c r="BD105" s="6">
        <v>4.7139415740966797</v>
      </c>
      <c r="BE105" s="6">
        <v>1637.800048828125</v>
      </c>
      <c r="BF105" s="6">
        <v>1313.4000244140625</v>
      </c>
      <c r="BG105" s="6">
        <v>6381.37060546875</v>
      </c>
      <c r="BH105" s="6">
        <v>181.56126403808594</v>
      </c>
      <c r="BI105" s="6">
        <v>2629.839111328125</v>
      </c>
      <c r="BJ105" s="6">
        <v>7041.07080078125</v>
      </c>
    </row>
    <row r="106" spans="1:62" ht="12.75" x14ac:dyDescent="0.2">
      <c r="A106" s="11">
        <v>40009</v>
      </c>
      <c r="B106" s="6">
        <v>778017</v>
      </c>
      <c r="C106" s="6">
        <v>25545</v>
      </c>
      <c r="D106" s="6">
        <v>2980</v>
      </c>
      <c r="E106" s="6">
        <v>38981</v>
      </c>
      <c r="F106" s="6">
        <v>13003</v>
      </c>
      <c r="G106" s="6">
        <v>87393</v>
      </c>
      <c r="H106" s="6">
        <v>11543</v>
      </c>
      <c r="I106" s="6">
        <v>7714</v>
      </c>
      <c r="J106" s="6">
        <v>1173</v>
      </c>
      <c r="L106" s="6">
        <v>95459</v>
      </c>
      <c r="M106" s="6">
        <v>17170</v>
      </c>
      <c r="O106" s="6">
        <v>1329</v>
      </c>
      <c r="P106" s="6">
        <v>2835</v>
      </c>
      <c r="Q106" s="6">
        <v>3367</v>
      </c>
      <c r="R106" s="6">
        <v>1310</v>
      </c>
      <c r="S106" s="6">
        <v>5158</v>
      </c>
      <c r="T106" s="6">
        <v>502</v>
      </c>
      <c r="U106" s="6">
        <v>26579</v>
      </c>
      <c r="V106" s="6">
        <v>3385</v>
      </c>
      <c r="W106" s="6">
        <v>2232</v>
      </c>
      <c r="X106" s="6">
        <v>14374</v>
      </c>
      <c r="Y106" s="6">
        <v>5289</v>
      </c>
      <c r="Z106" s="6">
        <v>1201</v>
      </c>
      <c r="AA106" s="6">
        <v>17882</v>
      </c>
      <c r="AB106" s="6">
        <v>4126</v>
      </c>
      <c r="AC106" s="6">
        <v>58</v>
      </c>
      <c r="AD106" s="6">
        <v>648</v>
      </c>
      <c r="AE106" s="6">
        <v>21375</v>
      </c>
      <c r="AF106" s="6">
        <v>2943</v>
      </c>
      <c r="AG106" s="6">
        <v>16978</v>
      </c>
      <c r="AH106" s="6">
        <v>7938</v>
      </c>
      <c r="AI106" s="6">
        <v>38456</v>
      </c>
      <c r="AJ106" s="6">
        <v>5303</v>
      </c>
      <c r="AK106" s="6">
        <v>0</v>
      </c>
      <c r="AL106" s="6">
        <v>2931</v>
      </c>
      <c r="AM106" s="6">
        <v>34637</v>
      </c>
      <c r="AN106" s="6">
        <v>11065</v>
      </c>
      <c r="AO106" s="6">
        <v>22675</v>
      </c>
      <c r="AP106" s="6">
        <v>5601</v>
      </c>
      <c r="AQ106" s="6">
        <v>8679</v>
      </c>
      <c r="AR106" s="6">
        <v>1</v>
      </c>
      <c r="AS106" s="6">
        <v>276</v>
      </c>
      <c r="AT106" s="6">
        <v>176648</v>
      </c>
      <c r="AU106" s="6">
        <v>5153</v>
      </c>
      <c r="AV106" s="6">
        <v>7</v>
      </c>
      <c r="AW106" s="6">
        <v>11549</v>
      </c>
      <c r="AX106" s="6">
        <v>12467</v>
      </c>
      <c r="AY106" s="6">
        <v>34</v>
      </c>
      <c r="AZ106" s="6">
        <v>2023</v>
      </c>
      <c r="BA106" s="6">
        <v>41</v>
      </c>
      <c r="BB106" s="6">
        <v>7329.19970703125</v>
      </c>
      <c r="BC106" s="6">
        <v>1909.4755859375</v>
      </c>
      <c r="BD106" s="6">
        <v>7.1094322204589844</v>
      </c>
      <c r="BE106" s="6">
        <v>1657.5999755859375</v>
      </c>
      <c r="BF106" s="6">
        <v>1324</v>
      </c>
      <c r="BG106" s="6">
        <v>5883.46240234375</v>
      </c>
      <c r="BH106" s="6">
        <v>191.02191162109375</v>
      </c>
      <c r="BI106" s="6">
        <v>2680.21435546875</v>
      </c>
      <c r="BJ106" s="6">
        <v>10690.44140625</v>
      </c>
    </row>
    <row r="107" spans="1:62" ht="12.75" x14ac:dyDescent="0.2">
      <c r="A107" s="11">
        <v>40040</v>
      </c>
      <c r="B107" s="6">
        <v>840317</v>
      </c>
      <c r="C107" s="6">
        <v>26091</v>
      </c>
      <c r="D107" s="6">
        <v>2708</v>
      </c>
      <c r="E107" s="6">
        <v>36613</v>
      </c>
      <c r="F107" s="6">
        <v>12008</v>
      </c>
      <c r="G107" s="6">
        <v>89115</v>
      </c>
      <c r="H107" s="6">
        <v>11323</v>
      </c>
      <c r="I107" s="6">
        <v>8600</v>
      </c>
      <c r="J107" s="6">
        <v>1790</v>
      </c>
      <c r="L107" s="6">
        <v>97461</v>
      </c>
      <c r="M107" s="6">
        <v>16067</v>
      </c>
      <c r="O107" s="6">
        <v>2132</v>
      </c>
      <c r="P107" s="6">
        <v>5305</v>
      </c>
      <c r="Q107" s="6">
        <v>4725</v>
      </c>
      <c r="R107" s="6">
        <v>1431</v>
      </c>
      <c r="S107" s="6">
        <v>5707</v>
      </c>
      <c r="T107" s="6">
        <v>1380</v>
      </c>
      <c r="U107" s="6">
        <v>27292</v>
      </c>
      <c r="V107" s="6">
        <v>3596</v>
      </c>
      <c r="W107" s="6">
        <v>4677</v>
      </c>
      <c r="X107" s="6">
        <v>19585</v>
      </c>
      <c r="Y107" s="6">
        <v>11537</v>
      </c>
      <c r="Z107" s="6">
        <v>2428</v>
      </c>
      <c r="AA107" s="6">
        <v>19925</v>
      </c>
      <c r="AB107" s="6">
        <v>4585</v>
      </c>
      <c r="AC107" s="6">
        <v>43</v>
      </c>
      <c r="AD107" s="6">
        <v>666</v>
      </c>
      <c r="AE107" s="6">
        <v>20704</v>
      </c>
      <c r="AF107" s="6">
        <v>3232</v>
      </c>
      <c r="AG107" s="6">
        <v>20121</v>
      </c>
      <c r="AH107" s="6">
        <v>7521</v>
      </c>
      <c r="AI107" s="6">
        <v>47597</v>
      </c>
      <c r="AJ107" s="6">
        <v>7937</v>
      </c>
      <c r="AK107" s="6">
        <v>0</v>
      </c>
      <c r="AL107" s="6">
        <v>6085</v>
      </c>
      <c r="AM107" s="6">
        <v>34772</v>
      </c>
      <c r="AN107" s="6">
        <v>13027</v>
      </c>
      <c r="AO107" s="6">
        <v>27006</v>
      </c>
      <c r="AP107" s="6">
        <v>6503</v>
      </c>
      <c r="AQ107" s="6">
        <v>9942</v>
      </c>
      <c r="AR107" s="6">
        <v>175</v>
      </c>
      <c r="AS107" s="6">
        <v>479</v>
      </c>
      <c r="AT107" s="6">
        <v>177512</v>
      </c>
      <c r="AU107" s="6">
        <v>4672</v>
      </c>
      <c r="AV107" s="6">
        <v>6</v>
      </c>
      <c r="AW107" s="6">
        <v>16675</v>
      </c>
      <c r="AX107" s="6">
        <v>15186</v>
      </c>
      <c r="AY107" s="6">
        <v>99</v>
      </c>
      <c r="AZ107" s="6">
        <v>4220</v>
      </c>
      <c r="BA107" s="6">
        <v>56</v>
      </c>
      <c r="BB107" s="6">
        <v>7267.65185546875</v>
      </c>
      <c r="BC107" s="6">
        <v>2091.021728515625</v>
      </c>
      <c r="BD107" s="6">
        <v>15.738299369812012</v>
      </c>
      <c r="BE107" s="6">
        <v>1038</v>
      </c>
      <c r="BF107" s="6">
        <v>1229</v>
      </c>
      <c r="BG107" s="6">
        <v>6330.0634765625</v>
      </c>
      <c r="BH107" s="6">
        <v>192.34199523925781</v>
      </c>
      <c r="BI107" s="6">
        <v>2762.4267578125</v>
      </c>
      <c r="BJ107" s="6">
        <v>11064.943359375</v>
      </c>
    </row>
    <row r="108" spans="1:62" ht="12.75" x14ac:dyDescent="0.2">
      <c r="A108" s="11">
        <v>40071</v>
      </c>
      <c r="B108" s="6">
        <v>690011</v>
      </c>
      <c r="C108" s="6">
        <v>20072</v>
      </c>
      <c r="D108" s="6">
        <v>2972</v>
      </c>
      <c r="E108" s="6">
        <v>29935</v>
      </c>
      <c r="F108" s="6">
        <v>6626</v>
      </c>
      <c r="G108" s="6">
        <v>96366</v>
      </c>
      <c r="H108" s="6">
        <v>9253</v>
      </c>
      <c r="I108" s="6">
        <v>5934</v>
      </c>
      <c r="J108" s="6">
        <v>1830</v>
      </c>
      <c r="L108" s="6">
        <v>93798</v>
      </c>
      <c r="M108" s="6">
        <v>12641</v>
      </c>
      <c r="O108" s="6">
        <v>1654</v>
      </c>
      <c r="P108" s="6">
        <v>3096</v>
      </c>
      <c r="Q108" s="6">
        <v>3258</v>
      </c>
      <c r="R108" s="6">
        <v>718</v>
      </c>
      <c r="S108" s="6">
        <v>1773</v>
      </c>
      <c r="T108" s="6">
        <v>982</v>
      </c>
      <c r="U108" s="6">
        <v>22057</v>
      </c>
      <c r="V108" s="6">
        <v>2996</v>
      </c>
      <c r="W108" s="6">
        <v>1794</v>
      </c>
      <c r="X108" s="6">
        <v>14535</v>
      </c>
      <c r="Y108" s="6">
        <v>8834</v>
      </c>
      <c r="Z108" s="6">
        <v>3138</v>
      </c>
      <c r="AA108" s="6">
        <v>20392</v>
      </c>
      <c r="AB108" s="6">
        <v>1626</v>
      </c>
      <c r="AC108" s="6">
        <v>102</v>
      </c>
      <c r="AD108" s="6">
        <v>186</v>
      </c>
      <c r="AE108" s="6">
        <v>18232</v>
      </c>
      <c r="AF108" s="6">
        <v>2391</v>
      </c>
      <c r="AG108" s="6">
        <v>16201</v>
      </c>
      <c r="AH108" s="6">
        <v>5810</v>
      </c>
      <c r="AI108" s="6">
        <v>30599</v>
      </c>
      <c r="AJ108" s="6">
        <v>7103</v>
      </c>
      <c r="AK108" s="6">
        <v>0</v>
      </c>
      <c r="AL108" s="6">
        <v>6573</v>
      </c>
      <c r="AM108" s="6">
        <v>25221</v>
      </c>
      <c r="AN108" s="6">
        <v>13473</v>
      </c>
      <c r="AO108" s="6">
        <v>21129</v>
      </c>
      <c r="AP108" s="6">
        <v>5007</v>
      </c>
      <c r="AQ108" s="6">
        <v>9798</v>
      </c>
      <c r="AR108" s="6">
        <v>69</v>
      </c>
      <c r="AS108" s="6">
        <v>182</v>
      </c>
      <c r="AT108" s="6">
        <v>126914</v>
      </c>
      <c r="AU108" s="6">
        <v>4911</v>
      </c>
      <c r="AV108" s="6">
        <v>3</v>
      </c>
      <c r="AW108" s="6">
        <v>12104</v>
      </c>
      <c r="AX108" s="6">
        <v>13747</v>
      </c>
      <c r="AY108" s="6">
        <v>98</v>
      </c>
      <c r="AZ108" s="6">
        <v>3823</v>
      </c>
      <c r="BA108" s="6">
        <v>55</v>
      </c>
      <c r="BB108" s="6">
        <v>6836.32275390625</v>
      </c>
      <c r="BC108" s="6">
        <v>1137.93115234375</v>
      </c>
      <c r="BD108" s="6">
        <v>21.653982162475586</v>
      </c>
      <c r="BE108" s="6">
        <v>1374.5</v>
      </c>
      <c r="BF108" s="6">
        <v>1183.199951171875</v>
      </c>
      <c r="BG108" s="6">
        <v>6099.6328125</v>
      </c>
      <c r="BH108" s="6">
        <v>188.1861572265625</v>
      </c>
      <c r="BI108" s="6">
        <v>2705.829345703125</v>
      </c>
      <c r="BJ108" s="6">
        <v>10289.96875</v>
      </c>
    </row>
    <row r="109" spans="1:62" ht="12.75" x14ac:dyDescent="0.2">
      <c r="A109" s="11">
        <v>40101</v>
      </c>
      <c r="B109" s="6">
        <v>537013</v>
      </c>
      <c r="C109" s="6">
        <v>13515</v>
      </c>
      <c r="D109" s="6">
        <v>3223</v>
      </c>
      <c r="E109" s="6">
        <v>23706</v>
      </c>
      <c r="F109" s="6">
        <v>4256</v>
      </c>
      <c r="G109" s="6">
        <v>71255</v>
      </c>
      <c r="H109" s="6">
        <v>6912</v>
      </c>
      <c r="I109" s="6">
        <v>6754</v>
      </c>
      <c r="J109" s="6">
        <v>1669</v>
      </c>
      <c r="L109" s="6">
        <v>87912</v>
      </c>
      <c r="M109" s="6">
        <v>7799</v>
      </c>
      <c r="O109" s="6">
        <v>1407</v>
      </c>
      <c r="P109" s="6">
        <v>1066</v>
      </c>
      <c r="Q109" s="6">
        <v>2047</v>
      </c>
      <c r="R109" s="6">
        <v>349</v>
      </c>
      <c r="S109" s="6">
        <v>1871</v>
      </c>
      <c r="T109" s="6">
        <v>334</v>
      </c>
      <c r="U109" s="6">
        <v>18663</v>
      </c>
      <c r="V109" s="6">
        <v>3827</v>
      </c>
      <c r="W109" s="6">
        <v>968</v>
      </c>
      <c r="X109" s="6">
        <v>15139</v>
      </c>
      <c r="Y109" s="6">
        <v>8049</v>
      </c>
      <c r="Z109" s="6">
        <v>2031</v>
      </c>
      <c r="AA109" s="6">
        <v>11524</v>
      </c>
      <c r="AB109" s="6">
        <v>1203</v>
      </c>
      <c r="AC109" s="6">
        <v>69</v>
      </c>
      <c r="AD109" s="6">
        <v>117</v>
      </c>
      <c r="AE109" s="6">
        <v>12928</v>
      </c>
      <c r="AF109" s="6">
        <v>2715</v>
      </c>
      <c r="AG109" s="6">
        <v>14697</v>
      </c>
      <c r="AH109" s="6">
        <v>4759</v>
      </c>
      <c r="AI109" s="6">
        <v>26759</v>
      </c>
      <c r="AJ109" s="6">
        <v>1259</v>
      </c>
      <c r="AK109" s="6">
        <v>0</v>
      </c>
      <c r="AL109" s="6">
        <v>2363</v>
      </c>
      <c r="AM109" s="6">
        <v>14919</v>
      </c>
      <c r="AN109" s="6">
        <v>11712</v>
      </c>
      <c r="AO109" s="6">
        <v>15828</v>
      </c>
      <c r="AP109" s="6">
        <v>3688</v>
      </c>
      <c r="AQ109" s="6">
        <v>7793</v>
      </c>
      <c r="AR109" s="6">
        <v>67</v>
      </c>
      <c r="AS109" s="6">
        <v>65</v>
      </c>
      <c r="AT109" s="6">
        <v>100313</v>
      </c>
      <c r="AU109" s="6">
        <v>2319</v>
      </c>
      <c r="AV109" s="6">
        <v>6</v>
      </c>
      <c r="AW109" s="6">
        <v>4686</v>
      </c>
      <c r="AX109" s="6">
        <v>11396</v>
      </c>
      <c r="AY109" s="6">
        <v>100</v>
      </c>
      <c r="AZ109" s="6">
        <v>2877</v>
      </c>
      <c r="BA109" s="6">
        <v>104</v>
      </c>
      <c r="BB109" s="6">
        <v>7241.8935546875</v>
      </c>
      <c r="BC109" s="6">
        <v>1269.8758544921875</v>
      </c>
      <c r="BD109" s="6">
        <v>16.187908172607422</v>
      </c>
      <c r="BE109" s="6">
        <v>1535</v>
      </c>
      <c r="BF109" s="6">
        <v>1431.4000244140625</v>
      </c>
      <c r="BG109" s="6">
        <v>7420.02001953125</v>
      </c>
      <c r="BH109" s="6">
        <v>206.36184692382812</v>
      </c>
      <c r="BI109" s="6">
        <v>2881.062744140625</v>
      </c>
      <c r="BJ109" s="6">
        <v>8412.0224609375</v>
      </c>
    </row>
    <row r="110" spans="1:62" ht="12.75" x14ac:dyDescent="0.2">
      <c r="A110" s="11">
        <v>40132</v>
      </c>
      <c r="B110" s="6">
        <v>457085</v>
      </c>
      <c r="C110" s="6">
        <v>14408</v>
      </c>
      <c r="D110" s="6">
        <v>3497</v>
      </c>
      <c r="E110" s="6">
        <v>15914</v>
      </c>
      <c r="F110" s="6">
        <v>2007</v>
      </c>
      <c r="G110" s="6">
        <v>63515</v>
      </c>
      <c r="H110" s="6">
        <v>7393</v>
      </c>
      <c r="I110" s="6">
        <v>5373</v>
      </c>
      <c r="J110" s="6">
        <v>616</v>
      </c>
      <c r="L110" s="6">
        <v>67151</v>
      </c>
      <c r="M110" s="6">
        <v>9485</v>
      </c>
      <c r="O110" s="6">
        <v>944</v>
      </c>
      <c r="P110" s="6">
        <v>827</v>
      </c>
      <c r="Q110" s="6">
        <v>1865</v>
      </c>
      <c r="R110" s="6">
        <v>336</v>
      </c>
      <c r="S110" s="6">
        <v>1636</v>
      </c>
      <c r="T110" s="6">
        <v>473</v>
      </c>
      <c r="U110" s="6">
        <v>13357</v>
      </c>
      <c r="V110" s="6">
        <v>3405</v>
      </c>
      <c r="W110" s="6">
        <v>590</v>
      </c>
      <c r="X110" s="6">
        <v>12844</v>
      </c>
      <c r="Y110" s="6">
        <v>5304</v>
      </c>
      <c r="Z110" s="6">
        <v>1337</v>
      </c>
      <c r="AA110" s="6">
        <v>11527</v>
      </c>
      <c r="AB110" s="6">
        <v>814</v>
      </c>
      <c r="AC110" s="6">
        <v>51</v>
      </c>
      <c r="AD110" s="6">
        <v>67</v>
      </c>
      <c r="AE110" s="6">
        <v>13962</v>
      </c>
      <c r="AF110" s="6">
        <v>3241</v>
      </c>
      <c r="AG110" s="6">
        <v>12692</v>
      </c>
      <c r="AH110" s="6">
        <v>4858</v>
      </c>
      <c r="AI110" s="6">
        <v>27336</v>
      </c>
      <c r="AJ110" s="6">
        <v>2241</v>
      </c>
      <c r="AK110" s="6">
        <v>0</v>
      </c>
      <c r="AL110" s="6">
        <v>2449</v>
      </c>
      <c r="AM110" s="6">
        <v>14675</v>
      </c>
      <c r="AN110" s="6">
        <v>11012</v>
      </c>
      <c r="AO110" s="6">
        <v>17045</v>
      </c>
      <c r="AP110" s="6">
        <v>4607</v>
      </c>
      <c r="AQ110" s="6">
        <v>5890</v>
      </c>
      <c r="AR110" s="6">
        <v>117</v>
      </c>
      <c r="AS110" s="6">
        <v>76</v>
      </c>
      <c r="AT110" s="6">
        <v>75108</v>
      </c>
      <c r="AU110" s="6">
        <v>3008</v>
      </c>
      <c r="AV110" s="6">
        <v>7</v>
      </c>
      <c r="AW110" s="6">
        <v>4314</v>
      </c>
      <c r="AX110" s="6">
        <v>6686</v>
      </c>
      <c r="AY110" s="6">
        <v>113</v>
      </c>
      <c r="AZ110" s="6">
        <v>2824</v>
      </c>
      <c r="BA110" s="6">
        <v>89</v>
      </c>
      <c r="BB110" s="6">
        <v>7382.1201171875</v>
      </c>
      <c r="BC110" s="6">
        <v>2226.809814453125</v>
      </c>
      <c r="BD110" s="6">
        <v>66.556083679199219</v>
      </c>
      <c r="BE110" s="6">
        <v>1555.9000244140625</v>
      </c>
      <c r="BF110" s="6">
        <v>1504</v>
      </c>
      <c r="BG110" s="6">
        <v>6729.42578125</v>
      </c>
      <c r="BH110" s="6">
        <v>220.78504943847656</v>
      </c>
      <c r="BI110" s="6">
        <v>2863.241943359375</v>
      </c>
      <c r="BJ110" s="6">
        <v>7723.4912109375</v>
      </c>
    </row>
    <row r="111" spans="1:62" ht="12.75" x14ac:dyDescent="0.2">
      <c r="A111" s="11">
        <v>40162</v>
      </c>
      <c r="B111" s="6">
        <v>519846</v>
      </c>
      <c r="C111" s="6">
        <v>16619</v>
      </c>
      <c r="D111" s="6">
        <v>4022</v>
      </c>
      <c r="E111" s="6">
        <v>15039</v>
      </c>
      <c r="F111" s="6">
        <v>3889</v>
      </c>
      <c r="G111" s="6">
        <v>72606</v>
      </c>
      <c r="H111" s="6">
        <v>11488</v>
      </c>
      <c r="I111" s="6">
        <v>6272</v>
      </c>
      <c r="J111" s="6">
        <v>1212</v>
      </c>
      <c r="L111" s="6">
        <v>59522</v>
      </c>
      <c r="M111" s="6">
        <v>9960</v>
      </c>
      <c r="O111" s="6">
        <v>1689</v>
      </c>
      <c r="P111" s="6">
        <v>929</v>
      </c>
      <c r="Q111" s="6">
        <v>3163</v>
      </c>
      <c r="R111" s="6">
        <v>728</v>
      </c>
      <c r="S111" s="6">
        <v>2066</v>
      </c>
      <c r="T111" s="6">
        <v>974</v>
      </c>
      <c r="U111" s="6">
        <v>15630</v>
      </c>
      <c r="V111" s="6">
        <v>3697</v>
      </c>
      <c r="W111" s="6">
        <v>1090</v>
      </c>
      <c r="X111" s="6">
        <v>13288</v>
      </c>
      <c r="Y111" s="6">
        <v>5197</v>
      </c>
      <c r="Z111" s="6">
        <v>2714</v>
      </c>
      <c r="AA111" s="6">
        <v>15282</v>
      </c>
      <c r="AB111" s="6">
        <v>2211</v>
      </c>
      <c r="AC111" s="6">
        <v>55</v>
      </c>
      <c r="AD111" s="6">
        <v>410</v>
      </c>
      <c r="AE111" s="6">
        <v>14702</v>
      </c>
      <c r="AF111" s="6">
        <v>4895</v>
      </c>
      <c r="AG111" s="6">
        <v>12682</v>
      </c>
      <c r="AH111" s="6">
        <v>5566</v>
      </c>
      <c r="AI111" s="6">
        <v>27415</v>
      </c>
      <c r="AJ111" s="6">
        <v>2133</v>
      </c>
      <c r="AK111" s="6">
        <v>0</v>
      </c>
      <c r="AL111" s="6">
        <v>1052</v>
      </c>
      <c r="AM111" s="6">
        <v>22670</v>
      </c>
      <c r="AN111" s="6">
        <v>9503</v>
      </c>
      <c r="AO111" s="6">
        <v>12643</v>
      </c>
      <c r="AP111" s="6">
        <v>5260</v>
      </c>
      <c r="AQ111" s="6">
        <v>3704</v>
      </c>
      <c r="AR111" s="6">
        <v>17</v>
      </c>
      <c r="AS111" s="6">
        <v>490</v>
      </c>
      <c r="AT111" s="6">
        <v>101793</v>
      </c>
      <c r="AU111" s="6">
        <v>5254</v>
      </c>
      <c r="AV111" s="6">
        <v>4</v>
      </c>
      <c r="AW111" s="6">
        <v>6868</v>
      </c>
      <c r="AX111" s="6">
        <v>9528</v>
      </c>
      <c r="AY111" s="6">
        <v>86</v>
      </c>
      <c r="AZ111" s="6">
        <v>3722</v>
      </c>
      <c r="BA111" s="6">
        <v>107</v>
      </c>
      <c r="BB111" s="6">
        <v>7484.6357421875</v>
      </c>
      <c r="BC111" s="6">
        <v>2413.66650390625</v>
      </c>
      <c r="BD111" s="6">
        <v>65.514358520507813</v>
      </c>
      <c r="BE111" s="6">
        <v>1608.699951171875</v>
      </c>
      <c r="BF111" s="6">
        <v>1638.5999755859375</v>
      </c>
      <c r="BG111" s="6">
        <v>8349.248046875</v>
      </c>
      <c r="BH111" s="6">
        <v>247.82244873046875</v>
      </c>
      <c r="BI111" s="6">
        <v>3308.1953125</v>
      </c>
      <c r="BJ111" s="6">
        <v>7874.21337890625</v>
      </c>
    </row>
    <row r="112" spans="1:62" ht="15" x14ac:dyDescent="0.25">
      <c r="A112" s="11">
        <v>40193</v>
      </c>
      <c r="B112" s="12">
        <v>545811</v>
      </c>
      <c r="C112" s="6">
        <v>20779</v>
      </c>
      <c r="D112" s="6">
        <v>3774</v>
      </c>
      <c r="E112" s="6">
        <v>9053</v>
      </c>
      <c r="F112" s="6">
        <v>7438</v>
      </c>
      <c r="G112" s="6">
        <v>66583</v>
      </c>
      <c r="H112" s="6">
        <v>8678</v>
      </c>
      <c r="I112" s="6">
        <v>6840</v>
      </c>
      <c r="J112" s="6">
        <v>921</v>
      </c>
      <c r="L112" s="6">
        <v>68150</v>
      </c>
      <c r="M112" s="6">
        <v>12077</v>
      </c>
      <c r="O112" s="6">
        <v>976</v>
      </c>
      <c r="P112" s="6">
        <v>2363</v>
      </c>
      <c r="Q112" s="6">
        <v>4068</v>
      </c>
      <c r="R112" s="6">
        <v>873</v>
      </c>
      <c r="S112" s="6">
        <v>2351</v>
      </c>
      <c r="T112" s="6">
        <v>2109</v>
      </c>
      <c r="U112" s="6">
        <v>19144</v>
      </c>
      <c r="V112" s="6">
        <v>3244</v>
      </c>
      <c r="W112" s="6">
        <v>775</v>
      </c>
      <c r="X112" s="6">
        <v>12740</v>
      </c>
      <c r="Y112" s="6">
        <v>8086</v>
      </c>
      <c r="Z112" s="6">
        <v>2785</v>
      </c>
      <c r="AA112" s="6">
        <v>18894</v>
      </c>
      <c r="AB112" s="6">
        <v>3709</v>
      </c>
      <c r="AC112" s="6">
        <v>1</v>
      </c>
      <c r="AD112" s="6">
        <v>163</v>
      </c>
      <c r="AE112" s="6">
        <v>14216</v>
      </c>
      <c r="AF112" s="6">
        <v>3020</v>
      </c>
      <c r="AG112" s="6">
        <v>14530</v>
      </c>
      <c r="AH112" s="6">
        <v>6028</v>
      </c>
      <c r="AI112" s="6">
        <v>27311</v>
      </c>
      <c r="AJ112" s="6">
        <v>4595</v>
      </c>
      <c r="AK112" s="6">
        <v>0</v>
      </c>
      <c r="AL112" s="6">
        <v>2020</v>
      </c>
      <c r="AM112" s="6">
        <v>24193</v>
      </c>
      <c r="AN112" s="6">
        <v>11061</v>
      </c>
      <c r="AO112" s="6">
        <v>11208</v>
      </c>
      <c r="AP112" s="6">
        <v>4706</v>
      </c>
      <c r="AQ112" s="6">
        <v>4465</v>
      </c>
      <c r="AR112" s="6">
        <v>1</v>
      </c>
      <c r="AS112" s="6">
        <v>1385</v>
      </c>
      <c r="AT112" s="13">
        <v>108561</v>
      </c>
      <c r="AU112" s="6">
        <v>4655</v>
      </c>
      <c r="AV112" s="6">
        <v>4</v>
      </c>
      <c r="AW112" s="6">
        <v>8462</v>
      </c>
      <c r="AX112" s="6">
        <v>3529</v>
      </c>
      <c r="AY112" s="6">
        <v>83</v>
      </c>
      <c r="AZ112" s="6">
        <v>5112</v>
      </c>
      <c r="BA112" s="6">
        <v>92</v>
      </c>
      <c r="BB112" s="6">
        <v>8196.5166015625</v>
      </c>
      <c r="BC112" s="6">
        <v>2167.96142578125</v>
      </c>
      <c r="BD112" s="6">
        <v>21.425561904907227</v>
      </c>
      <c r="BE112" s="6">
        <v>1790.699951171875</v>
      </c>
      <c r="BF112" s="6">
        <v>2485</v>
      </c>
      <c r="BG112" s="6">
        <v>14629.224609375</v>
      </c>
      <c r="BH112" s="6">
        <v>209.41169738769531</v>
      </c>
      <c r="BI112" s="6">
        <v>3538.70166015625</v>
      </c>
      <c r="BJ112" s="6">
        <v>5426.5693359375</v>
      </c>
    </row>
    <row r="113" spans="1:62" ht="15" x14ac:dyDescent="0.25">
      <c r="A113" s="11">
        <v>40224</v>
      </c>
      <c r="B113" s="12">
        <v>479615</v>
      </c>
      <c r="C113" s="6">
        <v>18112</v>
      </c>
      <c r="D113" s="6">
        <v>3210</v>
      </c>
      <c r="E113" s="6">
        <v>9482</v>
      </c>
      <c r="F113" s="6">
        <v>5152</v>
      </c>
      <c r="G113" s="6">
        <v>60737</v>
      </c>
      <c r="H113" s="6">
        <v>7819</v>
      </c>
      <c r="I113" s="6">
        <v>5366</v>
      </c>
      <c r="J113" s="6">
        <v>750</v>
      </c>
      <c r="L113" s="6">
        <v>62631</v>
      </c>
      <c r="M113" s="6">
        <v>11638</v>
      </c>
      <c r="O113" s="6">
        <v>1352</v>
      </c>
      <c r="P113" s="6">
        <v>1560</v>
      </c>
      <c r="Q113" s="6">
        <v>3514</v>
      </c>
      <c r="R113" s="6">
        <v>623</v>
      </c>
      <c r="S113" s="6">
        <v>977</v>
      </c>
      <c r="T113" s="6">
        <v>436</v>
      </c>
      <c r="U113" s="6">
        <v>11933</v>
      </c>
      <c r="V113" s="6">
        <v>2511</v>
      </c>
      <c r="W113" s="6">
        <v>581</v>
      </c>
      <c r="X113" s="6">
        <v>10732</v>
      </c>
      <c r="Y113" s="6">
        <v>5005</v>
      </c>
      <c r="Z113" s="6">
        <v>1984</v>
      </c>
      <c r="AA113" s="6">
        <v>17303</v>
      </c>
      <c r="AB113" s="6">
        <v>2785</v>
      </c>
      <c r="AC113" s="6">
        <v>0</v>
      </c>
      <c r="AD113" s="6">
        <v>104</v>
      </c>
      <c r="AE113" s="6">
        <v>13053</v>
      </c>
      <c r="AF113" s="6">
        <v>2091</v>
      </c>
      <c r="AG113" s="6">
        <v>12593</v>
      </c>
      <c r="AH113" s="6">
        <v>5575</v>
      </c>
      <c r="AI113" s="6">
        <v>25493</v>
      </c>
      <c r="AJ113" s="6">
        <v>3096</v>
      </c>
      <c r="AK113" s="6">
        <v>0</v>
      </c>
      <c r="AL113" s="6">
        <v>1234</v>
      </c>
      <c r="AM113" s="6">
        <v>19240</v>
      </c>
      <c r="AN113" s="6">
        <v>10336</v>
      </c>
      <c r="AO113" s="6">
        <v>10777</v>
      </c>
      <c r="AP113" s="6">
        <v>3765</v>
      </c>
      <c r="AQ113" s="6">
        <v>3717</v>
      </c>
      <c r="AR113" s="6">
        <v>1</v>
      </c>
      <c r="AS113" s="6">
        <v>154</v>
      </c>
      <c r="AT113" s="6">
        <v>99935</v>
      </c>
      <c r="AU113" s="6">
        <v>4015</v>
      </c>
      <c r="AV113" s="6">
        <v>5</v>
      </c>
      <c r="AW113" s="6">
        <v>9062</v>
      </c>
      <c r="AX113" s="6">
        <v>4793</v>
      </c>
      <c r="AY113" s="6">
        <v>53</v>
      </c>
      <c r="AZ113" s="6">
        <v>4269</v>
      </c>
      <c r="BA113" s="6">
        <v>60</v>
      </c>
      <c r="BB113" s="6">
        <v>7516.869140625</v>
      </c>
      <c r="BC113" s="6">
        <v>1956.5435791015625</v>
      </c>
      <c r="BD113" s="6">
        <v>25.807611465454102</v>
      </c>
      <c r="BE113" s="6">
        <v>1533.9000244140625</v>
      </c>
      <c r="BF113" s="6">
        <v>2219.199951171875</v>
      </c>
      <c r="BG113" s="6">
        <v>11460.4541015625</v>
      </c>
      <c r="BH113" s="6">
        <v>232.33998107910156</v>
      </c>
      <c r="BI113" s="6">
        <v>3221.302001953125</v>
      </c>
      <c r="BJ113" s="6">
        <v>5092.6259765625</v>
      </c>
    </row>
    <row r="114" spans="1:62" ht="15" x14ac:dyDescent="0.25">
      <c r="A114" s="11">
        <v>40252</v>
      </c>
      <c r="B114" s="12">
        <v>456864</v>
      </c>
      <c r="C114" s="6">
        <v>16230</v>
      </c>
      <c r="D114" s="6">
        <v>3459</v>
      </c>
      <c r="E114" s="6">
        <v>13644</v>
      </c>
      <c r="F114" s="6">
        <v>3682</v>
      </c>
      <c r="G114" s="6">
        <v>65509</v>
      </c>
      <c r="H114" s="6">
        <v>8090</v>
      </c>
      <c r="I114" s="6">
        <v>4381</v>
      </c>
      <c r="J114" s="6">
        <v>874</v>
      </c>
      <c r="L114" s="6">
        <v>67054</v>
      </c>
      <c r="M114" s="6">
        <v>8032</v>
      </c>
      <c r="O114" s="6">
        <v>1454</v>
      </c>
      <c r="P114" s="6">
        <v>1180</v>
      </c>
      <c r="Q114" s="6">
        <v>3299</v>
      </c>
      <c r="R114" s="6">
        <v>268</v>
      </c>
      <c r="S114" s="6">
        <v>1134</v>
      </c>
      <c r="T114" s="6">
        <v>276</v>
      </c>
      <c r="U114" s="6">
        <v>13837</v>
      </c>
      <c r="V114" s="6">
        <v>1825</v>
      </c>
      <c r="W114" s="6">
        <v>618</v>
      </c>
      <c r="X114" s="6">
        <v>11152</v>
      </c>
      <c r="Y114" s="6">
        <v>4846</v>
      </c>
      <c r="Z114" s="6">
        <v>1090</v>
      </c>
      <c r="AA114" s="6">
        <v>14904</v>
      </c>
      <c r="AB114" s="6">
        <v>1194</v>
      </c>
      <c r="AC114" s="6">
        <v>3</v>
      </c>
      <c r="AD114" s="6">
        <v>128</v>
      </c>
      <c r="AE114" s="6">
        <v>14025</v>
      </c>
      <c r="AF114" s="6">
        <v>1534</v>
      </c>
      <c r="AG114" s="6">
        <v>11080</v>
      </c>
      <c r="AH114" s="6">
        <v>5634</v>
      </c>
      <c r="AI114" s="6">
        <v>26200</v>
      </c>
      <c r="AJ114" s="6">
        <v>2555</v>
      </c>
      <c r="AK114" s="6">
        <v>0</v>
      </c>
      <c r="AL114" s="6">
        <v>1047</v>
      </c>
      <c r="AM114" s="6">
        <v>15249</v>
      </c>
      <c r="AN114" s="6">
        <v>11107</v>
      </c>
      <c r="AO114" s="6">
        <v>15250</v>
      </c>
      <c r="AP114" s="6">
        <v>3802</v>
      </c>
      <c r="AQ114" s="6">
        <v>3087</v>
      </c>
      <c r="AR114" s="6">
        <v>1</v>
      </c>
      <c r="AS114" s="6">
        <v>53</v>
      </c>
      <c r="AT114" s="6">
        <v>78244</v>
      </c>
      <c r="AU114" s="6">
        <v>4195</v>
      </c>
      <c r="AV114" s="6">
        <v>6</v>
      </c>
      <c r="AW114" s="6">
        <v>3866</v>
      </c>
      <c r="AX114" s="6">
        <v>8693</v>
      </c>
      <c r="AY114" s="6">
        <v>23</v>
      </c>
      <c r="AZ114" s="6">
        <v>3008</v>
      </c>
      <c r="BA114" s="6">
        <v>42</v>
      </c>
      <c r="BB114" s="6">
        <v>7632.5146484375</v>
      </c>
      <c r="BC114" s="6">
        <v>2105.564697265625</v>
      </c>
      <c r="BD114" s="6">
        <v>55.378910064697266</v>
      </c>
      <c r="BE114" s="6">
        <v>1699.800048828125</v>
      </c>
      <c r="BF114" s="6">
        <v>2146.10009765625</v>
      </c>
      <c r="BG114" s="6">
        <v>9565.0732421875</v>
      </c>
      <c r="BH114" s="6">
        <v>240.67059326171875</v>
      </c>
      <c r="BI114" s="6">
        <v>3464.519287109375</v>
      </c>
      <c r="BJ114" s="6">
        <v>5522.56884765625</v>
      </c>
    </row>
    <row r="115" spans="1:62" ht="15" x14ac:dyDescent="0.25">
      <c r="A115" s="11">
        <v>40283</v>
      </c>
      <c r="B115" s="12">
        <v>471481</v>
      </c>
      <c r="C115" s="6">
        <v>13842</v>
      </c>
      <c r="D115" s="6">
        <v>3583</v>
      </c>
      <c r="E115" s="6">
        <v>15326</v>
      </c>
      <c r="F115" s="6">
        <v>3120</v>
      </c>
      <c r="G115" s="6">
        <v>54721</v>
      </c>
      <c r="H115" s="6">
        <v>6928</v>
      </c>
      <c r="I115" s="6">
        <v>4079</v>
      </c>
      <c r="J115" s="6">
        <v>1133</v>
      </c>
      <c r="L115" s="6">
        <v>70615</v>
      </c>
      <c r="M115" s="6">
        <v>8284</v>
      </c>
      <c r="O115" s="6">
        <v>1252</v>
      </c>
      <c r="P115" s="6">
        <v>1163</v>
      </c>
      <c r="Q115" s="6">
        <v>2097</v>
      </c>
      <c r="R115" s="6">
        <v>331</v>
      </c>
      <c r="S115" s="6">
        <v>1227</v>
      </c>
      <c r="T115" s="6">
        <v>379</v>
      </c>
      <c r="U115" s="6">
        <v>17191</v>
      </c>
      <c r="V115" s="6">
        <v>1767</v>
      </c>
      <c r="W115" s="6">
        <v>1233</v>
      </c>
      <c r="X115" s="6">
        <v>12507</v>
      </c>
      <c r="Y115" s="6">
        <v>5517</v>
      </c>
      <c r="Z115" s="6">
        <v>1412</v>
      </c>
      <c r="AA115" s="6">
        <v>13440</v>
      </c>
      <c r="AB115" s="6">
        <v>416</v>
      </c>
      <c r="AC115" s="6">
        <v>8</v>
      </c>
      <c r="AD115" s="6">
        <v>90</v>
      </c>
      <c r="AE115" s="6">
        <v>13468</v>
      </c>
      <c r="AF115" s="6">
        <v>692</v>
      </c>
      <c r="AG115" s="6">
        <v>13172</v>
      </c>
      <c r="AH115" s="6">
        <v>4895</v>
      </c>
      <c r="AI115" s="6">
        <v>28073</v>
      </c>
      <c r="AJ115" s="6">
        <v>3098</v>
      </c>
      <c r="AK115" s="6">
        <v>0</v>
      </c>
      <c r="AL115" s="6">
        <v>2345</v>
      </c>
      <c r="AM115" s="6">
        <v>16683</v>
      </c>
      <c r="AN115" s="6">
        <v>9553</v>
      </c>
      <c r="AO115" s="6">
        <v>16335</v>
      </c>
      <c r="AP115" s="6">
        <v>4089</v>
      </c>
      <c r="AQ115" s="6">
        <v>4040</v>
      </c>
      <c r="AR115" s="6">
        <v>14</v>
      </c>
      <c r="AS115" s="6">
        <v>119</v>
      </c>
      <c r="AT115" s="6">
        <v>94977</v>
      </c>
      <c r="AU115" s="6">
        <v>3681</v>
      </c>
      <c r="AV115" s="6">
        <v>3</v>
      </c>
      <c r="AW115" s="6">
        <v>4051</v>
      </c>
      <c r="AX115" s="6">
        <v>8889</v>
      </c>
      <c r="AY115" s="6">
        <v>53</v>
      </c>
      <c r="AZ115" s="6">
        <v>1560</v>
      </c>
      <c r="BA115" s="6">
        <v>30</v>
      </c>
      <c r="BB115" s="6">
        <v>7847.76220703125</v>
      </c>
      <c r="BC115" s="6">
        <v>1910.0794677734375</v>
      </c>
      <c r="BD115" s="6">
        <v>15.411619186401367</v>
      </c>
      <c r="BE115" s="6">
        <v>1607.5</v>
      </c>
      <c r="BF115" s="6">
        <v>1634.199951171875</v>
      </c>
      <c r="BG115" s="6">
        <v>8772.9375</v>
      </c>
      <c r="BH115" s="6">
        <v>226.824462890625</v>
      </c>
      <c r="BI115" s="6">
        <v>2947.906494140625</v>
      </c>
      <c r="BJ115" s="6">
        <v>4222.93798828125</v>
      </c>
    </row>
    <row r="116" spans="1:62" ht="15" x14ac:dyDescent="0.25">
      <c r="A116" s="11">
        <v>40313</v>
      </c>
      <c r="B116" s="12">
        <v>559665</v>
      </c>
      <c r="C116" s="6">
        <v>20433</v>
      </c>
      <c r="D116" s="6">
        <v>3467</v>
      </c>
      <c r="E116" s="6">
        <v>12327</v>
      </c>
      <c r="F116" s="6">
        <v>7170</v>
      </c>
      <c r="G116" s="6">
        <v>39236</v>
      </c>
      <c r="H116" s="6">
        <v>5821</v>
      </c>
      <c r="I116" s="6">
        <v>6385</v>
      </c>
      <c r="J116" s="6">
        <v>2114</v>
      </c>
      <c r="L116" s="6">
        <v>94081</v>
      </c>
      <c r="M116" s="6">
        <v>11679</v>
      </c>
      <c r="O116" s="6">
        <v>196</v>
      </c>
      <c r="P116" s="6">
        <v>3042</v>
      </c>
      <c r="Q116" s="6">
        <v>3576</v>
      </c>
      <c r="R116" s="6">
        <v>604</v>
      </c>
      <c r="S116" s="6">
        <v>1422</v>
      </c>
      <c r="T116" s="6">
        <v>1411</v>
      </c>
      <c r="U116" s="6">
        <v>23621</v>
      </c>
      <c r="V116" s="6">
        <v>3224</v>
      </c>
      <c r="W116" s="6">
        <v>1942</v>
      </c>
      <c r="X116" s="6">
        <v>16778</v>
      </c>
      <c r="Y116" s="6">
        <v>9736</v>
      </c>
      <c r="Z116" s="6">
        <v>3960</v>
      </c>
      <c r="AA116" s="6">
        <v>19090</v>
      </c>
      <c r="AB116" s="6">
        <v>1877</v>
      </c>
      <c r="AC116" s="6">
        <v>24</v>
      </c>
      <c r="AD116" s="6">
        <v>165</v>
      </c>
      <c r="AE116" s="6">
        <v>14274</v>
      </c>
      <c r="AF116" s="6">
        <v>1894</v>
      </c>
      <c r="AG116" s="6">
        <v>15679</v>
      </c>
      <c r="AH116" s="6">
        <v>4536</v>
      </c>
      <c r="AI116" s="6">
        <v>31856</v>
      </c>
      <c r="AJ116" s="6">
        <v>5787</v>
      </c>
      <c r="AK116" s="6">
        <v>0</v>
      </c>
      <c r="AL116" s="6">
        <v>3725</v>
      </c>
      <c r="AM116" s="6">
        <v>21659</v>
      </c>
      <c r="AN116" s="6">
        <v>3601</v>
      </c>
      <c r="AO116" s="6">
        <v>15731</v>
      </c>
      <c r="AP116" s="6">
        <v>4146</v>
      </c>
      <c r="AQ116" s="6">
        <v>7860</v>
      </c>
      <c r="AR116" s="6">
        <v>3</v>
      </c>
      <c r="AS116" s="6">
        <v>948</v>
      </c>
      <c r="AT116" s="6">
        <v>118372</v>
      </c>
      <c r="AU116" s="6">
        <v>3292</v>
      </c>
      <c r="AV116" s="6">
        <v>4</v>
      </c>
      <c r="AW116" s="6">
        <v>8162</v>
      </c>
      <c r="AX116" s="6">
        <v>1919</v>
      </c>
      <c r="AY116" s="6">
        <v>72</v>
      </c>
      <c r="AZ116" s="6">
        <v>2726</v>
      </c>
      <c r="BA116" s="6">
        <v>36</v>
      </c>
      <c r="BB116" s="6">
        <v>9217.9580078125</v>
      </c>
      <c r="BC116" s="6">
        <v>1484.08251953125</v>
      </c>
      <c r="BD116" s="6">
        <v>35.228713989257813</v>
      </c>
      <c r="BE116" s="6">
        <v>1552.9000244140625</v>
      </c>
      <c r="BF116" s="6">
        <v>1932.300048828125</v>
      </c>
      <c r="BG116" s="6">
        <v>11303.576171875</v>
      </c>
      <c r="BH116" s="6">
        <v>141.174560546875</v>
      </c>
      <c r="BI116" s="6">
        <v>3274.947998046875</v>
      </c>
      <c r="BJ116" s="6">
        <v>4667.8291015625</v>
      </c>
    </row>
    <row r="117" spans="1:62" ht="15" x14ac:dyDescent="0.25">
      <c r="A117" s="11">
        <v>40344</v>
      </c>
      <c r="B117" s="12">
        <v>705665</v>
      </c>
      <c r="C117" s="6">
        <v>28533</v>
      </c>
      <c r="D117" s="6">
        <v>2721</v>
      </c>
      <c r="E117" s="6">
        <v>21045</v>
      </c>
      <c r="F117" s="6">
        <v>12631</v>
      </c>
      <c r="G117" s="6">
        <v>37085</v>
      </c>
      <c r="H117" s="6">
        <v>8681</v>
      </c>
      <c r="I117" s="6">
        <v>7849</v>
      </c>
      <c r="J117" s="6">
        <v>3163</v>
      </c>
      <c r="L117" s="6">
        <v>98855</v>
      </c>
      <c r="M117" s="6">
        <v>20307</v>
      </c>
      <c r="O117" s="6">
        <v>21</v>
      </c>
      <c r="P117" s="6">
        <v>5663</v>
      </c>
      <c r="Q117" s="6">
        <v>5682</v>
      </c>
      <c r="R117" s="6">
        <v>1316</v>
      </c>
      <c r="S117" s="6">
        <v>3686</v>
      </c>
      <c r="T117" s="6">
        <v>2396</v>
      </c>
      <c r="U117" s="6">
        <v>29669</v>
      </c>
      <c r="V117" s="6">
        <v>4001</v>
      </c>
      <c r="W117" s="6">
        <v>4795</v>
      </c>
      <c r="X117" s="6">
        <v>17839</v>
      </c>
      <c r="Y117" s="6">
        <v>13077</v>
      </c>
      <c r="Z117" s="6">
        <v>2913</v>
      </c>
      <c r="AA117" s="6">
        <v>24203</v>
      </c>
      <c r="AB117" s="6">
        <v>5375</v>
      </c>
      <c r="AC117" s="6">
        <v>73</v>
      </c>
      <c r="AD117" s="6">
        <v>544</v>
      </c>
      <c r="AE117" s="6">
        <v>15230</v>
      </c>
      <c r="AF117" s="6">
        <v>3268</v>
      </c>
      <c r="AG117" s="6">
        <v>20144</v>
      </c>
      <c r="AH117" s="6">
        <v>6750</v>
      </c>
      <c r="AI117" s="6">
        <v>41211</v>
      </c>
      <c r="AJ117" s="6">
        <v>10952</v>
      </c>
      <c r="AK117" s="6">
        <v>0</v>
      </c>
      <c r="AL117" s="6">
        <v>5438</v>
      </c>
      <c r="AM117" s="6">
        <v>32709</v>
      </c>
      <c r="AN117" s="6">
        <v>621</v>
      </c>
      <c r="AO117" s="6">
        <v>24215</v>
      </c>
      <c r="AP117" s="6">
        <v>5607</v>
      </c>
      <c r="AQ117" s="6">
        <v>9932</v>
      </c>
      <c r="AR117" s="6">
        <v>176</v>
      </c>
      <c r="AS117" s="6">
        <v>2209</v>
      </c>
      <c r="AT117" s="6">
        <v>140968</v>
      </c>
      <c r="AU117" s="6">
        <v>3242</v>
      </c>
      <c r="AV117" s="6">
        <v>5</v>
      </c>
      <c r="AW117" s="6">
        <v>16095</v>
      </c>
      <c r="AX117" s="6">
        <v>661</v>
      </c>
      <c r="AY117" s="6">
        <v>97</v>
      </c>
      <c r="AZ117" s="6">
        <v>3968</v>
      </c>
      <c r="BA117" s="6">
        <v>45</v>
      </c>
      <c r="BB117" s="6">
        <v>8307.6025390625</v>
      </c>
      <c r="BC117" s="6">
        <v>845.89117431640625</v>
      </c>
      <c r="BD117" s="6">
        <v>15.537380218505859</v>
      </c>
      <c r="BE117" s="6">
        <v>1394.800048828125</v>
      </c>
      <c r="BF117" s="6">
        <v>1821.4000244140625</v>
      </c>
      <c r="BG117" s="6">
        <v>13058.8486328125</v>
      </c>
      <c r="BH117" s="6">
        <v>200.20216369628906</v>
      </c>
      <c r="BI117" s="6">
        <v>2707.57763671875</v>
      </c>
      <c r="BJ117" s="6">
        <v>5987.865234375</v>
      </c>
    </row>
    <row r="118" spans="1:62" ht="15" x14ac:dyDescent="0.25">
      <c r="A118" s="11">
        <v>40374</v>
      </c>
      <c r="B118" s="12">
        <v>897182</v>
      </c>
      <c r="C118" s="6">
        <v>32168</v>
      </c>
      <c r="D118" s="6">
        <v>2982</v>
      </c>
      <c r="E118" s="6">
        <v>31990</v>
      </c>
      <c r="F118" s="6">
        <v>14801</v>
      </c>
      <c r="G118" s="6">
        <v>64051</v>
      </c>
      <c r="H118" s="6">
        <v>10452</v>
      </c>
      <c r="I118" s="6">
        <v>10500</v>
      </c>
      <c r="J118" s="6">
        <v>4614</v>
      </c>
      <c r="L118" s="6">
        <v>99787</v>
      </c>
      <c r="M118" s="6">
        <v>25582</v>
      </c>
      <c r="O118" s="6">
        <v>784</v>
      </c>
      <c r="P118" s="6">
        <v>11666</v>
      </c>
      <c r="Q118" s="6">
        <v>9089</v>
      </c>
      <c r="R118" s="6">
        <v>3367</v>
      </c>
      <c r="S118" s="6">
        <v>5553</v>
      </c>
      <c r="T118" s="6">
        <v>3560</v>
      </c>
      <c r="U118" s="6">
        <v>33478</v>
      </c>
      <c r="V118" s="6">
        <v>4930</v>
      </c>
      <c r="W118" s="6">
        <v>8565</v>
      </c>
      <c r="X118" s="6">
        <v>24214</v>
      </c>
      <c r="Y118" s="6">
        <v>18851</v>
      </c>
      <c r="Z118" s="6">
        <v>6626</v>
      </c>
      <c r="AA118" s="6">
        <v>28351</v>
      </c>
      <c r="AB118" s="6">
        <v>7821</v>
      </c>
      <c r="AC118" s="6">
        <v>25</v>
      </c>
      <c r="AD118" s="6">
        <v>902</v>
      </c>
      <c r="AE118" s="6">
        <v>21674</v>
      </c>
      <c r="AF118" s="6">
        <v>4510</v>
      </c>
      <c r="AG118" s="6">
        <v>27075</v>
      </c>
      <c r="AH118" s="6">
        <v>7792</v>
      </c>
      <c r="AI118" s="6">
        <v>57123</v>
      </c>
      <c r="AJ118" s="6">
        <v>12003</v>
      </c>
      <c r="AK118" s="6">
        <v>0</v>
      </c>
      <c r="AL118" s="6">
        <v>9546</v>
      </c>
      <c r="AM118" s="6">
        <v>36597</v>
      </c>
      <c r="AN118" s="6">
        <v>8245</v>
      </c>
      <c r="AO118" s="6">
        <v>34048</v>
      </c>
      <c r="AP118" s="6">
        <v>5900</v>
      </c>
      <c r="AQ118" s="6">
        <v>11253</v>
      </c>
      <c r="AR118" s="6">
        <v>449</v>
      </c>
      <c r="AS118" s="6">
        <v>4553</v>
      </c>
      <c r="AT118" s="6">
        <v>150260</v>
      </c>
      <c r="AU118" s="6">
        <v>4775</v>
      </c>
      <c r="AV118" s="6">
        <v>5</v>
      </c>
      <c r="AW118" s="6">
        <v>21682</v>
      </c>
      <c r="AX118" s="6">
        <v>7516</v>
      </c>
      <c r="AY118" s="6">
        <v>287</v>
      </c>
      <c r="AZ118" s="6">
        <v>7152</v>
      </c>
      <c r="BA118" s="6">
        <v>31</v>
      </c>
      <c r="BB118" s="6">
        <v>8923.4853515625</v>
      </c>
      <c r="BC118" s="6">
        <v>1287.56494140625</v>
      </c>
      <c r="BD118" s="6">
        <v>15.820131301879883</v>
      </c>
      <c r="BE118" s="6">
        <v>1562.300048828125</v>
      </c>
      <c r="BF118" s="6">
        <v>1845.699951171875</v>
      </c>
      <c r="BG118" s="6">
        <v>15876.9599609375</v>
      </c>
      <c r="BH118" s="6">
        <v>192.72499084472656</v>
      </c>
      <c r="BI118" s="6">
        <v>2701.453369140625</v>
      </c>
      <c r="BJ118" s="6">
        <v>10159.890625</v>
      </c>
    </row>
    <row r="119" spans="1:62" ht="15" x14ac:dyDescent="0.25">
      <c r="A119" s="11">
        <v>40405</v>
      </c>
      <c r="B119" s="12">
        <v>943002</v>
      </c>
      <c r="C119" s="6">
        <v>35283</v>
      </c>
      <c r="D119" s="6">
        <v>3312</v>
      </c>
      <c r="E119" s="6">
        <v>33649</v>
      </c>
      <c r="F119" s="6">
        <v>17112</v>
      </c>
      <c r="G119" s="6">
        <v>76275</v>
      </c>
      <c r="H119" s="6">
        <v>9298</v>
      </c>
      <c r="I119" s="6">
        <v>8895</v>
      </c>
      <c r="J119" s="6">
        <v>3574</v>
      </c>
      <c r="L119" s="6">
        <v>99861</v>
      </c>
      <c r="M119" s="6">
        <v>27114</v>
      </c>
      <c r="O119" s="6">
        <v>1588</v>
      </c>
      <c r="P119" s="6">
        <v>12470</v>
      </c>
      <c r="Q119" s="6">
        <v>8741</v>
      </c>
      <c r="R119" s="6">
        <v>3093</v>
      </c>
      <c r="S119" s="6">
        <v>6136</v>
      </c>
      <c r="T119" s="6">
        <v>3949</v>
      </c>
      <c r="U119" s="6">
        <v>39507</v>
      </c>
      <c r="V119" s="6">
        <v>4817</v>
      </c>
      <c r="W119" s="6">
        <v>5565</v>
      </c>
      <c r="X119" s="6">
        <v>21399</v>
      </c>
      <c r="Y119" s="6">
        <v>18151</v>
      </c>
      <c r="Z119" s="6">
        <v>7186</v>
      </c>
      <c r="AA119" s="6">
        <v>31018</v>
      </c>
      <c r="AB119" s="6">
        <v>8418</v>
      </c>
      <c r="AC119" s="6">
        <v>7</v>
      </c>
      <c r="AD119" s="6">
        <v>1436</v>
      </c>
      <c r="AE119" s="6">
        <v>18189</v>
      </c>
      <c r="AF119" s="6">
        <v>4601</v>
      </c>
      <c r="AG119" s="6">
        <v>22183</v>
      </c>
      <c r="AH119" s="6">
        <v>8068</v>
      </c>
      <c r="AI119" s="6">
        <v>51302</v>
      </c>
      <c r="AJ119" s="6">
        <v>10299</v>
      </c>
      <c r="AK119" s="6">
        <v>0</v>
      </c>
      <c r="AL119" s="6">
        <v>10740</v>
      </c>
      <c r="AM119" s="6">
        <v>40946</v>
      </c>
      <c r="AN119" s="6">
        <v>12010</v>
      </c>
      <c r="AO119" s="6">
        <v>28780</v>
      </c>
      <c r="AP119" s="6">
        <v>6563</v>
      </c>
      <c r="AQ119" s="6">
        <v>11420</v>
      </c>
      <c r="AR119" s="6">
        <v>765</v>
      </c>
      <c r="AS119" s="6">
        <v>3829</v>
      </c>
      <c r="AT119" s="6">
        <v>180946</v>
      </c>
      <c r="AU119" s="6">
        <v>4853</v>
      </c>
      <c r="AV119" s="6">
        <v>2</v>
      </c>
      <c r="AW119" s="6">
        <v>18204</v>
      </c>
      <c r="AX119" s="6">
        <v>13427</v>
      </c>
      <c r="AY119" s="6">
        <v>360</v>
      </c>
      <c r="AZ119" s="6">
        <v>7624</v>
      </c>
      <c r="BA119" s="6">
        <v>37</v>
      </c>
      <c r="BB119" s="6">
        <v>8636.6142578125</v>
      </c>
      <c r="BC119" s="6">
        <v>1987.4769287109375</v>
      </c>
      <c r="BD119" s="6">
        <v>21.480833053588867</v>
      </c>
      <c r="BE119" s="6">
        <v>1518.4000244140625</v>
      </c>
      <c r="BF119" s="6">
        <v>1854.300048828125</v>
      </c>
      <c r="BG119" s="6">
        <v>14504.1943359375</v>
      </c>
      <c r="BH119" s="6">
        <v>208.67289733886719</v>
      </c>
      <c r="BI119" s="6">
        <v>2519.94140625</v>
      </c>
      <c r="BJ119" s="6">
        <v>10292.703125</v>
      </c>
    </row>
    <row r="120" spans="1:62" ht="15" x14ac:dyDescent="0.25">
      <c r="A120" s="11">
        <v>40436</v>
      </c>
      <c r="B120" s="12">
        <v>696723</v>
      </c>
      <c r="C120" s="6">
        <v>25629</v>
      </c>
      <c r="D120" s="6">
        <v>3069</v>
      </c>
      <c r="E120" s="6">
        <v>27946</v>
      </c>
      <c r="F120" s="6">
        <v>9548</v>
      </c>
      <c r="G120" s="6">
        <v>69752</v>
      </c>
      <c r="H120" s="6">
        <v>6771</v>
      </c>
      <c r="I120" s="6">
        <v>8296</v>
      </c>
      <c r="J120" s="6">
        <v>2762</v>
      </c>
      <c r="L120" s="6">
        <v>97094</v>
      </c>
      <c r="M120" s="6">
        <v>16787</v>
      </c>
      <c r="O120" s="6">
        <v>1454</v>
      </c>
      <c r="P120" s="6">
        <v>2598</v>
      </c>
      <c r="Q120" s="6">
        <v>4265</v>
      </c>
      <c r="R120" s="6">
        <v>506</v>
      </c>
      <c r="S120" s="6">
        <v>1955</v>
      </c>
      <c r="T120" s="6">
        <v>1439</v>
      </c>
      <c r="U120" s="6">
        <v>28403</v>
      </c>
      <c r="V120" s="6">
        <v>4216</v>
      </c>
      <c r="W120" s="6">
        <v>3917</v>
      </c>
      <c r="X120" s="6">
        <v>17385</v>
      </c>
      <c r="Y120" s="6">
        <v>6074</v>
      </c>
      <c r="Z120" s="6">
        <v>1518</v>
      </c>
      <c r="AA120" s="6">
        <v>20549</v>
      </c>
      <c r="AB120" s="6">
        <v>2310</v>
      </c>
      <c r="AC120" s="6">
        <v>49</v>
      </c>
      <c r="AD120" s="6">
        <v>139</v>
      </c>
      <c r="AE120" s="6">
        <v>15224</v>
      </c>
      <c r="AF120" s="6">
        <v>4535</v>
      </c>
      <c r="AG120" s="6">
        <v>18061</v>
      </c>
      <c r="AH120" s="6">
        <v>6028</v>
      </c>
      <c r="AI120" s="6">
        <v>43251</v>
      </c>
      <c r="AJ120" s="6">
        <v>5803</v>
      </c>
      <c r="AK120" s="6">
        <v>0</v>
      </c>
      <c r="AL120" s="6">
        <v>3766</v>
      </c>
      <c r="AM120" s="6">
        <v>27479</v>
      </c>
      <c r="AN120" s="6">
        <v>11428</v>
      </c>
      <c r="AO120" s="6">
        <v>24101</v>
      </c>
      <c r="AP120" s="6">
        <v>5217</v>
      </c>
      <c r="AQ120" s="6">
        <v>9688</v>
      </c>
      <c r="AR120" s="6">
        <v>50</v>
      </c>
      <c r="AS120" s="6">
        <v>1422</v>
      </c>
      <c r="AT120" s="6">
        <v>124090</v>
      </c>
      <c r="AU120" s="6">
        <v>4255</v>
      </c>
      <c r="AV120" s="6">
        <v>6</v>
      </c>
      <c r="AW120" s="6">
        <v>13407</v>
      </c>
      <c r="AX120" s="6">
        <v>12041</v>
      </c>
      <c r="AY120" s="6">
        <v>187</v>
      </c>
      <c r="AZ120" s="6">
        <v>2189</v>
      </c>
      <c r="BA120" s="6">
        <v>63</v>
      </c>
      <c r="BB120" s="6">
        <v>8022.40185546875</v>
      </c>
      <c r="BC120" s="6">
        <v>1902.368896484375</v>
      </c>
      <c r="BD120" s="6">
        <v>2.3639118671417236</v>
      </c>
      <c r="BE120" s="6">
        <v>1352.199951171875</v>
      </c>
      <c r="BF120" s="6">
        <v>1776.4000244140625</v>
      </c>
      <c r="BG120" s="6">
        <v>8337.5322265625</v>
      </c>
      <c r="BH120" s="6">
        <v>196.64828491210937</v>
      </c>
      <c r="BI120" s="6">
        <v>1921.9837646484375</v>
      </c>
      <c r="BJ120" s="6">
        <v>9170.556640625</v>
      </c>
    </row>
    <row r="121" spans="1:62" ht="15" x14ac:dyDescent="0.25">
      <c r="A121" s="11">
        <v>40466</v>
      </c>
      <c r="B121" s="12">
        <v>570363</v>
      </c>
      <c r="C121" s="6">
        <v>22719</v>
      </c>
      <c r="D121" s="6">
        <v>3517</v>
      </c>
      <c r="E121" s="6">
        <v>22024</v>
      </c>
      <c r="F121" s="6">
        <v>6474</v>
      </c>
      <c r="G121" s="6">
        <v>76902</v>
      </c>
      <c r="H121" s="6">
        <v>6849</v>
      </c>
      <c r="I121" s="6">
        <v>7094</v>
      </c>
      <c r="J121" s="6">
        <v>2324</v>
      </c>
      <c r="L121" s="6">
        <v>83333</v>
      </c>
      <c r="M121" s="6">
        <v>9472</v>
      </c>
      <c r="O121" s="6">
        <v>1440</v>
      </c>
      <c r="P121" s="6">
        <v>818</v>
      </c>
      <c r="Q121" s="6">
        <v>4232</v>
      </c>
      <c r="R121" s="6">
        <v>204</v>
      </c>
      <c r="S121" s="6">
        <v>1358</v>
      </c>
      <c r="T121" s="6">
        <v>208</v>
      </c>
      <c r="U121" s="6">
        <v>20855</v>
      </c>
      <c r="V121" s="6">
        <v>3493</v>
      </c>
      <c r="W121" s="6">
        <v>694</v>
      </c>
      <c r="X121" s="6">
        <v>13633</v>
      </c>
      <c r="Y121" s="6">
        <v>6876</v>
      </c>
      <c r="Z121" s="6">
        <v>2569</v>
      </c>
      <c r="AA121" s="6">
        <v>13309</v>
      </c>
      <c r="AB121" s="6">
        <v>2061</v>
      </c>
      <c r="AC121" s="6">
        <v>91</v>
      </c>
      <c r="AD121" s="6">
        <v>96</v>
      </c>
      <c r="AE121" s="6">
        <v>12620</v>
      </c>
      <c r="AF121" s="6">
        <v>2947</v>
      </c>
      <c r="AG121" s="6">
        <v>14545</v>
      </c>
      <c r="AH121" s="6">
        <v>4657</v>
      </c>
      <c r="AI121" s="6">
        <v>31458</v>
      </c>
      <c r="AJ121" s="6">
        <v>4621</v>
      </c>
      <c r="AK121" s="6">
        <v>0</v>
      </c>
      <c r="AL121" s="6">
        <v>5657</v>
      </c>
      <c r="AM121" s="6">
        <v>19147</v>
      </c>
      <c r="AN121" s="6">
        <v>10111</v>
      </c>
      <c r="AO121" s="6">
        <v>19980</v>
      </c>
      <c r="AP121" s="6">
        <v>5020</v>
      </c>
      <c r="AQ121" s="6">
        <v>7610</v>
      </c>
      <c r="AR121" s="6">
        <v>128</v>
      </c>
      <c r="AS121" s="6">
        <v>1584</v>
      </c>
      <c r="AT121" s="6">
        <v>90456</v>
      </c>
      <c r="AU121" s="6">
        <v>3582</v>
      </c>
      <c r="AV121" s="6">
        <v>6</v>
      </c>
      <c r="AW121" s="6">
        <v>13553</v>
      </c>
      <c r="AX121" s="6">
        <v>8267</v>
      </c>
      <c r="AY121" s="6">
        <v>17</v>
      </c>
      <c r="AZ121" s="6">
        <v>1704</v>
      </c>
      <c r="BA121" s="6">
        <v>49</v>
      </c>
      <c r="BB121" s="6">
        <v>9003.0458984375</v>
      </c>
      <c r="BC121" s="6">
        <v>2110.799560546875</v>
      </c>
      <c r="BD121" s="6">
        <v>19.406028747558594</v>
      </c>
      <c r="BE121" s="6">
        <v>1589.800048828125</v>
      </c>
      <c r="BF121" s="6">
        <v>1896</v>
      </c>
      <c r="BG121" s="6">
        <v>8128.4052734375</v>
      </c>
      <c r="BH121" s="6">
        <v>224.64627075195312</v>
      </c>
      <c r="BI121" s="6">
        <v>2196.019775390625</v>
      </c>
      <c r="BJ121" s="6">
        <v>8612.2958984375</v>
      </c>
    </row>
    <row r="122" spans="1:62" ht="15" x14ac:dyDescent="0.25">
      <c r="A122" s="11">
        <v>40497</v>
      </c>
      <c r="B122" s="12">
        <v>496539</v>
      </c>
      <c r="C122" s="6">
        <v>19702</v>
      </c>
      <c r="D122" s="6">
        <v>3010</v>
      </c>
      <c r="E122" s="6">
        <v>15010</v>
      </c>
      <c r="F122" s="6">
        <v>2772</v>
      </c>
      <c r="G122" s="6">
        <v>64944</v>
      </c>
      <c r="H122" s="6">
        <v>6475</v>
      </c>
      <c r="I122" s="6">
        <v>8856</v>
      </c>
      <c r="J122" s="6">
        <v>1448</v>
      </c>
      <c r="L122" s="6">
        <v>64521</v>
      </c>
      <c r="M122" s="6">
        <v>9732</v>
      </c>
      <c r="O122" s="6">
        <v>963</v>
      </c>
      <c r="P122" s="6">
        <v>792</v>
      </c>
      <c r="Q122" s="6">
        <v>4490</v>
      </c>
      <c r="R122" s="6">
        <v>421</v>
      </c>
      <c r="S122" s="6">
        <v>857</v>
      </c>
      <c r="T122" s="6">
        <v>469</v>
      </c>
      <c r="U122" s="6">
        <v>13928</v>
      </c>
      <c r="V122" s="6">
        <v>2875</v>
      </c>
      <c r="W122" s="6">
        <v>616</v>
      </c>
      <c r="X122" s="6">
        <v>13539</v>
      </c>
      <c r="Y122" s="6">
        <v>6101</v>
      </c>
      <c r="Z122" s="6">
        <v>2131</v>
      </c>
      <c r="AA122" s="6">
        <v>14085</v>
      </c>
      <c r="AB122" s="6">
        <v>1374</v>
      </c>
      <c r="AC122" s="6">
        <v>28</v>
      </c>
      <c r="AD122" s="6">
        <v>112</v>
      </c>
      <c r="AE122" s="6">
        <v>12374</v>
      </c>
      <c r="AF122" s="6">
        <v>5594</v>
      </c>
      <c r="AG122" s="6">
        <v>14170</v>
      </c>
      <c r="AH122" s="6">
        <v>4785</v>
      </c>
      <c r="AI122" s="6">
        <v>32672</v>
      </c>
      <c r="AJ122" s="6">
        <v>4250</v>
      </c>
      <c r="AK122" s="6">
        <v>0</v>
      </c>
      <c r="AL122" s="6">
        <v>5176</v>
      </c>
      <c r="AM122" s="6">
        <v>14084</v>
      </c>
      <c r="AN122" s="6">
        <v>10535</v>
      </c>
      <c r="AO122" s="6">
        <v>22643</v>
      </c>
      <c r="AP122" s="6">
        <v>3448</v>
      </c>
      <c r="AQ122" s="6">
        <v>5583</v>
      </c>
      <c r="AR122" s="6">
        <v>10</v>
      </c>
      <c r="AS122" s="6">
        <v>1543</v>
      </c>
      <c r="AT122" s="6">
        <v>79635</v>
      </c>
      <c r="AU122" s="6">
        <v>4220</v>
      </c>
      <c r="AV122" s="6">
        <v>4</v>
      </c>
      <c r="AW122" s="6">
        <v>9771</v>
      </c>
      <c r="AX122" s="6">
        <v>5325</v>
      </c>
      <c r="AY122" s="6">
        <v>48</v>
      </c>
      <c r="AZ122" s="6">
        <v>1366</v>
      </c>
      <c r="BA122" s="6">
        <v>53</v>
      </c>
      <c r="BB122" s="6">
        <v>9326.361328125</v>
      </c>
      <c r="BC122" s="6">
        <v>1484.05517578125</v>
      </c>
      <c r="BD122" s="6">
        <v>18.792669296264648</v>
      </c>
      <c r="BE122" s="6">
        <v>1666.5</v>
      </c>
      <c r="BF122" s="6">
        <v>2071.5</v>
      </c>
      <c r="BG122" s="6">
        <v>9284.146484375</v>
      </c>
      <c r="BH122" s="6">
        <v>202.57142639160156</v>
      </c>
      <c r="BI122" s="6">
        <v>3290.501953125</v>
      </c>
      <c r="BJ122" s="6">
        <v>8152.3125</v>
      </c>
    </row>
    <row r="123" spans="1:62" ht="15" x14ac:dyDescent="0.25">
      <c r="A123" s="11">
        <v>40527</v>
      </c>
      <c r="B123" s="12">
        <v>564274</v>
      </c>
      <c r="C123" s="6">
        <v>28293</v>
      </c>
      <c r="D123" s="6">
        <v>3628</v>
      </c>
      <c r="E123" s="6">
        <v>12934</v>
      </c>
      <c r="F123" s="6">
        <v>6654</v>
      </c>
      <c r="G123" s="6">
        <v>60297</v>
      </c>
      <c r="H123" s="6">
        <v>6795</v>
      </c>
      <c r="I123" s="6">
        <v>6603</v>
      </c>
      <c r="J123" s="6">
        <v>705</v>
      </c>
      <c r="L123" s="6">
        <v>75769</v>
      </c>
      <c r="M123" s="6">
        <v>14376</v>
      </c>
      <c r="O123" s="6">
        <v>894</v>
      </c>
      <c r="P123" s="6">
        <v>2584</v>
      </c>
      <c r="Q123" s="6">
        <v>8190</v>
      </c>
      <c r="R123" s="6">
        <v>952</v>
      </c>
      <c r="S123" s="6">
        <v>1251</v>
      </c>
      <c r="T123" s="6">
        <v>2652</v>
      </c>
      <c r="U123" s="6">
        <v>18961</v>
      </c>
      <c r="V123" s="6">
        <v>3489</v>
      </c>
      <c r="W123" s="6">
        <v>1427</v>
      </c>
      <c r="X123" s="6">
        <v>13925</v>
      </c>
      <c r="Y123" s="6">
        <v>10925</v>
      </c>
      <c r="Z123" s="6">
        <v>1903</v>
      </c>
      <c r="AA123" s="6">
        <v>20103</v>
      </c>
      <c r="AB123" s="6">
        <v>2876</v>
      </c>
      <c r="AC123" s="6">
        <v>396</v>
      </c>
      <c r="AD123" s="6">
        <v>71</v>
      </c>
      <c r="AE123" s="6">
        <v>11491</v>
      </c>
      <c r="AF123" s="6">
        <v>4249</v>
      </c>
      <c r="AG123" s="6">
        <v>15826</v>
      </c>
      <c r="AH123" s="6">
        <v>5946</v>
      </c>
      <c r="AI123" s="6">
        <v>29538</v>
      </c>
      <c r="AJ123" s="6">
        <v>6013</v>
      </c>
      <c r="AK123" s="6">
        <v>0</v>
      </c>
      <c r="AL123" s="6">
        <v>7467</v>
      </c>
      <c r="AM123" s="6">
        <v>21000</v>
      </c>
      <c r="AN123" s="6">
        <v>10219</v>
      </c>
      <c r="AO123" s="6">
        <v>22491</v>
      </c>
      <c r="AP123" s="6">
        <v>4858</v>
      </c>
      <c r="AQ123" s="6">
        <v>8175</v>
      </c>
      <c r="AR123" s="6">
        <v>3</v>
      </c>
      <c r="AS123" s="6">
        <v>4357</v>
      </c>
      <c r="AT123" s="6">
        <v>82213</v>
      </c>
      <c r="AU123" s="6">
        <v>3635</v>
      </c>
      <c r="AV123" s="6">
        <v>5</v>
      </c>
      <c r="AW123" s="6">
        <v>13441</v>
      </c>
      <c r="AX123" s="6">
        <v>4475</v>
      </c>
      <c r="AY123" s="6">
        <v>202</v>
      </c>
      <c r="AZ123" s="6">
        <v>1961</v>
      </c>
      <c r="BA123" s="6">
        <v>55</v>
      </c>
      <c r="BB123" s="6">
        <v>9603.1259765625</v>
      </c>
      <c r="BC123" s="6">
        <v>1573.54833984375</v>
      </c>
      <c r="BD123" s="6">
        <v>23.915336608886719</v>
      </c>
      <c r="BE123" s="6">
        <v>1654.4000244140625</v>
      </c>
      <c r="BF123" s="6">
        <v>1944.5999755859375</v>
      </c>
      <c r="BG123" s="6">
        <v>10910.7392578125</v>
      </c>
      <c r="BH123" s="6">
        <v>263.4842529296875</v>
      </c>
      <c r="BI123" s="6">
        <v>3795.302001953125</v>
      </c>
      <c r="BJ123" s="6">
        <v>7582.78857421875</v>
      </c>
    </row>
    <row r="124" spans="1:62" ht="12.75" x14ac:dyDescent="0.2">
      <c r="A124" s="11">
        <v>40558</v>
      </c>
      <c r="B124" s="6">
        <v>539792</v>
      </c>
      <c r="C124" s="6">
        <v>26720</v>
      </c>
      <c r="D124" s="6">
        <v>3932</v>
      </c>
      <c r="E124" s="6">
        <v>11666</v>
      </c>
      <c r="F124" s="6">
        <v>8137</v>
      </c>
      <c r="G124" s="6">
        <v>51610</v>
      </c>
      <c r="H124" s="6">
        <v>7097</v>
      </c>
      <c r="I124" s="6">
        <v>7741</v>
      </c>
      <c r="J124" s="6">
        <v>649</v>
      </c>
      <c r="K124" s="6">
        <v>68</v>
      </c>
      <c r="L124" s="6">
        <v>69954</v>
      </c>
      <c r="M124" s="6">
        <v>12157</v>
      </c>
      <c r="O124" s="6">
        <v>567</v>
      </c>
      <c r="P124" s="6">
        <v>2664</v>
      </c>
      <c r="Q124" s="6">
        <v>7936</v>
      </c>
      <c r="R124" s="6">
        <v>646</v>
      </c>
      <c r="S124" s="6">
        <v>1117</v>
      </c>
      <c r="T124" s="6">
        <v>967</v>
      </c>
      <c r="U124" s="6">
        <v>22882</v>
      </c>
      <c r="V124" s="6">
        <v>2752</v>
      </c>
      <c r="W124" s="6">
        <v>394</v>
      </c>
      <c r="X124" s="6">
        <v>13144</v>
      </c>
      <c r="Y124" s="6">
        <v>9935</v>
      </c>
      <c r="Z124" s="6">
        <v>2370</v>
      </c>
      <c r="AA124" s="6">
        <v>20448</v>
      </c>
      <c r="AB124" s="6">
        <v>3102</v>
      </c>
      <c r="AC124" s="6">
        <v>20</v>
      </c>
      <c r="AD124" s="6">
        <v>92</v>
      </c>
      <c r="AE124" s="6">
        <v>11332</v>
      </c>
      <c r="AF124" s="6">
        <v>3337</v>
      </c>
      <c r="AG124" s="6">
        <v>14291</v>
      </c>
      <c r="AH124" s="6">
        <v>5351</v>
      </c>
      <c r="AI124" s="6">
        <v>29397</v>
      </c>
      <c r="AJ124" s="6">
        <v>4681</v>
      </c>
      <c r="AL124" s="6">
        <v>7012</v>
      </c>
      <c r="AM124" s="6">
        <v>18623</v>
      </c>
      <c r="AN124" s="6">
        <v>6264</v>
      </c>
      <c r="AO124" s="6">
        <v>18005</v>
      </c>
      <c r="AP124" s="6">
        <v>5324</v>
      </c>
      <c r="AQ124" s="6">
        <v>7329</v>
      </c>
      <c r="AR124" s="6">
        <v>22</v>
      </c>
      <c r="AS124" s="6">
        <v>2306</v>
      </c>
      <c r="AT124" s="6">
        <v>96470</v>
      </c>
      <c r="AU124" s="6">
        <v>3394</v>
      </c>
      <c r="AV124" s="6">
        <v>5</v>
      </c>
      <c r="AW124" s="6">
        <v>11260</v>
      </c>
      <c r="AX124" s="6">
        <v>3649</v>
      </c>
      <c r="AY124" s="6">
        <v>96</v>
      </c>
      <c r="AZ124" s="6">
        <v>2845</v>
      </c>
      <c r="BA124" s="6">
        <v>33</v>
      </c>
      <c r="BB124" s="6">
        <v>10106.2314453125</v>
      </c>
      <c r="BC124" s="6">
        <v>1552.71337890625</v>
      </c>
      <c r="BD124" s="6">
        <v>164.27142333984375</v>
      </c>
      <c r="BE124" s="6">
        <v>1660.699951171875</v>
      </c>
      <c r="BF124" s="6">
        <v>2636.300048828125</v>
      </c>
      <c r="BG124" s="6">
        <v>10923.69140625</v>
      </c>
      <c r="BH124" s="6">
        <v>268.07461547851562</v>
      </c>
      <c r="BI124" s="6">
        <v>4618.39306640625</v>
      </c>
      <c r="BJ124" s="6">
        <v>6609.46484375</v>
      </c>
    </row>
    <row r="125" spans="1:62" ht="12.75" x14ac:dyDescent="0.2">
      <c r="A125" s="11">
        <v>40589</v>
      </c>
      <c r="B125" s="6">
        <v>483686</v>
      </c>
      <c r="C125" s="6">
        <v>23752</v>
      </c>
      <c r="D125" s="6">
        <v>3363</v>
      </c>
      <c r="E125" s="6">
        <v>9602</v>
      </c>
      <c r="F125" s="6">
        <v>6894</v>
      </c>
      <c r="G125" s="6">
        <v>51394</v>
      </c>
      <c r="H125" s="6">
        <v>6339</v>
      </c>
      <c r="I125" s="6">
        <v>7819</v>
      </c>
      <c r="J125" s="6">
        <v>1604</v>
      </c>
      <c r="K125" s="6">
        <v>60</v>
      </c>
      <c r="L125" s="6">
        <v>62308</v>
      </c>
      <c r="M125" s="6">
        <v>9127</v>
      </c>
      <c r="O125" s="6">
        <v>472</v>
      </c>
      <c r="P125" s="6">
        <v>1759</v>
      </c>
      <c r="Q125" s="6">
        <v>5599</v>
      </c>
      <c r="R125" s="6">
        <v>375</v>
      </c>
      <c r="S125" s="6">
        <v>1398</v>
      </c>
      <c r="T125" s="6">
        <v>481</v>
      </c>
      <c r="U125" s="6">
        <v>21955</v>
      </c>
      <c r="V125" s="6">
        <v>1615</v>
      </c>
      <c r="W125" s="6">
        <v>286</v>
      </c>
      <c r="X125" s="6">
        <v>11659</v>
      </c>
      <c r="Y125" s="6">
        <v>7487</v>
      </c>
      <c r="Z125" s="6">
        <v>1584</v>
      </c>
      <c r="AA125" s="6">
        <v>16289</v>
      </c>
      <c r="AB125" s="6">
        <v>1739</v>
      </c>
      <c r="AC125" s="6">
        <v>195</v>
      </c>
      <c r="AD125" s="6">
        <v>84</v>
      </c>
      <c r="AE125" s="6">
        <v>10267</v>
      </c>
      <c r="AF125" s="6">
        <v>4543</v>
      </c>
      <c r="AG125" s="6">
        <v>13352</v>
      </c>
      <c r="AH125" s="6">
        <v>5412</v>
      </c>
      <c r="AI125" s="6">
        <v>27122</v>
      </c>
      <c r="AJ125" s="6">
        <v>3473</v>
      </c>
      <c r="AL125" s="6">
        <v>4744</v>
      </c>
      <c r="AM125" s="6">
        <v>16282</v>
      </c>
      <c r="AN125" s="6">
        <v>3628</v>
      </c>
      <c r="AO125" s="6">
        <v>19710</v>
      </c>
      <c r="AP125" s="6">
        <v>3844</v>
      </c>
      <c r="AQ125" s="6">
        <v>5371</v>
      </c>
      <c r="AR125" s="6">
        <v>7</v>
      </c>
      <c r="AS125" s="6">
        <v>341</v>
      </c>
      <c r="AT125" s="6">
        <v>92143</v>
      </c>
      <c r="AU125" s="6">
        <v>3294</v>
      </c>
      <c r="AV125" s="6">
        <v>4</v>
      </c>
      <c r="AW125" s="6">
        <v>10373</v>
      </c>
      <c r="AX125" s="6">
        <v>1591</v>
      </c>
      <c r="AY125" s="6">
        <v>39</v>
      </c>
      <c r="AZ125" s="6">
        <v>2867</v>
      </c>
      <c r="BA125" s="6">
        <v>43</v>
      </c>
      <c r="BB125" s="6">
        <v>9186.2275390625</v>
      </c>
      <c r="BC125" s="6">
        <v>1151.9241943359375</v>
      </c>
      <c r="BD125" s="6">
        <v>37.556652069091797</v>
      </c>
      <c r="BE125" s="6">
        <v>1483.5999755859375</v>
      </c>
      <c r="BF125" s="6">
        <v>2543</v>
      </c>
      <c r="BG125" s="6">
        <v>8683.2021484375</v>
      </c>
      <c r="BH125" s="6">
        <v>230.77395629882813</v>
      </c>
      <c r="BI125" s="6">
        <v>4195.7099609375</v>
      </c>
      <c r="BJ125" s="6">
        <v>6391.59423828125</v>
      </c>
    </row>
    <row r="126" spans="1:62" ht="12.75" x14ac:dyDescent="0.2">
      <c r="A126" s="11">
        <v>40617</v>
      </c>
      <c r="B126" s="6">
        <v>481926</v>
      </c>
      <c r="C126" s="6">
        <v>20204</v>
      </c>
      <c r="D126" s="6">
        <v>3564</v>
      </c>
      <c r="E126" s="6">
        <v>6239</v>
      </c>
      <c r="F126" s="6">
        <v>5991</v>
      </c>
      <c r="G126" s="6">
        <v>41357</v>
      </c>
      <c r="H126" s="6">
        <v>5266</v>
      </c>
      <c r="I126" s="6">
        <v>6728</v>
      </c>
      <c r="J126" s="6">
        <v>2871</v>
      </c>
      <c r="K126" s="6">
        <v>69</v>
      </c>
      <c r="L126" s="6">
        <v>75884</v>
      </c>
      <c r="M126" s="6">
        <v>9758</v>
      </c>
      <c r="O126" s="6">
        <v>62</v>
      </c>
      <c r="P126" s="6">
        <v>2193</v>
      </c>
      <c r="Q126" s="6">
        <v>8557</v>
      </c>
      <c r="R126" s="6">
        <v>499</v>
      </c>
      <c r="S126" s="6">
        <v>1301</v>
      </c>
      <c r="T126" s="6">
        <v>508</v>
      </c>
      <c r="U126" s="6">
        <v>19117</v>
      </c>
      <c r="V126" s="6">
        <v>1331</v>
      </c>
      <c r="W126" s="6">
        <v>382</v>
      </c>
      <c r="X126" s="6">
        <v>12491</v>
      </c>
      <c r="Y126" s="6">
        <v>8483</v>
      </c>
      <c r="Z126" s="6">
        <v>1972</v>
      </c>
      <c r="AA126" s="6">
        <v>13306</v>
      </c>
      <c r="AB126" s="6">
        <v>2590</v>
      </c>
      <c r="AC126" s="6">
        <v>180</v>
      </c>
      <c r="AD126" s="6">
        <v>240</v>
      </c>
      <c r="AE126" s="6">
        <v>11642</v>
      </c>
      <c r="AF126" s="6">
        <v>3904</v>
      </c>
      <c r="AG126" s="6">
        <v>12901</v>
      </c>
      <c r="AH126" s="6">
        <v>5067</v>
      </c>
      <c r="AI126" s="6">
        <v>32716</v>
      </c>
      <c r="AJ126" s="6">
        <v>4445</v>
      </c>
      <c r="AL126" s="6">
        <v>9156</v>
      </c>
      <c r="AM126" s="6">
        <v>13813</v>
      </c>
      <c r="AN126" s="6">
        <v>2711</v>
      </c>
      <c r="AO126" s="6">
        <v>25719</v>
      </c>
      <c r="AP126" s="6">
        <v>5536</v>
      </c>
      <c r="AQ126" s="6">
        <v>6884</v>
      </c>
      <c r="AR126" s="6">
        <v>6</v>
      </c>
      <c r="AS126" s="6">
        <v>679</v>
      </c>
      <c r="AT126" s="6">
        <v>79314</v>
      </c>
      <c r="AU126" s="6">
        <v>2904</v>
      </c>
      <c r="AV126" s="6">
        <v>5</v>
      </c>
      <c r="AW126" s="6">
        <v>8224</v>
      </c>
      <c r="AX126" s="6">
        <v>1066</v>
      </c>
      <c r="AY126" s="6">
        <v>46</v>
      </c>
      <c r="AZ126" s="6">
        <v>4005</v>
      </c>
      <c r="BA126" s="6">
        <v>38</v>
      </c>
      <c r="BB126" s="6">
        <v>10136.0810546875</v>
      </c>
      <c r="BC126" s="6">
        <v>1188.560302734375</v>
      </c>
      <c r="BD126" s="6">
        <v>4.4346489906311035</v>
      </c>
      <c r="BE126" s="6">
        <v>1752.800048828125</v>
      </c>
      <c r="BF126" s="6">
        <v>2523.39990234375</v>
      </c>
      <c r="BG126" s="6">
        <v>8951.4541015625</v>
      </c>
      <c r="BH126" s="6">
        <v>248.77679443359375</v>
      </c>
      <c r="BI126" s="6">
        <v>4131.32763671875</v>
      </c>
      <c r="BJ126" s="6">
        <v>6442.51904296875</v>
      </c>
    </row>
    <row r="127" spans="1:62" ht="12.75" x14ac:dyDescent="0.2">
      <c r="A127" s="11">
        <v>40648</v>
      </c>
      <c r="B127" s="6">
        <v>521453</v>
      </c>
      <c r="C127" s="6">
        <v>17484</v>
      </c>
      <c r="D127" s="6">
        <v>3703</v>
      </c>
      <c r="E127" s="6">
        <v>11340</v>
      </c>
      <c r="F127" s="6">
        <v>6417</v>
      </c>
      <c r="G127" s="6">
        <v>35375</v>
      </c>
      <c r="H127" s="6">
        <v>6947</v>
      </c>
      <c r="I127" s="6">
        <v>7009</v>
      </c>
      <c r="J127" s="6">
        <v>3346</v>
      </c>
      <c r="K127" s="6">
        <v>77</v>
      </c>
      <c r="L127" s="6">
        <v>92345</v>
      </c>
      <c r="M127" s="6">
        <v>14483</v>
      </c>
      <c r="O127" s="6">
        <v>487</v>
      </c>
      <c r="P127" s="6">
        <v>2394</v>
      </c>
      <c r="Q127" s="6">
        <v>6764</v>
      </c>
      <c r="R127" s="6">
        <v>247</v>
      </c>
      <c r="S127" s="6">
        <v>1426</v>
      </c>
      <c r="T127" s="6">
        <v>959</v>
      </c>
      <c r="U127" s="6">
        <v>26209</v>
      </c>
      <c r="V127" s="6">
        <v>3280</v>
      </c>
      <c r="W127" s="6">
        <v>1001</v>
      </c>
      <c r="X127" s="6">
        <v>16687</v>
      </c>
      <c r="Y127" s="6">
        <v>6102</v>
      </c>
      <c r="Z127" s="6">
        <v>1572</v>
      </c>
      <c r="AA127" s="6">
        <v>13418</v>
      </c>
      <c r="AB127" s="6">
        <v>1375</v>
      </c>
      <c r="AC127" s="6">
        <v>611</v>
      </c>
      <c r="AD127" s="6">
        <v>90</v>
      </c>
      <c r="AE127" s="6">
        <v>11093</v>
      </c>
      <c r="AF127" s="6">
        <v>4000</v>
      </c>
      <c r="AG127" s="6">
        <v>15881</v>
      </c>
      <c r="AH127" s="6">
        <v>4496</v>
      </c>
      <c r="AI127" s="6">
        <v>29690</v>
      </c>
      <c r="AJ127" s="6">
        <v>3691</v>
      </c>
      <c r="AK127" s="6">
        <v>0</v>
      </c>
      <c r="AL127" s="6">
        <v>4154</v>
      </c>
      <c r="AM127" s="6">
        <v>14962</v>
      </c>
      <c r="AN127" s="6">
        <v>2712</v>
      </c>
      <c r="AO127" s="6">
        <v>21288</v>
      </c>
      <c r="AP127" s="6">
        <v>3745</v>
      </c>
      <c r="AQ127" s="6">
        <v>7433</v>
      </c>
      <c r="AR127" s="6">
        <v>4</v>
      </c>
      <c r="AS127" s="6">
        <v>1670</v>
      </c>
      <c r="AT127" s="6">
        <v>103723</v>
      </c>
      <c r="AU127" s="6">
        <v>2798</v>
      </c>
      <c r="AV127" s="6">
        <v>0</v>
      </c>
      <c r="AW127" s="6">
        <v>4978</v>
      </c>
      <c r="AX127" s="6">
        <v>1297</v>
      </c>
      <c r="AY127" s="6">
        <v>46</v>
      </c>
      <c r="AZ127" s="6">
        <v>2603</v>
      </c>
      <c r="BA127" s="6">
        <v>39</v>
      </c>
      <c r="BB127" s="6">
        <v>9424.482421875</v>
      </c>
      <c r="BC127" s="6">
        <v>1519.3272705078125</v>
      </c>
      <c r="BD127" s="6">
        <v>30.571504592895508</v>
      </c>
      <c r="BE127" s="6">
        <v>1539.699951171875</v>
      </c>
      <c r="BF127" s="6">
        <v>2070.89990234375</v>
      </c>
      <c r="BG127" s="6">
        <v>6703.17333984375</v>
      </c>
      <c r="BH127" s="6">
        <v>196.71076965332031</v>
      </c>
      <c r="BI127" s="6">
        <v>3078.421630859375</v>
      </c>
      <c r="BJ127" s="6">
        <v>5255.55908203125</v>
      </c>
    </row>
    <row r="128" spans="1:62" ht="12.75" x14ac:dyDescent="0.2">
      <c r="A128" s="11">
        <v>40678</v>
      </c>
      <c r="B128" s="6">
        <v>571998</v>
      </c>
      <c r="C128" s="6">
        <v>23979</v>
      </c>
      <c r="D128" s="6">
        <v>3279</v>
      </c>
      <c r="E128" s="6">
        <v>8379</v>
      </c>
      <c r="F128" s="6">
        <v>7876</v>
      </c>
      <c r="G128" s="6">
        <v>30546</v>
      </c>
      <c r="H128" s="6">
        <v>7238</v>
      </c>
      <c r="I128" s="6">
        <v>8420</v>
      </c>
      <c r="J128" s="6">
        <v>3090</v>
      </c>
      <c r="K128" s="6">
        <v>82</v>
      </c>
      <c r="L128" s="6">
        <v>94558</v>
      </c>
      <c r="M128" s="6">
        <v>16466</v>
      </c>
      <c r="O128" s="6">
        <v>142</v>
      </c>
      <c r="P128" s="6">
        <v>4325</v>
      </c>
      <c r="Q128" s="6">
        <v>6060</v>
      </c>
      <c r="R128" s="6">
        <v>271</v>
      </c>
      <c r="S128" s="6">
        <v>1333</v>
      </c>
      <c r="T128" s="6">
        <v>1855</v>
      </c>
      <c r="U128" s="6">
        <v>27825</v>
      </c>
      <c r="V128" s="6">
        <v>2830</v>
      </c>
      <c r="W128" s="6">
        <v>2306</v>
      </c>
      <c r="X128" s="6">
        <v>13587</v>
      </c>
      <c r="Y128" s="6">
        <v>8127</v>
      </c>
      <c r="Z128" s="6">
        <v>882</v>
      </c>
      <c r="AA128" s="6">
        <v>19137</v>
      </c>
      <c r="AB128" s="6">
        <v>1851</v>
      </c>
      <c r="AC128" s="6">
        <v>385</v>
      </c>
      <c r="AD128" s="6">
        <v>117</v>
      </c>
      <c r="AE128" s="6">
        <v>12596</v>
      </c>
      <c r="AF128" s="6">
        <v>3864</v>
      </c>
      <c r="AG128" s="6">
        <v>15689</v>
      </c>
      <c r="AH128" s="6">
        <v>5239</v>
      </c>
      <c r="AI128" s="6">
        <v>32463</v>
      </c>
      <c r="AJ128" s="6">
        <v>8148</v>
      </c>
      <c r="AK128" s="6">
        <v>0</v>
      </c>
      <c r="AL128" s="6">
        <v>7569</v>
      </c>
      <c r="AM128" s="6">
        <v>17699</v>
      </c>
      <c r="AN128" s="6">
        <v>1368</v>
      </c>
      <c r="AO128" s="6">
        <v>25785</v>
      </c>
      <c r="AP128" s="6">
        <v>5132</v>
      </c>
      <c r="AQ128" s="6">
        <v>8720</v>
      </c>
      <c r="AR128" s="6">
        <v>11</v>
      </c>
      <c r="AS128" s="6">
        <v>4503</v>
      </c>
      <c r="AT128" s="6">
        <v>113215</v>
      </c>
      <c r="AU128" s="6">
        <v>2879</v>
      </c>
      <c r="AV128" s="6">
        <v>7</v>
      </c>
      <c r="AW128" s="6">
        <v>6627</v>
      </c>
      <c r="AX128" s="6">
        <v>856</v>
      </c>
      <c r="AY128" s="6">
        <v>422</v>
      </c>
      <c r="AZ128" s="6">
        <v>4219</v>
      </c>
      <c r="BA128" s="6">
        <v>40</v>
      </c>
      <c r="BB128" s="6">
        <v>8475.4150390625</v>
      </c>
      <c r="BC128" s="6">
        <v>1078.9097900390625</v>
      </c>
      <c r="BD128" s="6">
        <v>24.482479095458984</v>
      </c>
      <c r="BE128" s="6">
        <v>1534.699951171875</v>
      </c>
      <c r="BF128" s="6">
        <v>1958.4000244140625</v>
      </c>
      <c r="BG128" s="6">
        <v>6071.67431640625</v>
      </c>
      <c r="BH128" s="6">
        <v>194.65403747558594</v>
      </c>
      <c r="BI128" s="6">
        <v>2992.719482421875</v>
      </c>
      <c r="BJ128" s="6">
        <v>6429.5498046875</v>
      </c>
    </row>
    <row r="129" spans="1:62" ht="12.75" x14ac:dyDescent="0.2">
      <c r="A129" s="11">
        <v>40709</v>
      </c>
      <c r="B129" s="6">
        <v>699414</v>
      </c>
      <c r="C129" s="6">
        <v>31413</v>
      </c>
      <c r="D129" s="6">
        <v>3135</v>
      </c>
      <c r="E129" s="6">
        <v>16715</v>
      </c>
      <c r="F129" s="6">
        <v>13665</v>
      </c>
      <c r="G129" s="6">
        <v>34436</v>
      </c>
      <c r="H129" s="6">
        <v>7235</v>
      </c>
      <c r="I129" s="6">
        <v>8473</v>
      </c>
      <c r="J129" s="6">
        <v>3630</v>
      </c>
      <c r="K129" s="6">
        <v>97</v>
      </c>
      <c r="L129" s="6">
        <v>102529</v>
      </c>
      <c r="M129" s="6">
        <v>21127</v>
      </c>
      <c r="O129" s="6">
        <v>173</v>
      </c>
      <c r="P129" s="6">
        <v>4658</v>
      </c>
      <c r="Q129" s="6">
        <v>6028</v>
      </c>
      <c r="R129" s="6">
        <v>663</v>
      </c>
      <c r="S129" s="6">
        <v>5298</v>
      </c>
      <c r="T129" s="6">
        <v>1971</v>
      </c>
      <c r="U129" s="6">
        <v>29419</v>
      </c>
      <c r="V129" s="6">
        <v>2743</v>
      </c>
      <c r="W129" s="6">
        <v>3169</v>
      </c>
      <c r="X129" s="6">
        <v>15755</v>
      </c>
      <c r="Y129" s="6">
        <v>8434</v>
      </c>
      <c r="Z129" s="6">
        <v>1906</v>
      </c>
      <c r="AA129" s="6">
        <v>25710</v>
      </c>
      <c r="AB129" s="6">
        <v>4708</v>
      </c>
      <c r="AC129" s="6">
        <v>11</v>
      </c>
      <c r="AD129" s="6">
        <v>384</v>
      </c>
      <c r="AE129" s="6">
        <v>13945</v>
      </c>
      <c r="AF129" s="6">
        <v>2770</v>
      </c>
      <c r="AG129" s="6">
        <v>18249</v>
      </c>
      <c r="AH129" s="6">
        <v>6932</v>
      </c>
      <c r="AI129" s="6">
        <v>39657</v>
      </c>
      <c r="AJ129" s="6">
        <v>10582</v>
      </c>
      <c r="AK129" s="6">
        <v>0</v>
      </c>
      <c r="AL129" s="6">
        <v>6830</v>
      </c>
      <c r="AM129" s="6">
        <v>31057</v>
      </c>
      <c r="AN129" s="6">
        <v>936</v>
      </c>
      <c r="AO129" s="6">
        <v>26921</v>
      </c>
      <c r="AP129" s="6">
        <v>5326</v>
      </c>
      <c r="AQ129" s="6">
        <v>9288</v>
      </c>
      <c r="AR129" s="6">
        <v>31</v>
      </c>
      <c r="AS129" s="6">
        <v>3617</v>
      </c>
      <c r="AT129" s="6">
        <v>149403</v>
      </c>
      <c r="AU129" s="6">
        <v>2191</v>
      </c>
      <c r="AV129" s="6">
        <v>6</v>
      </c>
      <c r="AW129" s="6">
        <v>13279</v>
      </c>
      <c r="AX129" s="6">
        <v>776</v>
      </c>
      <c r="AY129" s="6">
        <v>436</v>
      </c>
      <c r="AZ129" s="6">
        <v>3666</v>
      </c>
      <c r="BA129" s="6">
        <v>28</v>
      </c>
      <c r="BB129" s="6">
        <v>8563.0341796875</v>
      </c>
      <c r="BC129" s="6">
        <v>427.05865478515625</v>
      </c>
      <c r="BD129" s="6">
        <v>19.255363464355469</v>
      </c>
      <c r="BE129" s="6">
        <v>1302</v>
      </c>
      <c r="BF129" s="6">
        <v>1944.5999755859375</v>
      </c>
      <c r="BG129" s="6">
        <v>7184.3740234375</v>
      </c>
      <c r="BH129" s="6">
        <v>175.051513671875</v>
      </c>
      <c r="BI129" s="6">
        <v>3030.7080078125</v>
      </c>
      <c r="BJ129" s="6">
        <v>7400.78076171875</v>
      </c>
    </row>
    <row r="130" spans="1:62" ht="12.75" x14ac:dyDescent="0.2">
      <c r="A130" s="11">
        <v>40739</v>
      </c>
      <c r="B130" s="6">
        <v>938575</v>
      </c>
      <c r="C130" s="6">
        <v>36666</v>
      </c>
      <c r="D130" s="6">
        <v>3206</v>
      </c>
      <c r="E130" s="6">
        <v>25648</v>
      </c>
      <c r="F130" s="6">
        <v>17199</v>
      </c>
      <c r="G130" s="6">
        <v>56668</v>
      </c>
      <c r="H130" s="6">
        <v>10395</v>
      </c>
      <c r="I130" s="6">
        <v>10960</v>
      </c>
      <c r="J130" s="6">
        <v>5382</v>
      </c>
      <c r="K130" s="6">
        <v>110</v>
      </c>
      <c r="L130" s="6">
        <v>105913</v>
      </c>
      <c r="M130" s="6">
        <v>23029</v>
      </c>
      <c r="O130" s="6">
        <v>475</v>
      </c>
      <c r="P130" s="6">
        <v>14399</v>
      </c>
      <c r="Q130" s="6">
        <v>11743</v>
      </c>
      <c r="R130" s="6">
        <v>3395</v>
      </c>
      <c r="S130" s="6">
        <v>8153</v>
      </c>
      <c r="T130" s="6">
        <v>3526</v>
      </c>
      <c r="U130" s="6">
        <v>32496</v>
      </c>
      <c r="V130" s="6">
        <v>3957</v>
      </c>
      <c r="W130" s="6">
        <v>7435</v>
      </c>
      <c r="X130" s="6">
        <v>22106</v>
      </c>
      <c r="Y130" s="6">
        <v>20538</v>
      </c>
      <c r="Z130" s="6">
        <v>7742</v>
      </c>
      <c r="AA130" s="6">
        <v>29847</v>
      </c>
      <c r="AB130" s="6">
        <v>8651</v>
      </c>
      <c r="AC130" s="6">
        <v>926</v>
      </c>
      <c r="AD130" s="6">
        <v>1687</v>
      </c>
      <c r="AE130" s="6">
        <v>18626</v>
      </c>
      <c r="AF130" s="6">
        <v>4893</v>
      </c>
      <c r="AG130" s="6">
        <v>24519</v>
      </c>
      <c r="AH130" s="6">
        <v>8804</v>
      </c>
      <c r="AI130" s="6">
        <v>57410</v>
      </c>
      <c r="AJ130" s="6">
        <v>14049</v>
      </c>
      <c r="AK130" s="6">
        <v>0</v>
      </c>
      <c r="AL130" s="6">
        <v>12094</v>
      </c>
      <c r="AM130" s="6">
        <v>43541</v>
      </c>
      <c r="AN130" s="6">
        <v>2148</v>
      </c>
      <c r="AO130" s="6">
        <v>35804</v>
      </c>
      <c r="AP130" s="6">
        <v>6340</v>
      </c>
      <c r="AQ130" s="6">
        <v>11017</v>
      </c>
      <c r="AR130" s="6">
        <v>967</v>
      </c>
      <c r="AS130" s="6">
        <v>4420</v>
      </c>
      <c r="AT130" s="6">
        <v>185185</v>
      </c>
      <c r="AU130" s="6">
        <v>4347</v>
      </c>
      <c r="AV130" s="6">
        <v>4</v>
      </c>
      <c r="AW130" s="6">
        <v>21602</v>
      </c>
      <c r="AX130" s="6">
        <v>1628</v>
      </c>
      <c r="AY130" s="6">
        <v>621</v>
      </c>
      <c r="AZ130" s="6">
        <v>8253</v>
      </c>
      <c r="BA130" s="6">
        <v>50</v>
      </c>
      <c r="BB130" s="6">
        <v>10230.322265625</v>
      </c>
      <c r="BC130" s="6">
        <v>725.470703125</v>
      </c>
      <c r="BD130" s="6">
        <v>29.926792144775391</v>
      </c>
      <c r="BE130" s="6">
        <v>1477.9000244140625</v>
      </c>
      <c r="BF130" s="6">
        <v>2077.199951171875</v>
      </c>
      <c r="BG130" s="6">
        <v>12640.5068359375</v>
      </c>
      <c r="BH130" s="6">
        <v>178.61906433105469</v>
      </c>
      <c r="BI130" s="6">
        <v>2068.018798828125</v>
      </c>
      <c r="BJ130" s="6">
        <v>9591.453125</v>
      </c>
    </row>
    <row r="131" spans="1:62" ht="12.75" x14ac:dyDescent="0.2">
      <c r="A131" s="11">
        <v>40770</v>
      </c>
      <c r="B131" s="6">
        <v>921449</v>
      </c>
      <c r="C131" s="6">
        <v>40688</v>
      </c>
      <c r="D131" s="6">
        <v>3407</v>
      </c>
      <c r="E131" s="6">
        <v>31547</v>
      </c>
      <c r="F131" s="6">
        <v>15614</v>
      </c>
      <c r="G131" s="6">
        <v>69261</v>
      </c>
      <c r="H131" s="6">
        <v>8411</v>
      </c>
      <c r="I131" s="6">
        <v>11246</v>
      </c>
      <c r="J131" s="6">
        <v>3950</v>
      </c>
      <c r="K131" s="6">
        <v>110</v>
      </c>
      <c r="L131" s="6">
        <v>110489</v>
      </c>
      <c r="M131" s="6">
        <v>27828</v>
      </c>
      <c r="O131" s="6">
        <v>970</v>
      </c>
      <c r="P131" s="6">
        <v>7634</v>
      </c>
      <c r="Q131" s="6">
        <v>7696</v>
      </c>
      <c r="R131" s="6">
        <v>2579</v>
      </c>
      <c r="S131" s="6">
        <v>5718</v>
      </c>
      <c r="T131" s="6">
        <v>2491</v>
      </c>
      <c r="U131" s="6">
        <v>35435</v>
      </c>
      <c r="V131" s="6">
        <v>3532</v>
      </c>
      <c r="W131" s="6">
        <v>2775</v>
      </c>
      <c r="X131" s="6">
        <v>21259</v>
      </c>
      <c r="Y131" s="6">
        <v>12985</v>
      </c>
      <c r="Z131" s="6">
        <v>4505</v>
      </c>
      <c r="AA131" s="6">
        <v>31641</v>
      </c>
      <c r="AB131" s="6">
        <v>7139</v>
      </c>
      <c r="AC131" s="6">
        <v>745</v>
      </c>
      <c r="AD131" s="6">
        <v>1089</v>
      </c>
      <c r="AE131" s="6">
        <v>19657</v>
      </c>
      <c r="AF131" s="6">
        <v>4181</v>
      </c>
      <c r="AG131" s="6">
        <v>19592</v>
      </c>
      <c r="AH131" s="6">
        <v>8654</v>
      </c>
      <c r="AI131" s="6">
        <v>48539</v>
      </c>
      <c r="AJ131" s="6">
        <v>10826</v>
      </c>
      <c r="AK131" s="6">
        <v>0</v>
      </c>
      <c r="AL131" s="6">
        <v>10073</v>
      </c>
      <c r="AM131" s="6">
        <v>41050</v>
      </c>
      <c r="AN131" s="6">
        <v>5120</v>
      </c>
      <c r="AO131" s="6">
        <v>30637</v>
      </c>
      <c r="AP131" s="6">
        <v>5969</v>
      </c>
      <c r="AQ131" s="6">
        <v>10331</v>
      </c>
      <c r="AR131" s="6">
        <v>352</v>
      </c>
      <c r="AS131" s="6">
        <v>2006</v>
      </c>
      <c r="AT131" s="6">
        <v>201213</v>
      </c>
      <c r="AU131" s="6">
        <v>4416</v>
      </c>
      <c r="AV131" s="6">
        <v>3</v>
      </c>
      <c r="AW131" s="6">
        <v>16768</v>
      </c>
      <c r="AX131" s="6">
        <v>5312</v>
      </c>
      <c r="AY131" s="6">
        <v>356</v>
      </c>
      <c r="AZ131" s="6">
        <v>5632</v>
      </c>
      <c r="BA131" s="6">
        <v>17</v>
      </c>
      <c r="BB131" s="6">
        <v>10623.1201171875</v>
      </c>
      <c r="BC131" s="6">
        <v>763.6309814453125</v>
      </c>
      <c r="BD131" s="6">
        <v>42.698265075683594</v>
      </c>
      <c r="BE131" s="6">
        <v>1539.5</v>
      </c>
      <c r="BF131" s="6">
        <v>2014.699951171875</v>
      </c>
      <c r="BG131" s="6">
        <v>9453.9755859375</v>
      </c>
      <c r="BH131" s="6">
        <v>154.21748352050781</v>
      </c>
      <c r="BI131" s="6">
        <v>2313.77099609375</v>
      </c>
      <c r="BJ131" s="6">
        <v>9351.498046875</v>
      </c>
    </row>
    <row r="132" spans="1:62" ht="12.75" x14ac:dyDescent="0.2">
      <c r="A132" s="11">
        <v>40801</v>
      </c>
      <c r="B132" s="6">
        <v>684198</v>
      </c>
      <c r="C132" s="6">
        <v>31065</v>
      </c>
      <c r="D132" s="6">
        <v>3465</v>
      </c>
      <c r="E132" s="6">
        <v>21994</v>
      </c>
      <c r="F132" s="6">
        <v>6548</v>
      </c>
      <c r="G132" s="6">
        <v>69651</v>
      </c>
      <c r="H132" s="6">
        <v>4881</v>
      </c>
      <c r="I132" s="6">
        <v>11012</v>
      </c>
      <c r="J132" s="6">
        <v>3335</v>
      </c>
      <c r="K132" s="6">
        <v>94</v>
      </c>
      <c r="L132" s="6">
        <v>100705</v>
      </c>
      <c r="M132" s="6">
        <v>16724</v>
      </c>
      <c r="O132" s="6">
        <v>1211</v>
      </c>
      <c r="P132" s="6">
        <v>2728</v>
      </c>
      <c r="Q132" s="6">
        <v>4016</v>
      </c>
      <c r="R132" s="6">
        <v>588</v>
      </c>
      <c r="S132" s="6">
        <v>1924</v>
      </c>
      <c r="T132" s="6">
        <v>854</v>
      </c>
      <c r="U132" s="6">
        <v>23042</v>
      </c>
      <c r="V132" s="6">
        <v>2871</v>
      </c>
      <c r="W132" s="6">
        <v>1976</v>
      </c>
      <c r="X132" s="6">
        <v>16881</v>
      </c>
      <c r="Y132" s="6">
        <v>5169</v>
      </c>
      <c r="Z132" s="6">
        <v>1395</v>
      </c>
      <c r="AA132" s="6">
        <v>19259</v>
      </c>
      <c r="AB132" s="6">
        <v>1849</v>
      </c>
      <c r="AC132" s="6">
        <v>248</v>
      </c>
      <c r="AD132" s="6">
        <v>242</v>
      </c>
      <c r="AE132" s="6">
        <v>16067</v>
      </c>
      <c r="AF132" s="6">
        <v>3661</v>
      </c>
      <c r="AG132" s="6">
        <v>16529</v>
      </c>
      <c r="AH132" s="6">
        <v>6052</v>
      </c>
      <c r="AI132" s="6">
        <v>37955</v>
      </c>
      <c r="AJ132" s="6">
        <v>7157</v>
      </c>
      <c r="AK132" s="6">
        <v>0</v>
      </c>
      <c r="AL132" s="6">
        <v>6001</v>
      </c>
      <c r="AM132" s="6">
        <v>22727</v>
      </c>
      <c r="AN132" s="6">
        <v>8021</v>
      </c>
      <c r="AO132" s="6">
        <v>27055</v>
      </c>
      <c r="AP132" s="6">
        <v>6415</v>
      </c>
      <c r="AQ132" s="6">
        <v>9192</v>
      </c>
      <c r="AR132" s="6">
        <v>61</v>
      </c>
      <c r="AS132" s="6">
        <v>1174</v>
      </c>
      <c r="AT132" s="6">
        <v>135600</v>
      </c>
      <c r="AU132" s="6">
        <v>3668</v>
      </c>
      <c r="AV132" s="6">
        <v>5</v>
      </c>
      <c r="AW132" s="6">
        <v>14156</v>
      </c>
      <c r="AX132" s="6">
        <v>6961</v>
      </c>
      <c r="AY132" s="6">
        <v>423</v>
      </c>
      <c r="AZ132" s="6">
        <v>1567</v>
      </c>
      <c r="BA132" s="6">
        <v>23</v>
      </c>
      <c r="BB132" s="6">
        <v>9591.8896484375</v>
      </c>
      <c r="BC132" s="6">
        <v>981.59832763671875</v>
      </c>
      <c r="BD132" s="6">
        <v>34.552421569824219</v>
      </c>
      <c r="BE132" s="6">
        <v>1465.5999755859375</v>
      </c>
      <c r="BF132" s="6">
        <v>1700.300048828125</v>
      </c>
      <c r="BG132" s="6">
        <v>6231.37109375</v>
      </c>
      <c r="BH132" s="6">
        <v>161.41607666015625</v>
      </c>
      <c r="BI132" s="6">
        <v>2381.9228515625</v>
      </c>
      <c r="BJ132" s="6">
        <v>8957.041015625</v>
      </c>
    </row>
    <row r="133" spans="1:62" ht="12.75" x14ac:dyDescent="0.2">
      <c r="A133" s="11">
        <v>40831</v>
      </c>
      <c r="B133" s="6">
        <v>574932</v>
      </c>
      <c r="C133" s="6">
        <v>26923</v>
      </c>
      <c r="D133" s="6">
        <v>3367</v>
      </c>
      <c r="E133" s="6">
        <v>16841</v>
      </c>
      <c r="F133" s="6">
        <v>6832</v>
      </c>
      <c r="G133" s="6">
        <v>54481</v>
      </c>
      <c r="H133" s="6">
        <v>5766</v>
      </c>
      <c r="I133" s="6">
        <v>9731</v>
      </c>
      <c r="J133" s="6">
        <v>3388</v>
      </c>
      <c r="K133" s="6">
        <v>83</v>
      </c>
      <c r="L133" s="6">
        <v>82404</v>
      </c>
      <c r="M133" s="6">
        <v>18326</v>
      </c>
      <c r="O133" s="6">
        <v>533</v>
      </c>
      <c r="P133" s="6">
        <v>1592</v>
      </c>
      <c r="Q133" s="6">
        <v>4127</v>
      </c>
      <c r="R133" s="6">
        <v>216</v>
      </c>
      <c r="S133" s="6">
        <v>1066</v>
      </c>
      <c r="T133" s="6">
        <v>793</v>
      </c>
      <c r="U133" s="6">
        <v>19443</v>
      </c>
      <c r="V133" s="6">
        <v>2676</v>
      </c>
      <c r="W133" s="6">
        <v>464</v>
      </c>
      <c r="X133" s="6">
        <v>17408</v>
      </c>
      <c r="Y133" s="6">
        <v>6708</v>
      </c>
      <c r="Z133" s="6">
        <v>1459</v>
      </c>
      <c r="AA133" s="6">
        <v>18204</v>
      </c>
      <c r="AB133" s="6">
        <v>1685</v>
      </c>
      <c r="AC133" s="6">
        <v>146</v>
      </c>
      <c r="AD133" s="6">
        <v>76</v>
      </c>
      <c r="AE133" s="6">
        <v>13829</v>
      </c>
      <c r="AF133" s="6">
        <v>2835</v>
      </c>
      <c r="AG133" s="6">
        <v>16432</v>
      </c>
      <c r="AH133" s="6">
        <v>5030</v>
      </c>
      <c r="AI133" s="6">
        <v>35001</v>
      </c>
      <c r="AJ133" s="6">
        <v>6183</v>
      </c>
      <c r="AK133" s="6">
        <v>0</v>
      </c>
      <c r="AL133" s="6">
        <v>8347</v>
      </c>
      <c r="AM133" s="6">
        <v>15817</v>
      </c>
      <c r="AN133" s="6">
        <v>6517</v>
      </c>
      <c r="AO133" s="6">
        <v>22797</v>
      </c>
      <c r="AP133" s="6">
        <v>5425</v>
      </c>
      <c r="AQ133" s="6">
        <v>8435</v>
      </c>
      <c r="AR133" s="6">
        <v>115</v>
      </c>
      <c r="AS133" s="6">
        <v>1896</v>
      </c>
      <c r="AT133" s="6">
        <v>99575</v>
      </c>
      <c r="AU133" s="6">
        <v>3208</v>
      </c>
      <c r="AV133" s="6">
        <v>4</v>
      </c>
      <c r="AW133" s="6">
        <v>12366</v>
      </c>
      <c r="AX133" s="6">
        <v>2812</v>
      </c>
      <c r="AY133" s="6">
        <v>11</v>
      </c>
      <c r="AZ133" s="6">
        <v>3531</v>
      </c>
      <c r="BA133" s="6">
        <v>31</v>
      </c>
      <c r="BB133" s="6">
        <v>10691.0107421875</v>
      </c>
      <c r="BC133" s="6">
        <v>1066.4586181640625</v>
      </c>
      <c r="BD133" s="6">
        <v>37.896240234375</v>
      </c>
      <c r="BE133" s="6">
        <v>1669</v>
      </c>
      <c r="BF133" s="6">
        <v>1686.0999755859375</v>
      </c>
      <c r="BG133" s="6">
        <v>7655.453125</v>
      </c>
      <c r="BH133" s="6">
        <v>177.19712829589844</v>
      </c>
      <c r="BI133" s="6">
        <v>2385.445068359375</v>
      </c>
      <c r="BJ133" s="6">
        <v>8485.16015625</v>
      </c>
    </row>
    <row r="134" spans="1:62" ht="12.75" x14ac:dyDescent="0.2">
      <c r="A134" s="11">
        <v>40862</v>
      </c>
      <c r="B134" s="6">
        <v>542546</v>
      </c>
      <c r="C134" s="6">
        <v>31662</v>
      </c>
      <c r="D134" s="6">
        <v>3579</v>
      </c>
      <c r="E134" s="6">
        <v>11627</v>
      </c>
      <c r="F134" s="6">
        <v>5511</v>
      </c>
      <c r="G134" s="6">
        <v>53508</v>
      </c>
      <c r="H134" s="6">
        <v>7272</v>
      </c>
      <c r="I134" s="6">
        <v>9586</v>
      </c>
      <c r="J134" s="6">
        <v>4038</v>
      </c>
      <c r="K134" s="6">
        <v>72</v>
      </c>
      <c r="L134" s="6">
        <v>72272</v>
      </c>
      <c r="M134" s="6">
        <v>12860</v>
      </c>
      <c r="O134" s="6">
        <v>1426</v>
      </c>
      <c r="P134" s="6">
        <v>1281</v>
      </c>
      <c r="Q134" s="6">
        <v>6926</v>
      </c>
      <c r="R134" s="6">
        <v>189</v>
      </c>
      <c r="S134" s="6">
        <v>829</v>
      </c>
      <c r="T134" s="6">
        <v>657</v>
      </c>
      <c r="U134" s="6">
        <v>18709</v>
      </c>
      <c r="V134" s="6">
        <v>2535</v>
      </c>
      <c r="W134" s="6">
        <v>280</v>
      </c>
      <c r="X134" s="6">
        <v>13664</v>
      </c>
      <c r="Y134" s="6">
        <v>8473</v>
      </c>
      <c r="Z134" s="6">
        <v>853</v>
      </c>
      <c r="AA134" s="6">
        <v>17740</v>
      </c>
      <c r="AB134" s="6">
        <v>1139</v>
      </c>
      <c r="AC134" s="6">
        <v>874</v>
      </c>
      <c r="AD134" s="6">
        <v>61</v>
      </c>
      <c r="AE134" s="6">
        <v>10010</v>
      </c>
      <c r="AF134" s="6">
        <v>4358</v>
      </c>
      <c r="AG134" s="6">
        <v>16504</v>
      </c>
      <c r="AH134" s="6">
        <v>5184</v>
      </c>
      <c r="AI134" s="6">
        <v>30698</v>
      </c>
      <c r="AJ134" s="6">
        <v>7969</v>
      </c>
      <c r="AL134" s="6">
        <v>6794</v>
      </c>
      <c r="AM134" s="6">
        <v>12373</v>
      </c>
      <c r="AN134" s="6">
        <v>9240</v>
      </c>
      <c r="AO134" s="6">
        <v>24307</v>
      </c>
      <c r="AP134" s="6">
        <v>5935</v>
      </c>
      <c r="AQ134" s="6">
        <v>8170</v>
      </c>
      <c r="AR134" s="6">
        <v>5</v>
      </c>
      <c r="AS134" s="6">
        <v>1524</v>
      </c>
      <c r="AT134" s="6">
        <v>89936</v>
      </c>
      <c r="AU134" s="6">
        <v>3125</v>
      </c>
      <c r="AV134" s="6">
        <v>2</v>
      </c>
      <c r="AW134" s="6">
        <v>8638</v>
      </c>
      <c r="AX134" s="6">
        <v>6117</v>
      </c>
      <c r="AY134" s="6">
        <v>27</v>
      </c>
      <c r="AZ134" s="6">
        <v>3966</v>
      </c>
      <c r="BA134" s="6">
        <v>40</v>
      </c>
      <c r="BB134" s="6">
        <v>10949.544921875</v>
      </c>
      <c r="BC134" s="6">
        <v>1050.701416015625</v>
      </c>
      <c r="BD134" s="6">
        <v>39.188003540039063</v>
      </c>
      <c r="BE134" s="6">
        <v>1654.699951171875</v>
      </c>
      <c r="BF134" s="6">
        <v>1801.9000244140625</v>
      </c>
      <c r="BG134" s="6">
        <v>8797.7978515625</v>
      </c>
      <c r="BH134" s="6">
        <v>217.5321044921875</v>
      </c>
      <c r="BI134" s="6">
        <v>2847.945556640625</v>
      </c>
      <c r="BJ134" s="6">
        <v>7964.21875</v>
      </c>
    </row>
    <row r="135" spans="1:62" ht="12.75" x14ac:dyDescent="0.2">
      <c r="A135" s="11">
        <v>40892</v>
      </c>
      <c r="B135" s="6">
        <v>613894</v>
      </c>
      <c r="C135" s="6">
        <v>32287</v>
      </c>
      <c r="D135" s="6">
        <v>3737</v>
      </c>
      <c r="E135" s="6">
        <v>9369</v>
      </c>
      <c r="F135" s="6">
        <v>6329</v>
      </c>
      <c r="G135" s="6">
        <v>68276</v>
      </c>
      <c r="H135" s="6">
        <v>8169</v>
      </c>
      <c r="I135" s="6">
        <v>9172</v>
      </c>
      <c r="J135" s="6">
        <v>3699</v>
      </c>
      <c r="K135" s="6">
        <v>79</v>
      </c>
      <c r="L135" s="6">
        <v>74424</v>
      </c>
      <c r="M135" s="6">
        <v>14606</v>
      </c>
      <c r="O135" s="6">
        <v>1780</v>
      </c>
      <c r="P135" s="6">
        <v>1883</v>
      </c>
      <c r="Q135" s="6">
        <v>9848</v>
      </c>
      <c r="R135" s="6">
        <v>227</v>
      </c>
      <c r="S135" s="6">
        <v>939</v>
      </c>
      <c r="T135" s="6">
        <v>512</v>
      </c>
      <c r="U135" s="6">
        <v>16712</v>
      </c>
      <c r="V135" s="6">
        <v>3432</v>
      </c>
      <c r="W135" s="6">
        <v>666</v>
      </c>
      <c r="X135" s="6">
        <v>11263</v>
      </c>
      <c r="Y135" s="6">
        <v>10343</v>
      </c>
      <c r="Z135" s="6">
        <v>2003</v>
      </c>
      <c r="AA135" s="6">
        <v>19051</v>
      </c>
      <c r="AB135" s="6">
        <v>1798</v>
      </c>
      <c r="AC135" s="6">
        <v>340</v>
      </c>
      <c r="AD135" s="6">
        <v>59</v>
      </c>
      <c r="AE135" s="6">
        <v>13713</v>
      </c>
      <c r="AF135" s="6">
        <v>4465</v>
      </c>
      <c r="AG135" s="6">
        <v>15657</v>
      </c>
      <c r="AH135" s="6">
        <v>7159</v>
      </c>
      <c r="AI135" s="6">
        <v>33370</v>
      </c>
      <c r="AJ135" s="6">
        <v>8594</v>
      </c>
      <c r="AK135" s="6">
        <v>0</v>
      </c>
      <c r="AL135" s="6">
        <v>10072</v>
      </c>
      <c r="AM135" s="6">
        <v>16233</v>
      </c>
      <c r="AN135" s="6">
        <v>11590</v>
      </c>
      <c r="AO135" s="6">
        <v>28239</v>
      </c>
      <c r="AP135" s="6">
        <v>5207</v>
      </c>
      <c r="AQ135" s="6">
        <v>7974</v>
      </c>
      <c r="AR135" s="6">
        <v>9</v>
      </c>
      <c r="AS135" s="6">
        <v>2178</v>
      </c>
      <c r="AT135" s="6">
        <v>108637</v>
      </c>
      <c r="AU135" s="6">
        <v>3914</v>
      </c>
      <c r="AV135" s="6">
        <v>4</v>
      </c>
      <c r="AW135" s="6">
        <v>14012</v>
      </c>
      <c r="AX135" s="6">
        <v>7201</v>
      </c>
      <c r="AY135" s="6">
        <v>55</v>
      </c>
      <c r="AZ135" s="6">
        <v>4573</v>
      </c>
      <c r="BA135" s="6">
        <v>36</v>
      </c>
      <c r="BB135" s="6">
        <v>11553.9169921875</v>
      </c>
      <c r="BC135" s="6">
        <v>1162.2459716796875</v>
      </c>
      <c r="BD135" s="6">
        <v>7.5252575874328613</v>
      </c>
      <c r="BE135" s="6">
        <v>1783.199951171875</v>
      </c>
      <c r="BF135" s="6">
        <v>2012.0999755859375</v>
      </c>
      <c r="BG135" s="6">
        <v>8437.8681640625</v>
      </c>
      <c r="BH135" s="6">
        <v>208.34024047851562</v>
      </c>
      <c r="BI135" s="6">
        <v>2890.818603515625</v>
      </c>
      <c r="BJ135" s="6">
        <v>8191.349609375</v>
      </c>
    </row>
    <row r="136" spans="1:62" ht="12.75" x14ac:dyDescent="0.2">
      <c r="A136" s="11">
        <v>40923</v>
      </c>
      <c r="B136" s="6">
        <v>648823</v>
      </c>
      <c r="C136" s="6">
        <v>32868</v>
      </c>
      <c r="D136" s="6">
        <v>4033</v>
      </c>
      <c r="E136" s="6">
        <v>13126</v>
      </c>
      <c r="F136" s="6">
        <v>9880</v>
      </c>
      <c r="G136" s="6">
        <v>65556</v>
      </c>
      <c r="H136" s="6">
        <v>6818</v>
      </c>
      <c r="I136" s="6">
        <v>8057</v>
      </c>
      <c r="J136" s="6">
        <v>3793</v>
      </c>
      <c r="L136" s="6">
        <v>79830</v>
      </c>
      <c r="M136" s="6">
        <v>18869</v>
      </c>
      <c r="O136" s="6">
        <v>1341</v>
      </c>
      <c r="P136" s="6">
        <v>4389</v>
      </c>
      <c r="Q136" s="6">
        <v>10451</v>
      </c>
      <c r="R136" s="6">
        <v>483</v>
      </c>
      <c r="S136" s="6">
        <v>1817</v>
      </c>
      <c r="T136" s="6">
        <v>1123</v>
      </c>
      <c r="U136" s="6">
        <v>17420</v>
      </c>
      <c r="V136" s="6">
        <v>3364</v>
      </c>
      <c r="W136" s="6">
        <v>393</v>
      </c>
      <c r="X136" s="6">
        <v>11614</v>
      </c>
      <c r="Y136" s="6">
        <v>13361</v>
      </c>
      <c r="Z136" s="6">
        <v>1830</v>
      </c>
      <c r="AA136" s="6">
        <v>21831</v>
      </c>
      <c r="AB136" s="6">
        <v>2304</v>
      </c>
      <c r="AC136" s="6">
        <v>372</v>
      </c>
      <c r="AD136" s="6">
        <v>58</v>
      </c>
      <c r="AE136" s="6">
        <v>13180</v>
      </c>
      <c r="AF136" s="6">
        <v>5188</v>
      </c>
      <c r="AG136" s="6">
        <v>14665</v>
      </c>
      <c r="AH136" s="6">
        <v>5272</v>
      </c>
      <c r="AI136" s="6">
        <v>33216</v>
      </c>
      <c r="AJ136" s="6">
        <v>10096</v>
      </c>
      <c r="AK136" s="6">
        <v>0</v>
      </c>
      <c r="AL136" s="6">
        <v>15282</v>
      </c>
      <c r="AM136" s="6">
        <v>20349</v>
      </c>
      <c r="AN136" s="6">
        <v>11175</v>
      </c>
      <c r="AO136" s="6">
        <v>30854</v>
      </c>
      <c r="AP136" s="6">
        <v>4731</v>
      </c>
      <c r="AQ136" s="6">
        <v>9050</v>
      </c>
      <c r="AR136" s="6">
        <v>4</v>
      </c>
      <c r="AS136" s="6">
        <v>3079</v>
      </c>
      <c r="AT136" s="6">
        <v>106663</v>
      </c>
      <c r="AU136" s="6">
        <v>3905</v>
      </c>
      <c r="AV136" s="6">
        <v>3</v>
      </c>
      <c r="AW136" s="6">
        <v>16477</v>
      </c>
      <c r="AX136" s="6">
        <v>4566</v>
      </c>
      <c r="AY136" s="6">
        <v>167</v>
      </c>
      <c r="AZ136" s="6">
        <v>5868</v>
      </c>
      <c r="BA136" s="6">
        <v>51</v>
      </c>
      <c r="BB136" s="6">
        <v>14857.431640625</v>
      </c>
      <c r="BC136" s="6">
        <v>954.84490966796875</v>
      </c>
      <c r="BD136" s="6">
        <v>5.1606969833374023</v>
      </c>
      <c r="BE136" s="6">
        <v>1911.199951171875</v>
      </c>
      <c r="BF136" s="6">
        <v>2093.5</v>
      </c>
      <c r="BG136" s="6">
        <v>9833.99609375</v>
      </c>
      <c r="BH136" s="6">
        <v>134.10507202148437</v>
      </c>
      <c r="BI136" s="6">
        <v>4067.796630859375</v>
      </c>
      <c r="BJ136" s="6">
        <v>8021.96630859375</v>
      </c>
    </row>
    <row r="137" spans="1:62" ht="12.75" x14ac:dyDescent="0.2">
      <c r="A137" s="11">
        <v>40954</v>
      </c>
      <c r="B137" s="6">
        <v>644530</v>
      </c>
      <c r="C137" s="6">
        <v>34517</v>
      </c>
      <c r="D137" s="6">
        <v>3469</v>
      </c>
      <c r="E137" s="6">
        <v>15085</v>
      </c>
      <c r="F137" s="6">
        <v>10173</v>
      </c>
      <c r="G137" s="6">
        <v>65299</v>
      </c>
      <c r="H137" s="6">
        <v>6166</v>
      </c>
      <c r="I137" s="6">
        <v>7632</v>
      </c>
      <c r="J137" s="6">
        <v>3661</v>
      </c>
      <c r="L137" s="6">
        <v>74712</v>
      </c>
      <c r="M137" s="6">
        <v>18706</v>
      </c>
      <c r="O137" s="6">
        <v>1356</v>
      </c>
      <c r="P137" s="6">
        <v>5844</v>
      </c>
      <c r="Q137" s="6">
        <v>10389</v>
      </c>
      <c r="R137" s="6">
        <v>503</v>
      </c>
      <c r="S137" s="6">
        <v>1537</v>
      </c>
      <c r="T137" s="6">
        <v>791</v>
      </c>
      <c r="U137" s="6">
        <v>17941</v>
      </c>
      <c r="V137" s="6">
        <v>3125</v>
      </c>
      <c r="W137" s="6">
        <v>196</v>
      </c>
      <c r="X137" s="6">
        <v>11812</v>
      </c>
      <c r="Y137" s="6">
        <v>13826</v>
      </c>
      <c r="Z137" s="6">
        <v>3604</v>
      </c>
      <c r="AA137" s="6">
        <v>22451</v>
      </c>
      <c r="AB137" s="6">
        <v>2530</v>
      </c>
      <c r="AC137" s="6">
        <v>374</v>
      </c>
      <c r="AD137" s="6">
        <v>54</v>
      </c>
      <c r="AE137" s="6">
        <v>12062</v>
      </c>
      <c r="AF137" s="6">
        <v>4690</v>
      </c>
      <c r="AG137" s="6">
        <v>14497</v>
      </c>
      <c r="AH137" s="6">
        <v>5142</v>
      </c>
      <c r="AI137" s="6">
        <v>31880</v>
      </c>
      <c r="AJ137" s="6">
        <v>12898</v>
      </c>
      <c r="AL137" s="6">
        <v>13986</v>
      </c>
      <c r="AM137" s="6">
        <v>19984</v>
      </c>
      <c r="AN137" s="6">
        <v>10620</v>
      </c>
      <c r="AO137" s="6">
        <v>35221</v>
      </c>
      <c r="AP137" s="6">
        <v>5438</v>
      </c>
      <c r="AQ137" s="6">
        <v>8578</v>
      </c>
      <c r="AR137" s="6">
        <v>6</v>
      </c>
      <c r="AS137" s="6">
        <v>1994</v>
      </c>
      <c r="AT137" s="6">
        <v>98584</v>
      </c>
      <c r="AU137" s="6">
        <v>3859</v>
      </c>
      <c r="AV137" s="6">
        <v>3</v>
      </c>
      <c r="AW137" s="6">
        <v>16083</v>
      </c>
      <c r="AX137" s="6">
        <v>5246</v>
      </c>
      <c r="AY137" s="6">
        <v>113</v>
      </c>
      <c r="AZ137" s="6">
        <v>7845</v>
      </c>
      <c r="BA137" s="6">
        <v>51</v>
      </c>
      <c r="BB137" s="6">
        <v>13840.2783203125</v>
      </c>
      <c r="BC137" s="6">
        <v>1073.1417236328125</v>
      </c>
      <c r="BD137" s="6">
        <v>6.3800296783447266</v>
      </c>
      <c r="BE137" s="6">
        <v>1756</v>
      </c>
      <c r="BF137" s="6">
        <v>2238.5</v>
      </c>
      <c r="BG137" s="6">
        <v>9459.0478515625</v>
      </c>
      <c r="BH137" s="6">
        <v>236.83000183105469</v>
      </c>
      <c r="BI137" s="6">
        <v>3758.19677734375</v>
      </c>
      <c r="BJ137" s="6">
        <v>8221.345703125</v>
      </c>
    </row>
    <row r="138" spans="1:62" ht="12.75" x14ac:dyDescent="0.2">
      <c r="A138" s="11">
        <v>40983</v>
      </c>
      <c r="B138" s="6">
        <v>674099</v>
      </c>
      <c r="C138" s="6">
        <v>29927</v>
      </c>
      <c r="D138" s="6">
        <v>3518</v>
      </c>
      <c r="E138" s="6">
        <v>15876</v>
      </c>
      <c r="F138" s="6">
        <v>6554</v>
      </c>
      <c r="G138" s="6">
        <v>63258</v>
      </c>
      <c r="H138" s="6">
        <v>6048</v>
      </c>
      <c r="I138" s="6">
        <v>7960</v>
      </c>
      <c r="J138" s="6">
        <v>4348</v>
      </c>
      <c r="L138" s="6">
        <v>92620</v>
      </c>
      <c r="M138" s="6">
        <v>19050</v>
      </c>
      <c r="O138" s="6">
        <v>872</v>
      </c>
      <c r="P138" s="6">
        <v>6931</v>
      </c>
      <c r="Q138" s="6">
        <v>11310</v>
      </c>
      <c r="R138" s="6">
        <v>546</v>
      </c>
      <c r="S138" s="6">
        <v>1918</v>
      </c>
      <c r="T138" s="6">
        <v>2167</v>
      </c>
      <c r="U138" s="6">
        <v>24102</v>
      </c>
      <c r="V138" s="6">
        <v>2272</v>
      </c>
      <c r="W138" s="6">
        <v>3375</v>
      </c>
      <c r="X138" s="6">
        <v>12937</v>
      </c>
      <c r="Y138" s="6">
        <v>15940</v>
      </c>
      <c r="Z138" s="6">
        <v>3823</v>
      </c>
      <c r="AA138" s="6">
        <v>24096</v>
      </c>
      <c r="AB138" s="6">
        <v>2903</v>
      </c>
      <c r="AC138" s="6">
        <v>384</v>
      </c>
      <c r="AD138" s="6">
        <v>87</v>
      </c>
      <c r="AE138" s="6">
        <v>12107</v>
      </c>
      <c r="AF138" s="6">
        <v>3443</v>
      </c>
      <c r="AG138" s="6">
        <v>16478</v>
      </c>
      <c r="AH138" s="6">
        <v>6038</v>
      </c>
      <c r="AI138" s="6">
        <v>31742</v>
      </c>
      <c r="AJ138" s="6">
        <v>10717</v>
      </c>
      <c r="AK138" s="6">
        <v>0</v>
      </c>
      <c r="AL138" s="6">
        <v>13403</v>
      </c>
      <c r="AM138" s="6">
        <v>21762</v>
      </c>
      <c r="AN138" s="6">
        <v>7402</v>
      </c>
      <c r="AO138" s="6">
        <v>30811</v>
      </c>
      <c r="AP138" s="6">
        <v>4098</v>
      </c>
      <c r="AQ138" s="6">
        <v>8614</v>
      </c>
      <c r="AR138" s="6">
        <v>2</v>
      </c>
      <c r="AS138" s="6">
        <v>4401</v>
      </c>
      <c r="AT138" s="6">
        <v>111167</v>
      </c>
      <c r="AU138" s="6">
        <v>4028</v>
      </c>
      <c r="AV138" s="6">
        <v>3</v>
      </c>
      <c r="AW138" s="6">
        <v>15591</v>
      </c>
      <c r="AX138" s="6">
        <v>3270</v>
      </c>
      <c r="AY138" s="6">
        <v>113</v>
      </c>
      <c r="AZ138" s="6">
        <v>6048</v>
      </c>
      <c r="BA138" s="6">
        <v>40</v>
      </c>
      <c r="BB138" s="6">
        <v>13349.77734375</v>
      </c>
      <c r="BC138" s="6">
        <v>1365.2467041015625</v>
      </c>
      <c r="BD138" s="6">
        <v>7.7152848243713379</v>
      </c>
      <c r="BE138" s="6">
        <v>1649.199951171875</v>
      </c>
      <c r="BF138" s="6">
        <v>2040</v>
      </c>
      <c r="BG138" s="6">
        <v>8821.25</v>
      </c>
      <c r="BH138" s="6">
        <v>247.39959716796875</v>
      </c>
      <c r="BI138" s="6">
        <v>4438.5048828125</v>
      </c>
      <c r="BJ138" s="6">
        <v>8015.13671875</v>
      </c>
    </row>
    <row r="139" spans="1:62" ht="12.75" x14ac:dyDescent="0.2">
      <c r="A139" s="11">
        <v>41014</v>
      </c>
      <c r="B139" s="6">
        <v>714338</v>
      </c>
      <c r="C139" s="6">
        <v>31146</v>
      </c>
      <c r="D139" s="6">
        <v>3412</v>
      </c>
      <c r="E139" s="6">
        <v>17556</v>
      </c>
      <c r="F139" s="6">
        <v>11312</v>
      </c>
      <c r="G139" s="6">
        <v>59439</v>
      </c>
      <c r="H139" s="6">
        <v>5964</v>
      </c>
      <c r="I139" s="6">
        <v>7155</v>
      </c>
      <c r="J139" s="6">
        <v>5345</v>
      </c>
      <c r="L139" s="6">
        <v>92374</v>
      </c>
      <c r="M139" s="6">
        <v>23144</v>
      </c>
      <c r="O139" s="6">
        <v>530</v>
      </c>
      <c r="P139" s="6">
        <v>8032</v>
      </c>
      <c r="Q139" s="6">
        <v>7267</v>
      </c>
      <c r="R139" s="6">
        <v>509</v>
      </c>
      <c r="S139" s="6">
        <v>2417</v>
      </c>
      <c r="T139" s="6">
        <v>6076</v>
      </c>
      <c r="U139" s="6">
        <v>26867</v>
      </c>
      <c r="V139" s="6">
        <v>989</v>
      </c>
      <c r="W139" s="6">
        <v>8736</v>
      </c>
      <c r="X139" s="6">
        <v>11942</v>
      </c>
      <c r="Y139" s="6">
        <v>20448</v>
      </c>
      <c r="Z139" s="6">
        <v>4652</v>
      </c>
      <c r="AA139" s="6">
        <v>24548</v>
      </c>
      <c r="AB139" s="6">
        <v>3324</v>
      </c>
      <c r="AC139" s="6">
        <v>369</v>
      </c>
      <c r="AD139" s="6">
        <v>241</v>
      </c>
      <c r="AE139" s="6">
        <v>11342</v>
      </c>
      <c r="AF139" s="6">
        <v>3076</v>
      </c>
      <c r="AG139" s="6">
        <v>17258</v>
      </c>
      <c r="AH139" s="6">
        <v>5954</v>
      </c>
      <c r="AI139" s="6">
        <v>34351</v>
      </c>
      <c r="AJ139" s="6">
        <v>10778</v>
      </c>
      <c r="AL139" s="6">
        <v>11636</v>
      </c>
      <c r="AM139" s="6">
        <v>30147</v>
      </c>
      <c r="AN139" s="6">
        <v>3321</v>
      </c>
      <c r="AO139" s="6">
        <v>32457</v>
      </c>
      <c r="AP139" s="6">
        <v>3941</v>
      </c>
      <c r="AQ139" s="6">
        <v>8175</v>
      </c>
      <c r="AR139" s="6">
        <v>21</v>
      </c>
      <c r="AS139" s="6">
        <v>5262</v>
      </c>
      <c r="AT139" s="6">
        <v>132297</v>
      </c>
      <c r="AU139" s="6">
        <v>3331</v>
      </c>
      <c r="AV139" s="6">
        <v>3</v>
      </c>
      <c r="AW139" s="6">
        <v>8832</v>
      </c>
      <c r="AX139" s="6">
        <v>1547</v>
      </c>
      <c r="AY139" s="6">
        <v>165</v>
      </c>
      <c r="AZ139" s="6">
        <v>6599</v>
      </c>
      <c r="BA139" s="6">
        <v>52</v>
      </c>
      <c r="BB139" s="6">
        <v>12004.1572265625</v>
      </c>
      <c r="BC139" s="6">
        <v>906.5069580078125</v>
      </c>
      <c r="BD139" s="6">
        <v>24.793830871582031</v>
      </c>
      <c r="BE139" s="6">
        <v>1111.5999755859375</v>
      </c>
      <c r="BF139" s="6">
        <v>1840.0999755859375</v>
      </c>
      <c r="BG139" s="6">
        <v>7225.880859375</v>
      </c>
      <c r="BH139" s="6">
        <v>0</v>
      </c>
      <c r="BI139" s="6">
        <v>3605.20947265625</v>
      </c>
      <c r="BJ139" s="6">
        <v>7554.72607421875</v>
      </c>
    </row>
    <row r="140" spans="1:62" ht="12.75" x14ac:dyDescent="0.2">
      <c r="A140" s="11">
        <v>41044</v>
      </c>
      <c r="B140" s="6">
        <v>812467</v>
      </c>
      <c r="C140" s="6">
        <v>37974</v>
      </c>
      <c r="D140" s="6">
        <v>3188</v>
      </c>
      <c r="E140" s="6">
        <v>16742</v>
      </c>
      <c r="F140" s="6">
        <v>11660</v>
      </c>
      <c r="G140" s="6">
        <v>59554</v>
      </c>
      <c r="H140" s="6">
        <v>8061</v>
      </c>
      <c r="I140" s="6">
        <v>7310</v>
      </c>
      <c r="J140" s="6">
        <v>5027</v>
      </c>
      <c r="L140" s="6">
        <v>106171</v>
      </c>
      <c r="M140" s="6">
        <v>29164</v>
      </c>
      <c r="O140" s="6">
        <v>197</v>
      </c>
      <c r="P140" s="6">
        <v>6809</v>
      </c>
      <c r="Q140" s="6">
        <v>11154</v>
      </c>
      <c r="R140" s="6">
        <v>1233</v>
      </c>
      <c r="S140" s="6">
        <v>4335</v>
      </c>
      <c r="T140" s="6">
        <v>5254</v>
      </c>
      <c r="U140" s="6">
        <v>34074</v>
      </c>
      <c r="V140" s="6">
        <v>879</v>
      </c>
      <c r="W140" s="6">
        <v>8620</v>
      </c>
      <c r="X140" s="6">
        <v>14515</v>
      </c>
      <c r="Y140" s="6">
        <v>19353</v>
      </c>
      <c r="Z140" s="6">
        <v>6060</v>
      </c>
      <c r="AA140" s="6">
        <v>30403</v>
      </c>
      <c r="AB140" s="6">
        <v>5193</v>
      </c>
      <c r="AC140" s="6">
        <v>435</v>
      </c>
      <c r="AD140" s="6">
        <v>681</v>
      </c>
      <c r="AE140" s="6">
        <v>16874</v>
      </c>
      <c r="AF140" s="6">
        <v>4556</v>
      </c>
      <c r="AG140" s="6">
        <v>22292</v>
      </c>
      <c r="AH140" s="6">
        <v>6232</v>
      </c>
      <c r="AI140" s="6">
        <v>41947</v>
      </c>
      <c r="AJ140" s="6">
        <v>13077</v>
      </c>
      <c r="AK140" s="6">
        <v>0</v>
      </c>
      <c r="AL140" s="6">
        <v>14972</v>
      </c>
      <c r="AM140" s="6">
        <v>32053</v>
      </c>
      <c r="AN140" s="6">
        <v>1492</v>
      </c>
      <c r="AO140" s="6">
        <v>30222</v>
      </c>
      <c r="AP140" s="6">
        <v>5581</v>
      </c>
      <c r="AQ140" s="6">
        <v>11140</v>
      </c>
      <c r="AR140" s="6">
        <v>95</v>
      </c>
      <c r="AS140" s="6">
        <v>6334</v>
      </c>
      <c r="AT140" s="6">
        <v>141302</v>
      </c>
      <c r="AU140" s="6">
        <v>3954</v>
      </c>
      <c r="AV140" s="6">
        <v>3</v>
      </c>
      <c r="AW140" s="6">
        <v>15240</v>
      </c>
      <c r="AX140" s="6">
        <v>896</v>
      </c>
      <c r="AY140" s="6">
        <v>287</v>
      </c>
      <c r="AZ140" s="6">
        <v>9836</v>
      </c>
      <c r="BA140" s="6">
        <v>36</v>
      </c>
      <c r="BB140" s="6">
        <v>11059.7646484375</v>
      </c>
      <c r="BC140" s="6">
        <v>797.22723388671875</v>
      </c>
      <c r="BD140" s="6">
        <v>0</v>
      </c>
      <c r="BE140" s="6">
        <v>1611.199951171875</v>
      </c>
      <c r="BF140" s="6">
        <v>1712.9000244140625</v>
      </c>
      <c r="BG140" s="6">
        <v>7711.451171875</v>
      </c>
      <c r="BH140" s="6">
        <v>0.40753427147865295</v>
      </c>
      <c r="BI140" s="6">
        <v>3366.084228515625</v>
      </c>
      <c r="BJ140" s="6">
        <v>8343.0517578125</v>
      </c>
    </row>
    <row r="141" spans="1:62" ht="12.75" x14ac:dyDescent="0.2">
      <c r="A141" s="11">
        <v>41075</v>
      </c>
      <c r="B141" s="6">
        <v>879881</v>
      </c>
      <c r="C141" s="6">
        <v>38229</v>
      </c>
      <c r="D141" s="6">
        <v>2928</v>
      </c>
      <c r="E141" s="6">
        <v>25082</v>
      </c>
      <c r="F141" s="6">
        <v>13998</v>
      </c>
      <c r="G141" s="6">
        <v>62632</v>
      </c>
      <c r="H141" s="6">
        <v>8393</v>
      </c>
      <c r="I141" s="6">
        <v>9356</v>
      </c>
      <c r="J141" s="6">
        <v>5087</v>
      </c>
      <c r="L141" s="6">
        <v>102818</v>
      </c>
      <c r="M141" s="6">
        <v>32369</v>
      </c>
      <c r="O141" s="6">
        <v>349</v>
      </c>
      <c r="P141" s="6">
        <v>11741</v>
      </c>
      <c r="Q141" s="6">
        <v>11057</v>
      </c>
      <c r="R141" s="6">
        <v>2421</v>
      </c>
      <c r="S141" s="6">
        <v>4107</v>
      </c>
      <c r="T141" s="6">
        <v>3321</v>
      </c>
      <c r="U141" s="6">
        <v>36888</v>
      </c>
      <c r="V141" s="6">
        <v>2067</v>
      </c>
      <c r="W141" s="6">
        <v>4438</v>
      </c>
      <c r="X141" s="6">
        <v>16520</v>
      </c>
      <c r="Y141" s="6">
        <v>20794</v>
      </c>
      <c r="Z141" s="6">
        <v>7013</v>
      </c>
      <c r="AA141" s="6">
        <v>32327</v>
      </c>
      <c r="AB141" s="6">
        <v>7447</v>
      </c>
      <c r="AC141" s="6">
        <v>526</v>
      </c>
      <c r="AD141" s="6">
        <v>1422</v>
      </c>
      <c r="AE141" s="6">
        <v>17965</v>
      </c>
      <c r="AF141" s="6">
        <v>4464</v>
      </c>
      <c r="AG141" s="6">
        <v>22956</v>
      </c>
      <c r="AH141" s="6">
        <v>7348</v>
      </c>
      <c r="AI141" s="6">
        <v>48943</v>
      </c>
      <c r="AJ141" s="6">
        <v>13291</v>
      </c>
      <c r="AK141" s="6">
        <v>0</v>
      </c>
      <c r="AL141" s="6">
        <v>15950</v>
      </c>
      <c r="AM141" s="6">
        <v>35773</v>
      </c>
      <c r="AN141" s="6">
        <v>1156</v>
      </c>
      <c r="AO141" s="6">
        <v>33904</v>
      </c>
      <c r="AP141" s="6">
        <v>5535</v>
      </c>
      <c r="AQ141" s="6">
        <v>9540</v>
      </c>
      <c r="AR141" s="6">
        <v>257</v>
      </c>
      <c r="AS141" s="6">
        <v>6991</v>
      </c>
      <c r="AT141" s="6">
        <v>158225</v>
      </c>
      <c r="AU141" s="6">
        <v>4498</v>
      </c>
      <c r="AV141" s="6">
        <v>3</v>
      </c>
      <c r="AW141" s="6">
        <v>18398</v>
      </c>
      <c r="AX141" s="6">
        <v>840</v>
      </c>
      <c r="AY141" s="6">
        <v>194</v>
      </c>
      <c r="AZ141" s="6">
        <v>10275</v>
      </c>
      <c r="BA141" s="6">
        <v>45</v>
      </c>
      <c r="BB141" s="6">
        <v>11264.8857421875</v>
      </c>
      <c r="BC141" s="6">
        <v>772.68841552734375</v>
      </c>
      <c r="BD141" s="6">
        <v>9.2943811416625977</v>
      </c>
      <c r="BE141" s="6">
        <v>1589.300048828125</v>
      </c>
      <c r="BF141" s="6">
        <v>1506.5</v>
      </c>
      <c r="BG141" s="6">
        <v>8837.13671875</v>
      </c>
      <c r="BH141" s="6">
        <v>25.069931030273438</v>
      </c>
      <c r="BI141" s="6">
        <v>3230.457275390625</v>
      </c>
      <c r="BJ141" s="6">
        <v>10020.2412109375</v>
      </c>
    </row>
    <row r="142" spans="1:62" ht="12.75" x14ac:dyDescent="0.2">
      <c r="A142" s="11">
        <v>41105</v>
      </c>
      <c r="B142" s="6">
        <v>1081688</v>
      </c>
      <c r="C142" s="6">
        <v>42746</v>
      </c>
      <c r="D142" s="6">
        <v>3104</v>
      </c>
      <c r="E142" s="6">
        <v>29722</v>
      </c>
      <c r="F142" s="6">
        <v>18416</v>
      </c>
      <c r="G142" s="6">
        <v>73812</v>
      </c>
      <c r="H142" s="6">
        <v>10910</v>
      </c>
      <c r="I142" s="6">
        <v>12599</v>
      </c>
      <c r="J142" s="6">
        <v>6286</v>
      </c>
      <c r="L142" s="6">
        <v>114669</v>
      </c>
      <c r="M142" s="6">
        <v>38917</v>
      </c>
      <c r="O142" s="6">
        <v>1716</v>
      </c>
      <c r="P142" s="6">
        <v>21542</v>
      </c>
      <c r="Q142" s="6">
        <v>15119</v>
      </c>
      <c r="R142" s="6">
        <v>5424</v>
      </c>
      <c r="S142" s="6">
        <v>7331</v>
      </c>
      <c r="T142" s="6">
        <v>5512</v>
      </c>
      <c r="U142" s="6">
        <v>36827</v>
      </c>
      <c r="V142" s="6">
        <v>3611</v>
      </c>
      <c r="W142" s="6">
        <v>7890</v>
      </c>
      <c r="X142" s="6">
        <v>23375</v>
      </c>
      <c r="Y142" s="6">
        <v>29884</v>
      </c>
      <c r="Z142" s="6">
        <v>12363</v>
      </c>
      <c r="AA142" s="6">
        <v>33007</v>
      </c>
      <c r="AB142" s="6">
        <v>11097</v>
      </c>
      <c r="AC142" s="6">
        <v>639</v>
      </c>
      <c r="AD142" s="6">
        <v>3376</v>
      </c>
      <c r="AE142" s="6">
        <v>20959</v>
      </c>
      <c r="AF142" s="6">
        <v>5426</v>
      </c>
      <c r="AG142" s="6">
        <v>29859</v>
      </c>
      <c r="AH142" s="6">
        <v>8376</v>
      </c>
      <c r="AI142" s="6">
        <v>65796</v>
      </c>
      <c r="AJ142" s="6">
        <v>20603</v>
      </c>
      <c r="AK142" s="6">
        <v>0</v>
      </c>
      <c r="AL142" s="6">
        <v>20479</v>
      </c>
      <c r="AM142" s="6">
        <v>45372</v>
      </c>
      <c r="AN142" s="6">
        <v>3981</v>
      </c>
      <c r="AO142" s="6">
        <v>42507</v>
      </c>
      <c r="AP142" s="6">
        <v>6267</v>
      </c>
      <c r="AQ142" s="6">
        <v>12522</v>
      </c>
      <c r="AR142" s="6">
        <v>1276</v>
      </c>
      <c r="AS142" s="6">
        <v>8785</v>
      </c>
      <c r="AT142" s="6">
        <v>171113</v>
      </c>
      <c r="AU142" s="6">
        <v>4778</v>
      </c>
      <c r="AV142" s="6">
        <v>3</v>
      </c>
      <c r="AW142" s="6">
        <v>25195</v>
      </c>
      <c r="AX142" s="6">
        <v>2169</v>
      </c>
      <c r="AY142" s="6">
        <v>550</v>
      </c>
      <c r="AZ142" s="6">
        <v>15746</v>
      </c>
      <c r="BA142" s="6">
        <v>31</v>
      </c>
      <c r="BB142" s="6">
        <v>12259.205078125</v>
      </c>
      <c r="BC142" s="6">
        <v>779.18280029296875</v>
      </c>
      <c r="BD142" s="6">
        <v>5.9511609077453613</v>
      </c>
      <c r="BE142" s="6">
        <v>1567.9000244140625</v>
      </c>
      <c r="BF142" s="6">
        <v>1567</v>
      </c>
      <c r="BG142" s="6">
        <v>11097.99609375</v>
      </c>
      <c r="BH142" s="6">
        <v>277.22848510742187</v>
      </c>
      <c r="BI142" s="6">
        <v>2988.567626953125</v>
      </c>
      <c r="BJ142" s="6">
        <v>10638.92578125</v>
      </c>
    </row>
    <row r="143" spans="1:62" ht="12.75" x14ac:dyDescent="0.2">
      <c r="A143" s="11">
        <v>41136</v>
      </c>
      <c r="B143" s="6">
        <v>1003938</v>
      </c>
      <c r="C143" s="6">
        <v>39324</v>
      </c>
      <c r="D143" s="6">
        <v>3268</v>
      </c>
      <c r="E143" s="6">
        <v>35177</v>
      </c>
      <c r="F143" s="6">
        <v>15385</v>
      </c>
      <c r="G143" s="6">
        <v>101388</v>
      </c>
      <c r="H143" s="6">
        <v>10162</v>
      </c>
      <c r="I143" s="6">
        <v>12490</v>
      </c>
      <c r="J143" s="6">
        <v>5233</v>
      </c>
      <c r="L143" s="6">
        <v>114407</v>
      </c>
      <c r="M143" s="6">
        <v>32124</v>
      </c>
      <c r="O143" s="6">
        <v>2459</v>
      </c>
      <c r="P143" s="6">
        <v>9250</v>
      </c>
      <c r="Q143" s="6">
        <v>9148</v>
      </c>
      <c r="R143" s="6">
        <v>1770</v>
      </c>
      <c r="S143" s="6">
        <v>4445</v>
      </c>
      <c r="T143" s="6">
        <v>2634</v>
      </c>
      <c r="U143" s="6">
        <v>35333</v>
      </c>
      <c r="V143" s="6">
        <v>4143</v>
      </c>
      <c r="W143" s="6">
        <v>5571</v>
      </c>
      <c r="X143" s="6">
        <v>23234</v>
      </c>
      <c r="Y143" s="6">
        <v>15198</v>
      </c>
      <c r="Z143" s="6">
        <v>5581</v>
      </c>
      <c r="AA143" s="6">
        <v>29713</v>
      </c>
      <c r="AB143" s="6">
        <v>6970</v>
      </c>
      <c r="AC143" s="6">
        <v>703</v>
      </c>
      <c r="AD143" s="6">
        <v>1250</v>
      </c>
      <c r="AE143" s="6">
        <v>22608</v>
      </c>
      <c r="AF143" s="6">
        <v>5053</v>
      </c>
      <c r="AG143" s="6">
        <v>25873</v>
      </c>
      <c r="AH143" s="6">
        <v>8969</v>
      </c>
      <c r="AI143" s="6">
        <v>57285</v>
      </c>
      <c r="AJ143" s="6">
        <v>16794</v>
      </c>
      <c r="AK143" s="6">
        <v>0</v>
      </c>
      <c r="AL143" s="6">
        <v>15870</v>
      </c>
      <c r="AM143" s="6">
        <v>38833</v>
      </c>
      <c r="AN143" s="6">
        <v>7219</v>
      </c>
      <c r="AO143" s="6">
        <v>37929</v>
      </c>
      <c r="AP143" s="6">
        <v>7039</v>
      </c>
      <c r="AQ143" s="6">
        <v>9644</v>
      </c>
      <c r="AR143" s="6">
        <v>508</v>
      </c>
      <c r="AS143" s="6">
        <v>6545</v>
      </c>
      <c r="AT143" s="6">
        <v>178032</v>
      </c>
      <c r="AU143" s="6">
        <v>4999</v>
      </c>
      <c r="AV143" s="6">
        <v>3</v>
      </c>
      <c r="AW143" s="6">
        <v>19932</v>
      </c>
      <c r="AX143" s="6">
        <v>5935</v>
      </c>
      <c r="AY143" s="6">
        <v>289</v>
      </c>
      <c r="AZ143" s="6">
        <v>8183</v>
      </c>
      <c r="BA143" s="6">
        <v>36</v>
      </c>
      <c r="BB143" s="6">
        <v>12422.681640625</v>
      </c>
      <c r="BC143" s="6">
        <v>870.67138671875</v>
      </c>
      <c r="BD143" s="6">
        <v>5.9850344657897949</v>
      </c>
      <c r="BE143" s="6">
        <v>1110.5</v>
      </c>
      <c r="BF143" s="6">
        <v>1803</v>
      </c>
      <c r="BG143" s="6">
        <v>9556.361328125</v>
      </c>
      <c r="BH143" s="6">
        <v>255.52400207519531</v>
      </c>
      <c r="BI143" s="6">
        <v>3220.00341796875</v>
      </c>
      <c r="BJ143" s="6">
        <v>11786.345703125</v>
      </c>
    </row>
    <row r="144" spans="1:62" ht="12.75" x14ac:dyDescent="0.2">
      <c r="A144" s="11">
        <v>41167</v>
      </c>
      <c r="B144" s="6">
        <v>802588</v>
      </c>
      <c r="C144" s="6">
        <v>31873</v>
      </c>
      <c r="D144" s="6">
        <v>2970</v>
      </c>
      <c r="E144" s="6">
        <v>25391</v>
      </c>
      <c r="F144" s="6">
        <v>9328</v>
      </c>
      <c r="G144" s="6">
        <v>89558</v>
      </c>
      <c r="H144" s="6">
        <v>7620</v>
      </c>
      <c r="I144" s="6">
        <v>10483</v>
      </c>
      <c r="J144" s="6">
        <v>4553</v>
      </c>
      <c r="L144" s="6">
        <v>105942</v>
      </c>
      <c r="M144" s="6">
        <v>27422</v>
      </c>
      <c r="O144" s="6">
        <v>1634</v>
      </c>
      <c r="P144" s="6">
        <v>6252</v>
      </c>
      <c r="Q144" s="6">
        <v>6872</v>
      </c>
      <c r="R144" s="6">
        <v>925</v>
      </c>
      <c r="S144" s="6">
        <v>2195</v>
      </c>
      <c r="T144" s="6">
        <v>1454</v>
      </c>
      <c r="U144" s="6">
        <v>28605</v>
      </c>
      <c r="V144" s="6">
        <v>2646</v>
      </c>
      <c r="W144" s="6">
        <v>3438</v>
      </c>
      <c r="X144" s="6">
        <v>18343</v>
      </c>
      <c r="Y144" s="6">
        <v>10524</v>
      </c>
      <c r="Z144" s="6">
        <v>2551</v>
      </c>
      <c r="AA144" s="6">
        <v>20428</v>
      </c>
      <c r="AB144" s="6">
        <v>3352</v>
      </c>
      <c r="AC144" s="6">
        <v>528</v>
      </c>
      <c r="AD144" s="6">
        <v>267</v>
      </c>
      <c r="AE144" s="6">
        <v>17863</v>
      </c>
      <c r="AF144" s="6">
        <v>4512</v>
      </c>
      <c r="AG144" s="6">
        <v>22087</v>
      </c>
      <c r="AH144" s="6">
        <v>5946</v>
      </c>
      <c r="AI144" s="6">
        <v>41513</v>
      </c>
      <c r="AJ144" s="6">
        <v>14032</v>
      </c>
      <c r="AL144" s="6">
        <v>13233</v>
      </c>
      <c r="AM144" s="6">
        <v>27119</v>
      </c>
      <c r="AN144" s="6">
        <v>10546</v>
      </c>
      <c r="AO144" s="6">
        <v>32377</v>
      </c>
      <c r="AP144" s="6">
        <v>5516</v>
      </c>
      <c r="AQ144" s="6">
        <v>10620</v>
      </c>
      <c r="AR144" s="6">
        <v>52</v>
      </c>
      <c r="AS144" s="6">
        <v>6173</v>
      </c>
      <c r="AT144" s="6">
        <v>133771</v>
      </c>
      <c r="AU144" s="6">
        <v>4134</v>
      </c>
      <c r="AV144" s="6">
        <v>2</v>
      </c>
      <c r="AW144" s="6">
        <v>17131</v>
      </c>
      <c r="AX144" s="6">
        <v>6370</v>
      </c>
      <c r="AY144" s="6">
        <v>150</v>
      </c>
      <c r="AZ144" s="6">
        <v>4259</v>
      </c>
      <c r="BA144" s="6">
        <v>29</v>
      </c>
      <c r="BB144" s="6">
        <v>11955.740234375</v>
      </c>
      <c r="BC144" s="6">
        <v>561.62640380859375</v>
      </c>
      <c r="BD144" s="6">
        <v>95.906532287597656</v>
      </c>
      <c r="BE144" s="6">
        <v>599.4000244140625</v>
      </c>
      <c r="BF144" s="6">
        <v>1477.699951171875</v>
      </c>
      <c r="BG144" s="6">
        <v>8156.1484375</v>
      </c>
      <c r="BH144" s="6">
        <v>12.107711791992188</v>
      </c>
      <c r="BI144" s="6">
        <v>3686.7763671875</v>
      </c>
      <c r="BJ144" s="6">
        <v>10879.541015625</v>
      </c>
    </row>
    <row r="145" spans="1:65" ht="12.75" x14ac:dyDescent="0.2">
      <c r="A145" s="11">
        <v>41197</v>
      </c>
      <c r="B145" s="6">
        <v>669195</v>
      </c>
      <c r="C145" s="6">
        <v>24622</v>
      </c>
      <c r="D145" s="6">
        <v>3307</v>
      </c>
      <c r="E145" s="6">
        <v>19457</v>
      </c>
      <c r="F145" s="6">
        <v>9154</v>
      </c>
      <c r="G145" s="6">
        <v>82060</v>
      </c>
      <c r="H145" s="6">
        <v>4154</v>
      </c>
      <c r="I145" s="6">
        <v>10622</v>
      </c>
      <c r="J145" s="6">
        <v>4248</v>
      </c>
      <c r="L145" s="6">
        <v>94486</v>
      </c>
      <c r="M145" s="6">
        <v>22727</v>
      </c>
      <c r="O145" s="6">
        <v>1529</v>
      </c>
      <c r="P145" s="6">
        <v>2496</v>
      </c>
      <c r="Q145" s="6">
        <v>8357</v>
      </c>
      <c r="R145" s="6">
        <v>675</v>
      </c>
      <c r="S145" s="6">
        <v>957</v>
      </c>
      <c r="T145" s="6">
        <v>924</v>
      </c>
      <c r="U145" s="6">
        <v>23761</v>
      </c>
      <c r="V145" s="6">
        <v>2205</v>
      </c>
      <c r="W145" s="6">
        <v>2357</v>
      </c>
      <c r="X145" s="6">
        <v>15423</v>
      </c>
      <c r="Y145" s="6">
        <v>7910</v>
      </c>
      <c r="Z145" s="6">
        <v>1958</v>
      </c>
      <c r="AA145" s="6">
        <v>18099</v>
      </c>
      <c r="AB145" s="6">
        <v>1613</v>
      </c>
      <c r="AC145" s="6">
        <v>421</v>
      </c>
      <c r="AD145" s="6">
        <v>90</v>
      </c>
      <c r="AE145" s="6">
        <v>16263</v>
      </c>
      <c r="AF145" s="6">
        <v>4245</v>
      </c>
      <c r="AG145" s="6">
        <v>17093</v>
      </c>
      <c r="AH145" s="6">
        <v>5540</v>
      </c>
      <c r="AI145" s="6">
        <v>38655</v>
      </c>
      <c r="AJ145" s="6">
        <v>9107</v>
      </c>
      <c r="AL145" s="6">
        <v>12767</v>
      </c>
      <c r="AM145" s="6">
        <v>16847</v>
      </c>
      <c r="AN145" s="6">
        <v>10565</v>
      </c>
      <c r="AO145" s="6">
        <v>27688</v>
      </c>
      <c r="AP145" s="6">
        <v>5498</v>
      </c>
      <c r="AQ145" s="6">
        <v>10395</v>
      </c>
      <c r="AR145" s="6">
        <v>67</v>
      </c>
      <c r="AS145" s="6">
        <v>3973</v>
      </c>
      <c r="AT145" s="6">
        <v>102192</v>
      </c>
      <c r="AU145" s="6">
        <v>2858</v>
      </c>
      <c r="AV145" s="6">
        <v>2</v>
      </c>
      <c r="AW145" s="6">
        <v>12418</v>
      </c>
      <c r="AX145" s="6">
        <v>6656</v>
      </c>
      <c r="AY145" s="6">
        <v>170</v>
      </c>
      <c r="AZ145" s="6">
        <v>2541</v>
      </c>
      <c r="BA145" s="6">
        <v>45</v>
      </c>
      <c r="BB145" s="6">
        <v>12748.5283203125</v>
      </c>
      <c r="BC145" s="6">
        <v>1079.848876953125</v>
      </c>
      <c r="BD145" s="6">
        <v>91.042076110839844</v>
      </c>
      <c r="BE145" s="6">
        <v>876</v>
      </c>
      <c r="BF145" s="6">
        <v>1879.800048828125</v>
      </c>
      <c r="BG145" s="6">
        <v>7741.58837890625</v>
      </c>
      <c r="BH145" s="6">
        <v>0</v>
      </c>
      <c r="BI145" s="6">
        <v>3940.842041015625</v>
      </c>
      <c r="BJ145" s="6">
        <v>8554.001953125</v>
      </c>
    </row>
    <row r="146" spans="1:65" ht="12.75" x14ac:dyDescent="0.2">
      <c r="A146" s="11">
        <v>41228</v>
      </c>
      <c r="B146" s="6">
        <v>579745</v>
      </c>
      <c r="C146" s="6">
        <v>26858</v>
      </c>
      <c r="D146" s="6">
        <v>3573</v>
      </c>
      <c r="E146" s="6">
        <v>8550</v>
      </c>
      <c r="F146" s="6">
        <v>7487</v>
      </c>
      <c r="G146" s="6">
        <v>68922</v>
      </c>
      <c r="H146" s="6">
        <v>6320</v>
      </c>
      <c r="I146" s="6">
        <v>11042</v>
      </c>
      <c r="J146" s="6">
        <v>2301</v>
      </c>
      <c r="L146" s="6">
        <v>74621</v>
      </c>
      <c r="M146" s="6">
        <v>20277</v>
      </c>
      <c r="O146" s="6">
        <v>988</v>
      </c>
      <c r="P146" s="6">
        <v>3507</v>
      </c>
      <c r="Q146" s="6">
        <v>7243</v>
      </c>
      <c r="R146" s="6">
        <v>935</v>
      </c>
      <c r="S146" s="6">
        <v>841</v>
      </c>
      <c r="T146" s="6">
        <v>1332</v>
      </c>
      <c r="U146" s="6">
        <v>17837</v>
      </c>
      <c r="V146" s="6">
        <v>1624</v>
      </c>
      <c r="W146" s="6">
        <v>2972</v>
      </c>
      <c r="X146" s="6">
        <v>11707</v>
      </c>
      <c r="Y146" s="6">
        <v>8494</v>
      </c>
      <c r="Z146" s="6">
        <v>3085</v>
      </c>
      <c r="AA146" s="6">
        <v>16114</v>
      </c>
      <c r="AB146" s="6">
        <v>1901</v>
      </c>
      <c r="AC146" s="6">
        <v>303</v>
      </c>
      <c r="AD146" s="6">
        <v>115</v>
      </c>
      <c r="AE146" s="6">
        <v>12758</v>
      </c>
      <c r="AF146" s="6">
        <v>2269</v>
      </c>
      <c r="AG146" s="6">
        <v>11646</v>
      </c>
      <c r="AH146" s="6">
        <v>4305</v>
      </c>
      <c r="AI146" s="6">
        <v>39241</v>
      </c>
      <c r="AJ146" s="6">
        <v>7885</v>
      </c>
      <c r="AK146" s="6">
        <v>0</v>
      </c>
      <c r="AL146" s="6">
        <v>11033</v>
      </c>
      <c r="AM146" s="6">
        <v>14726</v>
      </c>
      <c r="AN146" s="6">
        <v>8185</v>
      </c>
      <c r="AO146" s="6">
        <v>28895</v>
      </c>
      <c r="AP146" s="6">
        <v>3384</v>
      </c>
      <c r="AQ146" s="6">
        <v>10398</v>
      </c>
      <c r="AR146" s="6">
        <v>6</v>
      </c>
      <c r="AS146" s="6">
        <v>4393</v>
      </c>
      <c r="AT146" s="6">
        <v>88702</v>
      </c>
      <c r="AU146" s="6">
        <v>3353</v>
      </c>
      <c r="AV146" s="6">
        <v>4</v>
      </c>
      <c r="AW146" s="6">
        <v>11311</v>
      </c>
      <c r="AX146" s="6">
        <v>3081</v>
      </c>
      <c r="AY146" s="6">
        <v>122</v>
      </c>
      <c r="AZ146" s="6">
        <v>5069</v>
      </c>
      <c r="BA146" s="6">
        <v>30</v>
      </c>
      <c r="BB146" s="6">
        <v>11659.4248046875</v>
      </c>
      <c r="BC146" s="6">
        <v>1056.890625</v>
      </c>
      <c r="BD146" s="6">
        <v>54.611919403076172</v>
      </c>
      <c r="BE146" s="6">
        <v>1633.5999755859375</v>
      </c>
      <c r="BF146" s="6">
        <v>1633.199951171875</v>
      </c>
      <c r="BG146" s="6">
        <v>8533.1259765625</v>
      </c>
      <c r="BH146" s="6">
        <v>0</v>
      </c>
      <c r="BI146" s="6">
        <v>4395.42236328125</v>
      </c>
      <c r="BJ146" s="6">
        <v>6630.8828125</v>
      </c>
    </row>
    <row r="147" spans="1:65" ht="12.75" x14ac:dyDescent="0.2">
      <c r="A147" s="11">
        <v>41258</v>
      </c>
      <c r="B147" s="6">
        <v>599502</v>
      </c>
      <c r="C147" s="6">
        <v>31222</v>
      </c>
      <c r="D147" s="6">
        <v>2989</v>
      </c>
      <c r="E147" s="6">
        <v>7054</v>
      </c>
      <c r="F147" s="6">
        <v>5712</v>
      </c>
      <c r="G147" s="6">
        <v>63863</v>
      </c>
      <c r="H147" s="6">
        <v>5693</v>
      </c>
      <c r="I147" s="6">
        <v>9348</v>
      </c>
      <c r="J147" s="6">
        <v>3411</v>
      </c>
      <c r="L147" s="6">
        <v>86123</v>
      </c>
      <c r="M147" s="6">
        <v>25326</v>
      </c>
      <c r="O147" s="6">
        <v>629</v>
      </c>
      <c r="P147" s="6">
        <v>2507</v>
      </c>
      <c r="Q147" s="6">
        <v>6959</v>
      </c>
      <c r="R147" s="6">
        <v>1087</v>
      </c>
      <c r="S147" s="6">
        <v>622</v>
      </c>
      <c r="T147" s="6">
        <v>606</v>
      </c>
      <c r="U147" s="6">
        <v>22977</v>
      </c>
      <c r="V147" s="6">
        <v>1532</v>
      </c>
      <c r="W147" s="6">
        <v>1226</v>
      </c>
      <c r="X147" s="6">
        <v>8177</v>
      </c>
      <c r="Y147" s="6">
        <v>5504</v>
      </c>
      <c r="Z147" s="6">
        <v>4671</v>
      </c>
      <c r="AA147" s="6">
        <v>18324</v>
      </c>
      <c r="AB147" s="6">
        <v>1904</v>
      </c>
      <c r="AC147" s="6">
        <v>316</v>
      </c>
      <c r="AD147" s="6">
        <v>55</v>
      </c>
      <c r="AE147" s="6">
        <v>15311</v>
      </c>
      <c r="AF147" s="6">
        <v>3488</v>
      </c>
      <c r="AG147" s="6">
        <v>11765</v>
      </c>
      <c r="AH147" s="6">
        <v>5235</v>
      </c>
      <c r="AI147" s="6">
        <v>34505</v>
      </c>
      <c r="AJ147" s="6">
        <v>11589</v>
      </c>
      <c r="AL147" s="6">
        <v>12980</v>
      </c>
      <c r="AM147" s="6">
        <v>14902</v>
      </c>
      <c r="AN147" s="6">
        <v>5782</v>
      </c>
      <c r="AO147" s="6">
        <v>30909</v>
      </c>
      <c r="AP147" s="6">
        <v>3524</v>
      </c>
      <c r="AQ147" s="6">
        <v>7333</v>
      </c>
      <c r="AR147" s="6">
        <v>169</v>
      </c>
      <c r="AS147" s="6">
        <v>5032</v>
      </c>
      <c r="AT147" s="6">
        <v>94898</v>
      </c>
      <c r="AU147" s="6">
        <v>3442</v>
      </c>
      <c r="AV147" s="6">
        <v>4</v>
      </c>
      <c r="AW147" s="6">
        <v>13239</v>
      </c>
      <c r="AX147" s="6">
        <v>2760</v>
      </c>
      <c r="AY147" s="6">
        <v>42</v>
      </c>
      <c r="AZ147" s="6">
        <v>4705</v>
      </c>
      <c r="BA147" s="6">
        <v>51</v>
      </c>
      <c r="BB147" s="6">
        <v>12816.9365234375</v>
      </c>
      <c r="BC147" s="6">
        <v>1085.1173095703125</v>
      </c>
      <c r="BD147" s="6">
        <v>8.3867731094360352</v>
      </c>
      <c r="BE147" s="6">
        <v>1930.5</v>
      </c>
      <c r="BF147" s="6">
        <v>1932</v>
      </c>
      <c r="BG147" s="6">
        <v>9869.57421875</v>
      </c>
      <c r="BH147" s="6">
        <v>234.72659301757812</v>
      </c>
      <c r="BI147" s="6">
        <v>5001.02587890625</v>
      </c>
      <c r="BJ147" s="6">
        <v>7075.39404296875</v>
      </c>
    </row>
    <row r="148" spans="1:65" ht="12.75" x14ac:dyDescent="0.2">
      <c r="A148" s="11">
        <v>41289</v>
      </c>
      <c r="B148" s="6">
        <v>628762</v>
      </c>
      <c r="C148" s="6">
        <v>26684</v>
      </c>
      <c r="D148" s="6">
        <v>3497</v>
      </c>
      <c r="E148" s="6">
        <v>10698</v>
      </c>
      <c r="F148" s="6">
        <v>9361</v>
      </c>
      <c r="G148" s="6">
        <v>65515</v>
      </c>
      <c r="H148" s="6">
        <v>6889</v>
      </c>
      <c r="I148" s="6">
        <v>8796</v>
      </c>
      <c r="J148" s="6">
        <v>2236</v>
      </c>
      <c r="L148" s="6">
        <v>75422</v>
      </c>
      <c r="M148" s="6">
        <v>22844</v>
      </c>
      <c r="O148" s="6">
        <v>2413</v>
      </c>
      <c r="P148" s="6">
        <v>2930</v>
      </c>
      <c r="Q148" s="6">
        <v>7582</v>
      </c>
      <c r="R148" s="6">
        <v>722</v>
      </c>
      <c r="S148" s="6">
        <v>1005</v>
      </c>
      <c r="T148" s="6">
        <v>1144</v>
      </c>
      <c r="U148" s="6">
        <v>20943</v>
      </c>
      <c r="V148" s="6">
        <v>2281</v>
      </c>
      <c r="W148" s="6">
        <v>480</v>
      </c>
      <c r="X148" s="6">
        <v>10286</v>
      </c>
      <c r="Y148" s="6">
        <v>7215</v>
      </c>
      <c r="Z148" s="6">
        <v>4053</v>
      </c>
      <c r="AA148" s="6">
        <v>22891</v>
      </c>
      <c r="AB148" s="6">
        <v>2968</v>
      </c>
      <c r="AD148" s="6">
        <v>45</v>
      </c>
      <c r="AE148" s="6">
        <v>15840</v>
      </c>
      <c r="AF148" s="6">
        <v>2883</v>
      </c>
      <c r="AG148" s="6">
        <v>14782</v>
      </c>
      <c r="AH148" s="6">
        <v>5256</v>
      </c>
      <c r="AI148" s="6">
        <v>33283</v>
      </c>
      <c r="AJ148" s="6">
        <v>15951</v>
      </c>
      <c r="AL148" s="6">
        <v>13617</v>
      </c>
      <c r="AM148" s="6">
        <v>18143</v>
      </c>
      <c r="AN148" s="6">
        <v>10204</v>
      </c>
      <c r="AO148" s="6">
        <v>31239</v>
      </c>
      <c r="AP148" s="6">
        <v>2751</v>
      </c>
      <c r="AQ148" s="6">
        <v>6938</v>
      </c>
      <c r="AR148" s="6">
        <v>244</v>
      </c>
      <c r="AS148" s="6">
        <v>4735</v>
      </c>
      <c r="AT148" s="6">
        <v>105856</v>
      </c>
      <c r="AU148" s="6">
        <v>4056</v>
      </c>
      <c r="AV148" s="6">
        <v>5</v>
      </c>
      <c r="AW148" s="6">
        <v>13894</v>
      </c>
      <c r="AX148" s="6">
        <v>4248</v>
      </c>
      <c r="AY148" s="6">
        <v>227</v>
      </c>
      <c r="AZ148" s="6">
        <v>5322</v>
      </c>
      <c r="BB148" s="6">
        <v>12432.5244140625</v>
      </c>
      <c r="BC148" s="6">
        <v>1027.3468017578125</v>
      </c>
      <c r="BD148" s="6">
        <v>45.959331512451172</v>
      </c>
      <c r="BE148" s="6">
        <v>1784.0999755859375</v>
      </c>
      <c r="BF148" s="6">
        <v>1353.300048828125</v>
      </c>
      <c r="BG148" s="6">
        <v>10528.875</v>
      </c>
      <c r="BH148" s="6">
        <v>1.2226028442382812</v>
      </c>
      <c r="BI148" s="6">
        <v>3767.381591796875</v>
      </c>
      <c r="BJ148" s="6">
        <v>7409.685546875</v>
      </c>
      <c r="BK148" s="27">
        <f t="shared" ref="BK148:BK165" si="0">SUM(C148:BA148)</f>
        <v>628374</v>
      </c>
      <c r="BL148" s="24">
        <f t="shared" ref="BL148:BL165" si="1">+BK148/B148</f>
        <v>0.99938291436187299</v>
      </c>
    </row>
    <row r="149" spans="1:65" ht="12.75" x14ac:dyDescent="0.2">
      <c r="A149" s="11">
        <v>41320</v>
      </c>
      <c r="B149" s="6">
        <v>564804</v>
      </c>
      <c r="C149" s="6">
        <v>30617</v>
      </c>
      <c r="D149" s="6">
        <v>2854</v>
      </c>
      <c r="E149" s="6">
        <v>8256</v>
      </c>
      <c r="F149" s="6">
        <v>8795</v>
      </c>
      <c r="G149" s="6">
        <v>60070</v>
      </c>
      <c r="H149" s="6">
        <v>4936</v>
      </c>
      <c r="I149" s="6">
        <v>8247</v>
      </c>
      <c r="J149" s="6">
        <v>2066</v>
      </c>
      <c r="L149" s="6">
        <v>75948</v>
      </c>
      <c r="M149" s="6">
        <v>23977</v>
      </c>
      <c r="O149" s="6">
        <v>1223</v>
      </c>
      <c r="P149" s="6">
        <v>2841</v>
      </c>
      <c r="Q149" s="6">
        <v>6771</v>
      </c>
      <c r="R149" s="6">
        <v>778</v>
      </c>
      <c r="S149" s="6">
        <v>1731</v>
      </c>
      <c r="T149" s="6">
        <v>816</v>
      </c>
      <c r="U149" s="6">
        <v>14427</v>
      </c>
      <c r="V149" s="6">
        <v>1270</v>
      </c>
      <c r="W149" s="6">
        <v>900</v>
      </c>
      <c r="X149" s="6">
        <v>6679</v>
      </c>
      <c r="Y149" s="6">
        <v>5908</v>
      </c>
      <c r="Z149" s="6">
        <v>2817</v>
      </c>
      <c r="AA149" s="6">
        <v>17398</v>
      </c>
      <c r="AB149" s="6">
        <v>2560</v>
      </c>
      <c r="AD149" s="6">
        <v>63</v>
      </c>
      <c r="AE149" s="6">
        <v>13664</v>
      </c>
      <c r="AF149" s="6">
        <v>2281</v>
      </c>
      <c r="AG149" s="6">
        <v>14675</v>
      </c>
      <c r="AH149" s="6">
        <v>4717</v>
      </c>
      <c r="AI149" s="6">
        <v>34621</v>
      </c>
      <c r="AJ149" s="6">
        <v>14442</v>
      </c>
      <c r="AL149" s="6">
        <v>14224</v>
      </c>
      <c r="AM149" s="6">
        <v>14453</v>
      </c>
      <c r="AN149" s="6">
        <v>9134</v>
      </c>
      <c r="AO149" s="6">
        <v>29132</v>
      </c>
      <c r="AP149" s="6">
        <v>1542</v>
      </c>
      <c r="AQ149" s="6">
        <v>6853</v>
      </c>
      <c r="AS149" s="6">
        <v>3598</v>
      </c>
      <c r="AT149" s="6">
        <v>82525</v>
      </c>
      <c r="AU149" s="6">
        <v>3161</v>
      </c>
      <c r="AV149" s="6">
        <v>4</v>
      </c>
      <c r="AW149" s="6">
        <v>13917</v>
      </c>
      <c r="AX149" s="6">
        <v>4956</v>
      </c>
      <c r="AY149" s="6">
        <v>165</v>
      </c>
      <c r="AZ149" s="6">
        <v>4442</v>
      </c>
      <c r="BB149" s="6">
        <v>11349.966796875</v>
      </c>
      <c r="BC149" s="6">
        <v>844.28863525390625</v>
      </c>
      <c r="BD149" s="6">
        <v>2.9145970344543457</v>
      </c>
      <c r="BE149" s="6">
        <v>1507.5</v>
      </c>
      <c r="BF149" s="6">
        <v>1202.0999755859375</v>
      </c>
      <c r="BG149" s="6">
        <v>9272.8984375</v>
      </c>
      <c r="BH149" s="6">
        <v>0</v>
      </c>
      <c r="BI149" s="6">
        <v>3268.070556640625</v>
      </c>
      <c r="BJ149" s="6">
        <v>5636.54736328125</v>
      </c>
      <c r="BK149" s="27">
        <f t="shared" si="0"/>
        <v>564454</v>
      </c>
      <c r="BL149" s="24">
        <f t="shared" si="1"/>
        <v>0.99938031600342769</v>
      </c>
    </row>
    <row r="150" spans="1:65" ht="12.75" x14ac:dyDescent="0.2">
      <c r="A150" s="11">
        <v>41348</v>
      </c>
      <c r="B150" s="6">
        <v>601263</v>
      </c>
      <c r="C150" s="6">
        <v>31108</v>
      </c>
      <c r="D150" s="6">
        <v>3150</v>
      </c>
      <c r="E150" s="6">
        <v>8753</v>
      </c>
      <c r="F150" s="6">
        <v>9045</v>
      </c>
      <c r="G150" s="6">
        <v>58616</v>
      </c>
      <c r="H150" s="6">
        <v>6887</v>
      </c>
      <c r="I150" s="6">
        <v>8910</v>
      </c>
      <c r="J150" s="6">
        <v>4578</v>
      </c>
      <c r="L150" s="6">
        <v>77893</v>
      </c>
      <c r="M150" s="6">
        <v>24076</v>
      </c>
      <c r="O150" s="6">
        <v>1614</v>
      </c>
      <c r="P150" s="6">
        <v>5517</v>
      </c>
      <c r="Q150" s="6">
        <v>6095</v>
      </c>
      <c r="R150" s="6">
        <v>802</v>
      </c>
      <c r="S150" s="6">
        <v>1993</v>
      </c>
      <c r="T150" s="6">
        <v>2033</v>
      </c>
      <c r="U150" s="6">
        <v>16498</v>
      </c>
      <c r="V150" s="6">
        <v>1779</v>
      </c>
      <c r="W150" s="6">
        <v>873</v>
      </c>
      <c r="X150" s="6">
        <v>9177</v>
      </c>
      <c r="Y150" s="6">
        <v>9418</v>
      </c>
      <c r="Z150" s="6">
        <v>4233</v>
      </c>
      <c r="AA150" s="6">
        <v>15591</v>
      </c>
      <c r="AB150" s="6">
        <v>3751</v>
      </c>
      <c r="AD150" s="6">
        <v>102</v>
      </c>
      <c r="AE150" s="6">
        <v>12637</v>
      </c>
      <c r="AF150" s="6">
        <v>2285</v>
      </c>
      <c r="AG150" s="6">
        <v>16825</v>
      </c>
      <c r="AH150" s="6">
        <v>4625</v>
      </c>
      <c r="AI150" s="6">
        <v>34587</v>
      </c>
      <c r="AJ150" s="6">
        <v>15968</v>
      </c>
      <c r="AL150" s="6">
        <v>13426</v>
      </c>
      <c r="AM150" s="6">
        <v>18759</v>
      </c>
      <c r="AN150" s="6">
        <v>10181</v>
      </c>
      <c r="AO150" s="6">
        <v>27466</v>
      </c>
      <c r="AP150" s="6">
        <v>2371</v>
      </c>
      <c r="AQ150" s="6">
        <v>7990</v>
      </c>
      <c r="AS150" s="6">
        <v>4495</v>
      </c>
      <c r="AT150" s="6">
        <v>90272</v>
      </c>
      <c r="AU150" s="6">
        <v>3773</v>
      </c>
      <c r="AV150" s="6">
        <v>4</v>
      </c>
      <c r="AW150" s="6">
        <v>9701</v>
      </c>
      <c r="AX150" s="6">
        <v>7020</v>
      </c>
      <c r="AY150" s="6">
        <v>158</v>
      </c>
      <c r="AZ150" s="6">
        <v>5753</v>
      </c>
      <c r="BB150" s="6">
        <v>12397.65234375</v>
      </c>
      <c r="BC150" s="6">
        <v>1177.031494140625</v>
      </c>
      <c r="BD150" s="6">
        <v>3.1594002246856689</v>
      </c>
      <c r="BE150" s="6">
        <v>1692.0999755859375</v>
      </c>
      <c r="BF150" s="6">
        <v>1049.699951171875</v>
      </c>
      <c r="BG150" s="6">
        <v>9752.880859375</v>
      </c>
      <c r="BH150" s="6">
        <v>0</v>
      </c>
      <c r="BI150" s="6">
        <v>4538.1044921875</v>
      </c>
      <c r="BJ150" s="6">
        <v>8124.05712890625</v>
      </c>
      <c r="BK150" s="27">
        <f t="shared" si="0"/>
        <v>600788</v>
      </c>
      <c r="BL150" s="24">
        <f t="shared" si="1"/>
        <v>0.99920999629114049</v>
      </c>
    </row>
    <row r="151" spans="1:65" ht="12.75" x14ac:dyDescent="0.2">
      <c r="A151" s="11">
        <v>41379</v>
      </c>
      <c r="B151" s="6">
        <v>561478</v>
      </c>
      <c r="C151" s="6">
        <v>22309</v>
      </c>
      <c r="D151" s="6">
        <v>2935</v>
      </c>
      <c r="E151" s="6">
        <v>11176</v>
      </c>
      <c r="F151" s="6">
        <v>5097</v>
      </c>
      <c r="G151" s="6">
        <v>51153</v>
      </c>
      <c r="H151" s="6">
        <v>6200</v>
      </c>
      <c r="I151" s="6">
        <v>8265</v>
      </c>
      <c r="J151" s="6">
        <v>2596</v>
      </c>
      <c r="L151" s="6">
        <v>79779</v>
      </c>
      <c r="M151" s="6">
        <v>20429</v>
      </c>
      <c r="O151" s="6">
        <v>765</v>
      </c>
      <c r="P151" s="6">
        <v>4761</v>
      </c>
      <c r="Q151" s="6">
        <v>4538</v>
      </c>
      <c r="R151" s="6">
        <v>554</v>
      </c>
      <c r="S151" s="6">
        <v>1405</v>
      </c>
      <c r="T151" s="6">
        <v>1470</v>
      </c>
      <c r="U151" s="6">
        <v>20184</v>
      </c>
      <c r="V151" s="6">
        <v>1657</v>
      </c>
      <c r="W151" s="6">
        <v>2125</v>
      </c>
      <c r="X151" s="6">
        <v>13971</v>
      </c>
      <c r="Y151" s="6">
        <v>9593</v>
      </c>
      <c r="Z151" s="6">
        <v>4717</v>
      </c>
      <c r="AA151" s="6">
        <v>13141</v>
      </c>
      <c r="AB151" s="6">
        <v>2008</v>
      </c>
      <c r="AD151" s="6">
        <v>120</v>
      </c>
      <c r="AE151" s="6">
        <v>10199</v>
      </c>
      <c r="AF151" s="6">
        <v>125</v>
      </c>
      <c r="AG151" s="6">
        <v>16922</v>
      </c>
      <c r="AH151" s="6">
        <v>5918</v>
      </c>
      <c r="AI151" s="6">
        <v>30646</v>
      </c>
      <c r="AJ151" s="6">
        <v>14409</v>
      </c>
      <c r="AL151" s="6">
        <v>9609</v>
      </c>
      <c r="AM151" s="6">
        <v>16604</v>
      </c>
      <c r="AN151" s="6">
        <v>4939</v>
      </c>
      <c r="AO151" s="6">
        <v>25676</v>
      </c>
      <c r="AP151" s="6">
        <v>4016</v>
      </c>
      <c r="AQ151" s="6">
        <v>7157</v>
      </c>
      <c r="AR151" s="6">
        <v>173</v>
      </c>
      <c r="AS151" s="6">
        <v>692</v>
      </c>
      <c r="AT151" s="6">
        <v>98380</v>
      </c>
      <c r="AU151" s="6">
        <v>3380</v>
      </c>
      <c r="AV151" s="6">
        <v>1</v>
      </c>
      <c r="AW151" s="6">
        <v>13472</v>
      </c>
      <c r="AX151" s="6">
        <v>2374</v>
      </c>
      <c r="AY151" s="6">
        <v>182</v>
      </c>
      <c r="AZ151" s="6">
        <v>5318</v>
      </c>
      <c r="BB151" s="6">
        <v>11551.7529296875</v>
      </c>
      <c r="BC151" s="6">
        <v>984.77374267578125</v>
      </c>
      <c r="BD151" s="6">
        <v>21.305610656738281</v>
      </c>
      <c r="BE151" s="6">
        <v>1383.199951171875</v>
      </c>
      <c r="BF151" s="6">
        <v>768</v>
      </c>
      <c r="BG151" s="6">
        <v>7966.7275390625</v>
      </c>
      <c r="BH151" s="6">
        <v>0</v>
      </c>
      <c r="BI151" s="6">
        <v>3820.449462890625</v>
      </c>
      <c r="BJ151" s="6">
        <v>6630.97900390625</v>
      </c>
      <c r="BK151" s="27">
        <f t="shared" si="0"/>
        <v>561140</v>
      </c>
      <c r="BL151" s="24">
        <f t="shared" si="1"/>
        <v>0.99939801737556944</v>
      </c>
    </row>
    <row r="152" spans="1:65" ht="12.75" x14ac:dyDescent="0.2">
      <c r="A152" s="11">
        <v>41409</v>
      </c>
      <c r="B152" s="6">
        <v>613004</v>
      </c>
      <c r="C152" s="6">
        <v>21814</v>
      </c>
      <c r="D152" s="6">
        <v>2660</v>
      </c>
      <c r="E152" s="6">
        <v>9608</v>
      </c>
      <c r="F152" s="6">
        <v>5777</v>
      </c>
      <c r="G152" s="6">
        <v>56457</v>
      </c>
      <c r="H152" s="6">
        <v>6136</v>
      </c>
      <c r="I152" s="6">
        <v>9363</v>
      </c>
      <c r="J152" s="6">
        <v>3353</v>
      </c>
      <c r="L152" s="6">
        <v>86344</v>
      </c>
      <c r="M152" s="6">
        <v>21096</v>
      </c>
      <c r="O152" s="6">
        <v>1125</v>
      </c>
      <c r="P152" s="6">
        <v>4305</v>
      </c>
      <c r="Q152" s="6">
        <v>6145</v>
      </c>
      <c r="R152" s="6">
        <v>865</v>
      </c>
      <c r="S152" s="6">
        <v>2094</v>
      </c>
      <c r="T152" s="6">
        <v>1690</v>
      </c>
      <c r="U152" s="6">
        <v>19404</v>
      </c>
      <c r="V152" s="6">
        <v>1383</v>
      </c>
      <c r="W152" s="6">
        <v>3196</v>
      </c>
      <c r="X152" s="6">
        <v>15442</v>
      </c>
      <c r="Y152" s="6">
        <v>11856</v>
      </c>
      <c r="Z152" s="6">
        <v>3596</v>
      </c>
      <c r="AA152" s="6">
        <v>17586</v>
      </c>
      <c r="AB152" s="6">
        <v>3359</v>
      </c>
      <c r="AD152" s="6">
        <v>263</v>
      </c>
      <c r="AE152" s="6">
        <v>13524</v>
      </c>
      <c r="AF152" s="6">
        <v>1281</v>
      </c>
      <c r="AG152" s="6">
        <v>17695</v>
      </c>
      <c r="AH152" s="6">
        <v>6193</v>
      </c>
      <c r="AI152" s="6">
        <v>35596</v>
      </c>
      <c r="AJ152" s="6">
        <v>15758</v>
      </c>
      <c r="AL152" s="6">
        <v>13781</v>
      </c>
      <c r="AM152" s="6">
        <v>19948</v>
      </c>
      <c r="AN152" s="6">
        <v>2888</v>
      </c>
      <c r="AO152" s="6">
        <v>27558</v>
      </c>
      <c r="AP152" s="6">
        <v>5297</v>
      </c>
      <c r="AQ152" s="6">
        <v>7032</v>
      </c>
      <c r="AS152" s="6">
        <v>1426</v>
      </c>
      <c r="AT152" s="6">
        <v>108498</v>
      </c>
      <c r="AU152" s="6">
        <v>2673</v>
      </c>
      <c r="AV152" s="6">
        <v>4</v>
      </c>
      <c r="AW152" s="6">
        <v>12592</v>
      </c>
      <c r="AX152" s="6">
        <v>2203</v>
      </c>
      <c r="AY152" s="6">
        <v>352</v>
      </c>
      <c r="AZ152" s="6">
        <v>3412</v>
      </c>
      <c r="BB152" s="6">
        <v>10933.849609375</v>
      </c>
      <c r="BC152" s="6">
        <v>927.2564697265625</v>
      </c>
      <c r="BD152" s="6">
        <v>30.027374267578125</v>
      </c>
      <c r="BE152" s="6">
        <v>926.29998779296875</v>
      </c>
      <c r="BF152" s="6">
        <v>675.4000244140625</v>
      </c>
      <c r="BG152" s="6">
        <v>7038.29248046875</v>
      </c>
      <c r="BH152" s="6">
        <v>0</v>
      </c>
      <c r="BI152" s="6">
        <v>2899.806884765625</v>
      </c>
      <c r="BJ152" s="6">
        <v>8755.7177734375</v>
      </c>
      <c r="BK152" s="27">
        <f t="shared" si="0"/>
        <v>612628</v>
      </c>
      <c r="BL152" s="24">
        <f t="shared" si="1"/>
        <v>0.99938662716719628</v>
      </c>
      <c r="BM152" s="27">
        <f>SUM(BK148:BK152)</f>
        <v>2967384</v>
      </c>
    </row>
    <row r="153" spans="1:65" ht="12.75" x14ac:dyDescent="0.2">
      <c r="A153" s="11">
        <v>41440</v>
      </c>
      <c r="B153" s="6">
        <v>733992</v>
      </c>
      <c r="C153" s="6">
        <v>29325</v>
      </c>
      <c r="D153" s="6">
        <v>2667</v>
      </c>
      <c r="E153" s="6">
        <v>23656</v>
      </c>
      <c r="F153" s="6">
        <v>10363</v>
      </c>
      <c r="G153" s="6">
        <v>66002</v>
      </c>
      <c r="H153" s="6">
        <v>8848</v>
      </c>
      <c r="I153" s="6">
        <v>8491</v>
      </c>
      <c r="J153" s="6">
        <v>3645</v>
      </c>
      <c r="L153" s="6">
        <v>96637</v>
      </c>
      <c r="M153" s="6">
        <v>26054</v>
      </c>
      <c r="O153" s="6">
        <v>1605</v>
      </c>
      <c r="P153" s="6">
        <v>3551</v>
      </c>
      <c r="Q153" s="6">
        <v>5609</v>
      </c>
      <c r="R153" s="6">
        <v>793</v>
      </c>
      <c r="S153" s="6">
        <v>3117</v>
      </c>
      <c r="T153" s="6">
        <v>924</v>
      </c>
      <c r="U153" s="6">
        <v>26728</v>
      </c>
      <c r="V153" s="6">
        <v>1775</v>
      </c>
      <c r="W153" s="6">
        <v>2385</v>
      </c>
      <c r="X153" s="6">
        <v>13808</v>
      </c>
      <c r="Y153" s="6">
        <v>8325</v>
      </c>
      <c r="Z153" s="6">
        <v>2928</v>
      </c>
      <c r="AA153" s="6">
        <v>25043</v>
      </c>
      <c r="AB153" s="6">
        <v>3499</v>
      </c>
      <c r="AC153" s="6">
        <v>301</v>
      </c>
      <c r="AD153" s="6">
        <v>427</v>
      </c>
      <c r="AE153" s="6">
        <v>17631</v>
      </c>
      <c r="AF153" s="6">
        <v>2935</v>
      </c>
      <c r="AG153" s="6">
        <v>19924</v>
      </c>
      <c r="AH153" s="6">
        <v>7248</v>
      </c>
      <c r="AI153" s="6">
        <v>41574</v>
      </c>
      <c r="AJ153" s="6">
        <v>17311</v>
      </c>
      <c r="AL153" s="6">
        <v>13245</v>
      </c>
      <c r="AM153" s="6">
        <v>26007</v>
      </c>
      <c r="AN153" s="6">
        <v>3653</v>
      </c>
      <c r="AO153" s="6">
        <v>28450</v>
      </c>
      <c r="AP153" s="6">
        <v>4521</v>
      </c>
      <c r="AQ153" s="6">
        <v>9799</v>
      </c>
      <c r="AS153" s="6">
        <v>3014</v>
      </c>
      <c r="AT153" s="6">
        <v>137055</v>
      </c>
      <c r="AU153" s="6">
        <v>3324</v>
      </c>
      <c r="AV153" s="6">
        <v>4</v>
      </c>
      <c r="AW153" s="6">
        <v>12395</v>
      </c>
      <c r="AX153" s="6">
        <v>4368</v>
      </c>
      <c r="AY153" s="6">
        <v>224</v>
      </c>
      <c r="AZ153" s="6">
        <v>4705</v>
      </c>
      <c r="BB153" s="6">
        <v>10875.138671875</v>
      </c>
      <c r="BC153" s="6">
        <v>901.13714599609375</v>
      </c>
      <c r="BD153" s="6">
        <v>0</v>
      </c>
      <c r="BE153" s="6">
        <v>1052.199951171875</v>
      </c>
      <c r="BF153" s="6">
        <v>646.4000244140625</v>
      </c>
      <c r="BG153" s="6">
        <v>7287.6484375</v>
      </c>
      <c r="BH153" s="6">
        <v>0</v>
      </c>
      <c r="BI153" s="6">
        <v>2552.865234375</v>
      </c>
      <c r="BJ153" s="6">
        <v>9654.77734375</v>
      </c>
      <c r="BK153" s="27">
        <f t="shared" si="0"/>
        <v>733893</v>
      </c>
      <c r="BL153" s="24">
        <f t="shared" si="1"/>
        <v>0.99986512114573456</v>
      </c>
    </row>
    <row r="154" spans="1:65" ht="12.75" x14ac:dyDescent="0.2">
      <c r="A154" s="11">
        <v>41470</v>
      </c>
      <c r="B154" s="6">
        <v>905868</v>
      </c>
      <c r="C154" s="6">
        <v>30779</v>
      </c>
      <c r="D154" s="6">
        <v>2549</v>
      </c>
      <c r="E154" s="6">
        <v>32223</v>
      </c>
      <c r="F154" s="6">
        <v>10497</v>
      </c>
      <c r="G154" s="6">
        <v>82047</v>
      </c>
      <c r="H154" s="6">
        <v>10258</v>
      </c>
      <c r="I154" s="6">
        <v>11393</v>
      </c>
      <c r="J154" s="6">
        <v>5026</v>
      </c>
      <c r="L154" s="6">
        <v>96912</v>
      </c>
      <c r="M154" s="6">
        <v>24911</v>
      </c>
      <c r="O154" s="6">
        <v>2918</v>
      </c>
      <c r="P154" s="6">
        <v>10638</v>
      </c>
      <c r="Q154" s="6">
        <v>9287</v>
      </c>
      <c r="R154" s="6">
        <v>2378</v>
      </c>
      <c r="S154" s="6">
        <v>3146</v>
      </c>
      <c r="T154" s="6">
        <v>2790</v>
      </c>
      <c r="U154" s="6">
        <v>30271</v>
      </c>
      <c r="V154" s="6">
        <v>2180</v>
      </c>
      <c r="W154" s="6">
        <v>4887</v>
      </c>
      <c r="X154" s="6">
        <v>22504</v>
      </c>
      <c r="Y154" s="6">
        <v>13313</v>
      </c>
      <c r="Z154" s="6">
        <v>6429</v>
      </c>
      <c r="AA154" s="6">
        <v>25297</v>
      </c>
      <c r="AB154" s="6">
        <v>4823</v>
      </c>
      <c r="AD154" s="6">
        <v>1233</v>
      </c>
      <c r="AE154" s="6">
        <v>21176</v>
      </c>
      <c r="AF154" s="6">
        <v>4140</v>
      </c>
      <c r="AG154" s="6">
        <v>29174</v>
      </c>
      <c r="AH154" s="6">
        <v>8071</v>
      </c>
      <c r="AI154" s="6">
        <v>62457</v>
      </c>
      <c r="AJ154" s="6">
        <v>19612</v>
      </c>
      <c r="AL154" s="6">
        <v>17455</v>
      </c>
      <c r="AM154" s="6">
        <v>29436</v>
      </c>
      <c r="AN154" s="6">
        <v>8628</v>
      </c>
      <c r="AO154" s="6">
        <v>37990</v>
      </c>
      <c r="AP154" s="6">
        <v>6014</v>
      </c>
      <c r="AQ154" s="6">
        <v>11958</v>
      </c>
      <c r="AR154" s="6">
        <v>951</v>
      </c>
      <c r="AS154" s="6">
        <v>3935</v>
      </c>
      <c r="AT154" s="6">
        <v>151346</v>
      </c>
      <c r="AU154" s="6">
        <v>4863</v>
      </c>
      <c r="AV154" s="6">
        <v>3</v>
      </c>
      <c r="AW154" s="6">
        <v>21601</v>
      </c>
      <c r="AX154" s="6">
        <v>9252</v>
      </c>
      <c r="AY154" s="6">
        <v>845</v>
      </c>
      <c r="AZ154" s="6">
        <v>7584</v>
      </c>
      <c r="BB154" s="6">
        <v>11749.9853515625</v>
      </c>
      <c r="BC154" s="6">
        <v>989.19110107421875</v>
      </c>
      <c r="BD154" s="6">
        <v>22.253990173339844</v>
      </c>
      <c r="BE154" s="6">
        <v>1350.4000244140625</v>
      </c>
      <c r="BF154" s="6">
        <v>1045.4000244140625</v>
      </c>
      <c r="BG154" s="6">
        <v>9624.51171875</v>
      </c>
      <c r="BH154" s="6">
        <v>0</v>
      </c>
      <c r="BI154" s="6">
        <v>2687.66943359375</v>
      </c>
      <c r="BJ154" s="6">
        <v>10966.2431640625</v>
      </c>
      <c r="BK154" s="27">
        <f t="shared" si="0"/>
        <v>905180</v>
      </c>
      <c r="BL154" s="24">
        <f t="shared" si="1"/>
        <v>0.9992405074470011</v>
      </c>
    </row>
    <row r="155" spans="1:65" ht="12.75" x14ac:dyDescent="0.2">
      <c r="A155" s="11">
        <v>41501</v>
      </c>
      <c r="B155" s="6">
        <v>898441</v>
      </c>
      <c r="C155" s="6">
        <v>33496</v>
      </c>
      <c r="D155" s="6">
        <v>2509</v>
      </c>
      <c r="E155" s="6">
        <v>32612</v>
      </c>
      <c r="F155" s="6">
        <v>10091</v>
      </c>
      <c r="G155" s="6">
        <v>82511</v>
      </c>
      <c r="H155" s="6">
        <v>9801</v>
      </c>
      <c r="I155" s="6">
        <v>9827</v>
      </c>
      <c r="J155" s="6">
        <v>4157</v>
      </c>
      <c r="L155" s="6">
        <v>107377</v>
      </c>
      <c r="M155" s="6">
        <v>28011</v>
      </c>
      <c r="O155" s="6">
        <v>3225</v>
      </c>
      <c r="P155" s="6">
        <v>6925</v>
      </c>
      <c r="Q155" s="6">
        <v>8716</v>
      </c>
      <c r="R155" s="6">
        <v>2207</v>
      </c>
      <c r="S155" s="6">
        <v>2951</v>
      </c>
      <c r="T155" s="6">
        <v>1184</v>
      </c>
      <c r="U155" s="6">
        <v>31530</v>
      </c>
      <c r="V155" s="6">
        <v>1627</v>
      </c>
      <c r="W155" s="6">
        <v>1743</v>
      </c>
      <c r="X155" s="6">
        <v>19294</v>
      </c>
      <c r="Y155" s="6">
        <v>11306</v>
      </c>
      <c r="Z155" s="6">
        <v>6016</v>
      </c>
      <c r="AA155" s="6">
        <v>26815</v>
      </c>
      <c r="AB155" s="6">
        <v>3684</v>
      </c>
      <c r="AD155" s="6">
        <v>1399</v>
      </c>
      <c r="AE155" s="6">
        <v>19233</v>
      </c>
      <c r="AF155" s="6">
        <v>3638</v>
      </c>
      <c r="AG155" s="6">
        <v>22216</v>
      </c>
      <c r="AH155" s="6">
        <v>8762</v>
      </c>
      <c r="AI155" s="6">
        <v>44729</v>
      </c>
      <c r="AJ155" s="6">
        <v>19504</v>
      </c>
      <c r="AL155" s="6">
        <v>15104</v>
      </c>
      <c r="AM155" s="6">
        <v>30981</v>
      </c>
      <c r="AN155" s="6">
        <v>11110</v>
      </c>
      <c r="AO155" s="6">
        <v>35567</v>
      </c>
      <c r="AP155" s="6">
        <v>5309</v>
      </c>
      <c r="AQ155" s="6">
        <v>10753</v>
      </c>
      <c r="AR155" s="6">
        <v>1013</v>
      </c>
      <c r="AS155" s="6">
        <v>3718</v>
      </c>
      <c r="AT155" s="6">
        <v>172002</v>
      </c>
      <c r="AU155" s="6">
        <v>4927</v>
      </c>
      <c r="AV155" s="6">
        <v>3</v>
      </c>
      <c r="AW155" s="6">
        <v>20057</v>
      </c>
      <c r="AX155" s="6">
        <v>11984</v>
      </c>
      <c r="AY155" s="6">
        <v>239</v>
      </c>
      <c r="AZ155" s="6">
        <v>7828</v>
      </c>
      <c r="BB155" s="6">
        <v>11981.2626953125</v>
      </c>
      <c r="BC155" s="6">
        <v>933.9940185546875</v>
      </c>
      <c r="BD155" s="6">
        <v>21.318958282470703</v>
      </c>
      <c r="BE155" s="6">
        <v>1573.5</v>
      </c>
      <c r="BF155" s="6">
        <v>1316.4000244140625</v>
      </c>
      <c r="BG155" s="6">
        <v>7154.37841796875</v>
      </c>
      <c r="BH155" s="6">
        <v>0</v>
      </c>
      <c r="BI155" s="6">
        <v>2973.060791015625</v>
      </c>
      <c r="BJ155" s="6">
        <v>10613.6787109375</v>
      </c>
      <c r="BK155" s="27">
        <f t="shared" si="0"/>
        <v>897691</v>
      </c>
      <c r="BL155" s="24">
        <f t="shared" si="1"/>
        <v>0.99916522064331437</v>
      </c>
    </row>
    <row r="156" spans="1:65" ht="12.75" x14ac:dyDescent="0.2">
      <c r="A156" s="11">
        <v>41532</v>
      </c>
      <c r="B156" s="6">
        <v>749379</v>
      </c>
      <c r="C156" s="6">
        <v>26773</v>
      </c>
      <c r="D156" s="6">
        <v>2322</v>
      </c>
      <c r="E156" s="6">
        <v>25355</v>
      </c>
      <c r="F156" s="6">
        <v>7482</v>
      </c>
      <c r="G156" s="6">
        <v>82139</v>
      </c>
      <c r="H156" s="6">
        <v>8839</v>
      </c>
      <c r="I156" s="6">
        <v>9182</v>
      </c>
      <c r="J156" s="6">
        <v>3895</v>
      </c>
      <c r="L156" s="6">
        <v>95708</v>
      </c>
      <c r="M156" s="6">
        <v>26038</v>
      </c>
      <c r="O156" s="6">
        <v>2800</v>
      </c>
      <c r="P156" s="6">
        <v>4513</v>
      </c>
      <c r="Q156" s="6">
        <v>5692</v>
      </c>
      <c r="R156" s="6">
        <v>1645</v>
      </c>
      <c r="S156" s="6">
        <v>2648</v>
      </c>
      <c r="T156" s="6">
        <v>706</v>
      </c>
      <c r="U156" s="6">
        <v>25259</v>
      </c>
      <c r="V156" s="6">
        <v>1484</v>
      </c>
      <c r="W156" s="6">
        <v>2796</v>
      </c>
      <c r="X156" s="6">
        <v>14444</v>
      </c>
      <c r="Y156" s="6">
        <v>7677</v>
      </c>
      <c r="Z156" s="6">
        <v>4911</v>
      </c>
      <c r="AA156" s="6">
        <v>18443</v>
      </c>
      <c r="AB156" s="6">
        <v>3635</v>
      </c>
      <c r="AD156" s="6">
        <v>617</v>
      </c>
      <c r="AE156" s="6">
        <v>15385</v>
      </c>
      <c r="AF156" s="6">
        <v>3169</v>
      </c>
      <c r="AG156" s="6">
        <v>18934</v>
      </c>
      <c r="AH156" s="6">
        <v>7000</v>
      </c>
      <c r="AI156" s="6">
        <v>34409</v>
      </c>
      <c r="AJ156" s="6">
        <v>18336</v>
      </c>
      <c r="AL156" s="6">
        <v>8592</v>
      </c>
      <c r="AM156" s="6">
        <v>23685</v>
      </c>
      <c r="AN156" s="6">
        <v>9036</v>
      </c>
      <c r="AO156" s="6">
        <v>29781</v>
      </c>
      <c r="AP156" s="6">
        <v>5223</v>
      </c>
      <c r="AQ156" s="6">
        <v>9001</v>
      </c>
      <c r="AR156" s="6">
        <v>528</v>
      </c>
      <c r="AS156" s="6">
        <v>2855</v>
      </c>
      <c r="AT156" s="6">
        <v>142792</v>
      </c>
      <c r="AU156" s="6">
        <v>4676</v>
      </c>
      <c r="AV156" s="6">
        <v>3</v>
      </c>
      <c r="AW156" s="6">
        <v>15834</v>
      </c>
      <c r="AX156" s="6">
        <v>9448</v>
      </c>
      <c r="AY156" s="6">
        <v>221</v>
      </c>
      <c r="AZ156" s="6">
        <v>4946</v>
      </c>
      <c r="BB156" s="6">
        <v>10583.7978515625</v>
      </c>
      <c r="BC156" s="6">
        <v>612.2034912109375</v>
      </c>
      <c r="BD156" s="6">
        <v>6.9391918182373047</v>
      </c>
      <c r="BE156" s="6">
        <v>1566.4000244140625</v>
      </c>
      <c r="BF156" s="6">
        <v>1153</v>
      </c>
      <c r="BG156" s="6">
        <v>7357.296875</v>
      </c>
      <c r="BH156" s="6">
        <v>0</v>
      </c>
      <c r="BI156" s="6">
        <v>2964.517578125</v>
      </c>
      <c r="BJ156" s="6">
        <v>8925.4560546875</v>
      </c>
      <c r="BK156" s="27">
        <f t="shared" si="0"/>
        <v>748857</v>
      </c>
      <c r="BL156" s="24">
        <f t="shared" si="1"/>
        <v>0.9993034232344381</v>
      </c>
    </row>
    <row r="157" spans="1:65" ht="12.75" x14ac:dyDescent="0.2">
      <c r="A157" s="11">
        <v>41562</v>
      </c>
      <c r="B157" s="6">
        <v>636285</v>
      </c>
      <c r="C157" s="6">
        <v>26791</v>
      </c>
      <c r="D157" s="6">
        <v>2440</v>
      </c>
      <c r="E157" s="6">
        <v>15157</v>
      </c>
      <c r="F157" s="6">
        <v>6116</v>
      </c>
      <c r="G157" s="6">
        <v>69457</v>
      </c>
      <c r="H157" s="6">
        <v>5479</v>
      </c>
      <c r="I157" s="6">
        <v>8042</v>
      </c>
      <c r="J157" s="6">
        <v>3483</v>
      </c>
      <c r="L157" s="6">
        <v>93341</v>
      </c>
      <c r="M157" s="6">
        <v>24806</v>
      </c>
      <c r="O157" s="6">
        <v>1573</v>
      </c>
      <c r="P157" s="6">
        <v>1804</v>
      </c>
      <c r="Q157" s="6">
        <v>6364</v>
      </c>
      <c r="S157" s="6">
        <v>1604</v>
      </c>
      <c r="T157" s="6">
        <v>717</v>
      </c>
      <c r="U157" s="6">
        <v>20509</v>
      </c>
      <c r="V157" s="6">
        <v>1384</v>
      </c>
      <c r="W157" s="6">
        <v>2126</v>
      </c>
      <c r="X157" s="6">
        <v>14110</v>
      </c>
      <c r="Y157" s="6">
        <v>8025</v>
      </c>
      <c r="Z157" s="6">
        <v>2805</v>
      </c>
      <c r="AA157" s="6">
        <v>17349</v>
      </c>
      <c r="AB157" s="6">
        <v>1884</v>
      </c>
      <c r="AE157" s="6">
        <v>14136</v>
      </c>
      <c r="AF157" s="6">
        <v>2096</v>
      </c>
      <c r="AG157" s="6">
        <v>16392</v>
      </c>
      <c r="AH157" s="6">
        <v>5144</v>
      </c>
      <c r="AI157" s="6">
        <v>28990</v>
      </c>
      <c r="AJ157" s="6">
        <v>15088</v>
      </c>
      <c r="AL157" s="6">
        <v>14095</v>
      </c>
      <c r="AM157" s="6">
        <v>14245</v>
      </c>
      <c r="AN157" s="6">
        <v>9151</v>
      </c>
      <c r="AO157" s="6">
        <v>28201</v>
      </c>
      <c r="AP157" s="6">
        <v>4423</v>
      </c>
      <c r="AQ157" s="6">
        <v>6423</v>
      </c>
      <c r="AS157" s="6">
        <v>2718</v>
      </c>
      <c r="AT157" s="6">
        <v>107900</v>
      </c>
      <c r="AU157" s="6">
        <v>4355</v>
      </c>
      <c r="AV157" s="6">
        <v>4</v>
      </c>
      <c r="AW157" s="6">
        <v>11788</v>
      </c>
      <c r="AX157" s="6">
        <v>9436</v>
      </c>
      <c r="AY157" s="6">
        <v>43</v>
      </c>
      <c r="AZ157" s="6">
        <v>4753</v>
      </c>
      <c r="BB157" s="6">
        <v>10984.662109375</v>
      </c>
      <c r="BC157" s="6">
        <v>1354.9427490234375</v>
      </c>
      <c r="BD157" s="6">
        <v>47.522762298583984</v>
      </c>
      <c r="BE157" s="6">
        <v>1417</v>
      </c>
      <c r="BF157" s="6">
        <v>1254.4000244140625</v>
      </c>
      <c r="BG157" s="6">
        <v>6460.955078125</v>
      </c>
      <c r="BH157" s="6">
        <v>0</v>
      </c>
      <c r="BI157" s="6">
        <v>3478.68798828125</v>
      </c>
      <c r="BJ157" s="6">
        <v>8665.1103515625</v>
      </c>
      <c r="BK157" s="27">
        <f t="shared" si="0"/>
        <v>634747</v>
      </c>
      <c r="BL157" s="24">
        <f t="shared" si="1"/>
        <v>0.99758284416574339</v>
      </c>
    </row>
    <row r="158" spans="1:65" ht="12.75" x14ac:dyDescent="0.2">
      <c r="A158" s="11">
        <v>41593</v>
      </c>
      <c r="B158" s="6">
        <v>598192</v>
      </c>
      <c r="C158" s="6">
        <v>26837</v>
      </c>
      <c r="D158" s="6">
        <v>2854</v>
      </c>
      <c r="E158" s="6">
        <v>11608</v>
      </c>
      <c r="F158" s="6">
        <v>4707</v>
      </c>
      <c r="G158" s="6">
        <v>69557</v>
      </c>
      <c r="H158" s="6">
        <v>5706</v>
      </c>
      <c r="I158" s="6">
        <v>8323</v>
      </c>
      <c r="J158" s="6">
        <v>2355</v>
      </c>
      <c r="L158" s="6">
        <v>76228</v>
      </c>
      <c r="M158" s="6">
        <v>19498</v>
      </c>
      <c r="O158" s="6">
        <v>2137</v>
      </c>
      <c r="P158" s="6">
        <v>2447</v>
      </c>
      <c r="Q158" s="6">
        <v>5997</v>
      </c>
      <c r="R158" s="6">
        <v>951</v>
      </c>
      <c r="S158" s="6">
        <v>1310</v>
      </c>
      <c r="T158" s="6">
        <v>582</v>
      </c>
      <c r="U158" s="6">
        <v>18697</v>
      </c>
      <c r="V158" s="6">
        <v>1678</v>
      </c>
      <c r="W158" s="6">
        <v>600</v>
      </c>
      <c r="X158" s="6">
        <v>9542</v>
      </c>
      <c r="Y158" s="6">
        <v>7314</v>
      </c>
      <c r="Z158" s="6">
        <v>3672</v>
      </c>
      <c r="AA158" s="6">
        <v>16772</v>
      </c>
      <c r="AB158" s="6">
        <v>1662</v>
      </c>
      <c r="AD158" s="6">
        <v>327</v>
      </c>
      <c r="AE158" s="6">
        <v>12992</v>
      </c>
      <c r="AF158" s="6">
        <v>2396</v>
      </c>
      <c r="AG158" s="6">
        <v>16085</v>
      </c>
      <c r="AH158" s="6">
        <v>5563</v>
      </c>
      <c r="AI158" s="6">
        <v>31434</v>
      </c>
      <c r="AJ158" s="6">
        <v>15652</v>
      </c>
      <c r="AL158" s="6">
        <v>13669</v>
      </c>
      <c r="AM158" s="6">
        <v>14352</v>
      </c>
      <c r="AN158" s="6">
        <v>10248</v>
      </c>
      <c r="AO158" s="6">
        <v>28271</v>
      </c>
      <c r="AP158" s="6">
        <v>2864</v>
      </c>
      <c r="AQ158" s="6">
        <v>5535</v>
      </c>
      <c r="AR158" s="6">
        <v>494</v>
      </c>
      <c r="AS158" s="6">
        <v>2098</v>
      </c>
      <c r="AT158" s="6">
        <v>104887</v>
      </c>
      <c r="AU158" s="6">
        <v>4437</v>
      </c>
      <c r="AV158" s="6">
        <v>4</v>
      </c>
      <c r="AW158" s="6">
        <v>13595</v>
      </c>
      <c r="AX158" s="6">
        <v>7589</v>
      </c>
      <c r="AY158" s="6">
        <v>36</v>
      </c>
      <c r="AZ158" s="6">
        <v>4195</v>
      </c>
      <c r="BB158" s="6">
        <v>12310.1435546875</v>
      </c>
      <c r="BC158" s="6">
        <v>986.2225341796875</v>
      </c>
      <c r="BD158" s="6">
        <v>1.8181635141372681</v>
      </c>
      <c r="BE158" s="6">
        <v>1712.5999755859375</v>
      </c>
      <c r="BF158" s="6">
        <v>1409.9000244140625</v>
      </c>
      <c r="BG158" s="6">
        <v>6184.43994140625</v>
      </c>
      <c r="BH158" s="6">
        <v>0</v>
      </c>
      <c r="BI158" s="6">
        <v>3771.114990234375</v>
      </c>
      <c r="BJ158" s="6">
        <v>8030.75146484375</v>
      </c>
      <c r="BK158" s="27">
        <f t="shared" si="0"/>
        <v>597757</v>
      </c>
      <c r="BL158" s="24">
        <f t="shared" si="1"/>
        <v>0.99927280873030733</v>
      </c>
    </row>
    <row r="159" spans="1:65" ht="12.75" x14ac:dyDescent="0.2">
      <c r="A159" s="11">
        <v>41623</v>
      </c>
      <c r="B159" s="6">
        <v>661816</v>
      </c>
      <c r="C159" s="6">
        <v>27112</v>
      </c>
      <c r="D159" s="6">
        <v>2983</v>
      </c>
      <c r="E159" s="6">
        <v>17322</v>
      </c>
      <c r="F159" s="6">
        <v>6804</v>
      </c>
      <c r="G159" s="6">
        <v>78541</v>
      </c>
      <c r="H159" s="6">
        <v>8893</v>
      </c>
      <c r="I159" s="6">
        <v>7856</v>
      </c>
      <c r="J159" s="6">
        <v>2539</v>
      </c>
      <c r="L159" s="6">
        <v>71967</v>
      </c>
      <c r="M159" s="6">
        <v>18372</v>
      </c>
      <c r="O159" s="6">
        <v>3197</v>
      </c>
      <c r="P159" s="6">
        <v>2408</v>
      </c>
      <c r="Q159" s="6">
        <v>6665</v>
      </c>
      <c r="R159" s="6">
        <v>1378</v>
      </c>
      <c r="S159" s="6">
        <v>1482</v>
      </c>
      <c r="T159" s="6">
        <v>551</v>
      </c>
      <c r="U159" s="6">
        <v>23021</v>
      </c>
      <c r="V159" s="6">
        <v>2382</v>
      </c>
      <c r="W159" s="6">
        <v>2335</v>
      </c>
      <c r="X159" s="6">
        <v>6799</v>
      </c>
      <c r="Y159" s="6">
        <v>9057</v>
      </c>
      <c r="Z159" s="6">
        <v>5001</v>
      </c>
      <c r="AA159" s="6">
        <v>17886</v>
      </c>
      <c r="AB159" s="6">
        <v>3171</v>
      </c>
      <c r="AE159" s="6">
        <v>14945</v>
      </c>
      <c r="AF159" s="6">
        <v>2412</v>
      </c>
      <c r="AG159" s="6">
        <v>18177</v>
      </c>
      <c r="AH159" s="6">
        <v>6369</v>
      </c>
      <c r="AI159" s="6">
        <v>35966</v>
      </c>
      <c r="AJ159" s="6">
        <v>18969</v>
      </c>
      <c r="AL159" s="6">
        <v>13424</v>
      </c>
      <c r="AM159" s="6">
        <v>21757</v>
      </c>
      <c r="AN159" s="6">
        <v>12552</v>
      </c>
      <c r="AO159" s="6">
        <v>29838</v>
      </c>
      <c r="AP159" s="6">
        <v>2210</v>
      </c>
      <c r="AQ159" s="6">
        <v>5557</v>
      </c>
      <c r="AR159" s="6">
        <v>1027</v>
      </c>
      <c r="AS159" s="6">
        <v>2256</v>
      </c>
      <c r="AT159" s="6">
        <v>114735</v>
      </c>
      <c r="AU159" s="6">
        <v>5186</v>
      </c>
      <c r="AV159" s="6">
        <v>4</v>
      </c>
      <c r="AW159" s="6">
        <v>12834</v>
      </c>
      <c r="AX159" s="6">
        <v>10457</v>
      </c>
      <c r="AY159" s="6">
        <v>136</v>
      </c>
      <c r="AZ159" s="6">
        <v>4404</v>
      </c>
      <c r="BB159" s="6">
        <v>13378.154296875</v>
      </c>
      <c r="BC159" s="6">
        <v>2073.113037109375</v>
      </c>
      <c r="BD159" s="6">
        <v>11.903223037719727</v>
      </c>
      <c r="BE159" s="6">
        <v>1717</v>
      </c>
      <c r="BF159" s="6">
        <v>1536.800048828125</v>
      </c>
      <c r="BG159" s="6">
        <v>7333.064453125</v>
      </c>
      <c r="BH159" s="6">
        <v>4.7720952033996582</v>
      </c>
      <c r="BI159" s="6">
        <v>4589.40966796875</v>
      </c>
      <c r="BJ159" s="6">
        <v>7328.947265625</v>
      </c>
      <c r="BK159" s="27">
        <f t="shared" si="0"/>
        <v>660937</v>
      </c>
      <c r="BL159" s="24">
        <f t="shared" si="1"/>
        <v>0.99867183628077894</v>
      </c>
      <c r="BM159" s="27">
        <f>SUM(BK148:BK159)</f>
        <v>8146446</v>
      </c>
    </row>
    <row r="160" spans="1:65" ht="12.75" x14ac:dyDescent="0.2">
      <c r="A160" s="11">
        <v>41654</v>
      </c>
      <c r="B160" s="6">
        <v>661523</v>
      </c>
      <c r="C160" s="6">
        <v>31424</v>
      </c>
      <c r="D160" s="6">
        <v>3248</v>
      </c>
      <c r="E160" s="6">
        <v>10534</v>
      </c>
      <c r="F160" s="6">
        <v>7429</v>
      </c>
      <c r="G160" s="6">
        <v>70349</v>
      </c>
      <c r="H160" s="6">
        <v>6483</v>
      </c>
      <c r="I160" s="6">
        <v>5960</v>
      </c>
      <c r="J160" s="6">
        <v>1947</v>
      </c>
      <c r="L160" s="6">
        <v>78875</v>
      </c>
      <c r="M160" s="6">
        <v>21868</v>
      </c>
      <c r="O160" s="6">
        <v>2701</v>
      </c>
      <c r="P160" s="6">
        <v>5131</v>
      </c>
      <c r="Q160" s="6">
        <v>10167</v>
      </c>
      <c r="R160" s="6">
        <v>945</v>
      </c>
      <c r="S160" s="6">
        <v>1785</v>
      </c>
      <c r="T160" s="6">
        <v>6161</v>
      </c>
      <c r="U160" s="6">
        <v>25721</v>
      </c>
      <c r="V160" s="6">
        <v>2644</v>
      </c>
      <c r="W160" s="6">
        <v>1191</v>
      </c>
      <c r="X160" s="6">
        <v>7693</v>
      </c>
      <c r="Y160" s="6">
        <v>12572</v>
      </c>
      <c r="Z160" s="6">
        <v>3178</v>
      </c>
      <c r="AA160" s="6">
        <v>23073</v>
      </c>
      <c r="AB160" s="6">
        <v>3279</v>
      </c>
      <c r="AE160" s="6">
        <v>11295</v>
      </c>
      <c r="AF160" s="6">
        <v>582</v>
      </c>
      <c r="AG160" s="6">
        <v>16358</v>
      </c>
      <c r="AH160" s="6">
        <v>5758</v>
      </c>
      <c r="AI160" s="6">
        <v>32728</v>
      </c>
      <c r="AJ160" s="6">
        <v>17840</v>
      </c>
      <c r="AL160" s="6">
        <v>15515</v>
      </c>
      <c r="AM160" s="6">
        <v>20541</v>
      </c>
      <c r="AN160" s="6">
        <v>11645</v>
      </c>
      <c r="AO160" s="6">
        <v>27697</v>
      </c>
      <c r="AP160" s="6">
        <v>2553</v>
      </c>
      <c r="AQ160" s="6">
        <v>7136</v>
      </c>
      <c r="AS160" s="6">
        <v>6188</v>
      </c>
      <c r="AT160" s="6">
        <v>107405</v>
      </c>
      <c r="AU160" s="6">
        <v>4478</v>
      </c>
      <c r="AV160" s="6">
        <v>4</v>
      </c>
      <c r="AW160" s="6">
        <v>13388</v>
      </c>
      <c r="AX160" s="6">
        <v>8999</v>
      </c>
      <c r="AY160" s="6">
        <v>1056</v>
      </c>
      <c r="AZ160" s="6">
        <v>5026</v>
      </c>
      <c r="BB160" s="6">
        <v>12875.5517578125</v>
      </c>
      <c r="BC160" s="6">
        <v>1549.388916015625</v>
      </c>
      <c r="BD160" s="6">
        <v>107.50485992431641</v>
      </c>
      <c r="BE160" s="6">
        <v>1855.5</v>
      </c>
      <c r="BF160" s="6">
        <v>1153.300048828125</v>
      </c>
      <c r="BG160" s="6">
        <v>8170.77880859375</v>
      </c>
      <c r="BH160" s="6">
        <v>0</v>
      </c>
      <c r="BI160" s="6">
        <v>3797.0419921875</v>
      </c>
      <c r="BJ160" s="6">
        <v>7675.2177734375</v>
      </c>
      <c r="BK160" s="27">
        <f t="shared" si="0"/>
        <v>660550</v>
      </c>
      <c r="BL160" s="24">
        <f t="shared" si="1"/>
        <v>0.99852915166970768</v>
      </c>
    </row>
    <row r="161" spans="1:68" ht="12.75" x14ac:dyDescent="0.2">
      <c r="A161" s="11">
        <v>41685</v>
      </c>
      <c r="B161" s="6">
        <v>554241</v>
      </c>
      <c r="C161" s="6">
        <v>18024</v>
      </c>
      <c r="D161" s="6">
        <v>2519</v>
      </c>
      <c r="E161" s="6">
        <v>9727</v>
      </c>
      <c r="F161" s="6">
        <v>4537</v>
      </c>
      <c r="G161" s="6">
        <v>72606</v>
      </c>
      <c r="H161" s="6">
        <v>6424</v>
      </c>
      <c r="I161" s="6">
        <v>6454</v>
      </c>
      <c r="J161" s="6">
        <v>1851</v>
      </c>
      <c r="L161" s="6">
        <v>61733</v>
      </c>
      <c r="M161" s="6">
        <v>14162</v>
      </c>
      <c r="O161" s="6">
        <v>2173</v>
      </c>
      <c r="P161" s="6">
        <v>1234</v>
      </c>
      <c r="Q161" s="6">
        <v>8055</v>
      </c>
      <c r="R161" s="6">
        <v>629</v>
      </c>
      <c r="S161" s="6">
        <v>1539</v>
      </c>
      <c r="T161" s="6">
        <v>3222</v>
      </c>
      <c r="U161" s="6">
        <v>19961</v>
      </c>
      <c r="V161" s="6">
        <v>1902</v>
      </c>
      <c r="W161" s="6">
        <v>821</v>
      </c>
      <c r="X161" s="6">
        <v>7916</v>
      </c>
      <c r="Y161" s="6">
        <v>11234</v>
      </c>
      <c r="Z161" s="6">
        <v>1691</v>
      </c>
      <c r="AA161" s="6">
        <v>16295</v>
      </c>
      <c r="AB161" s="6">
        <v>2275</v>
      </c>
      <c r="AD161" s="6">
        <v>99</v>
      </c>
      <c r="AE161" s="6">
        <v>10102</v>
      </c>
      <c r="AF161" s="6">
        <v>406</v>
      </c>
      <c r="AG161" s="6">
        <v>17562</v>
      </c>
      <c r="AH161" s="6">
        <v>4709</v>
      </c>
      <c r="AI161" s="6">
        <v>32845</v>
      </c>
      <c r="AJ161" s="6">
        <v>8693</v>
      </c>
      <c r="AL161" s="6">
        <v>13358</v>
      </c>
      <c r="AM161" s="6">
        <v>20430</v>
      </c>
      <c r="AN161" s="6">
        <v>10385</v>
      </c>
      <c r="AO161" s="6">
        <v>24597</v>
      </c>
      <c r="AP161" s="6">
        <v>1746</v>
      </c>
      <c r="AQ161" s="6">
        <v>4651</v>
      </c>
      <c r="AS161" s="6">
        <v>1771</v>
      </c>
      <c r="AT161" s="6">
        <v>95087</v>
      </c>
      <c r="AU161" s="6">
        <v>3940</v>
      </c>
      <c r="AV161" s="6">
        <v>3</v>
      </c>
      <c r="AW161" s="6">
        <v>13541</v>
      </c>
      <c r="AX161" s="6">
        <v>7701</v>
      </c>
      <c r="AY161" s="6">
        <v>726</v>
      </c>
      <c r="AZ161" s="6">
        <v>4276</v>
      </c>
      <c r="BB161" s="6">
        <v>12356.4970703125</v>
      </c>
      <c r="BC161" s="6">
        <v>940.2127685546875</v>
      </c>
      <c r="BD161" s="6">
        <v>2.9145970344543457</v>
      </c>
      <c r="BE161" s="6">
        <v>1589.699951171875</v>
      </c>
      <c r="BF161" s="6">
        <v>2404.89990234375</v>
      </c>
      <c r="BG161" s="6">
        <v>7036.52392578125</v>
      </c>
      <c r="BH161" s="6">
        <v>0</v>
      </c>
      <c r="BI161" s="6">
        <v>3448.337158203125</v>
      </c>
      <c r="BJ161" s="6">
        <v>5838.5380859375</v>
      </c>
      <c r="BK161" s="27">
        <f t="shared" si="0"/>
        <v>553612</v>
      </c>
      <c r="BL161" s="24">
        <f t="shared" si="1"/>
        <v>0.99886511463424754</v>
      </c>
    </row>
    <row r="162" spans="1:68" ht="12.75" x14ac:dyDescent="0.2">
      <c r="A162" s="11">
        <v>41713</v>
      </c>
      <c r="B162" s="6">
        <v>557374</v>
      </c>
      <c r="C162" s="6">
        <v>26522</v>
      </c>
      <c r="D162" s="6">
        <v>2321</v>
      </c>
      <c r="E162" s="6">
        <v>5456</v>
      </c>
      <c r="F162" s="6">
        <v>6072</v>
      </c>
      <c r="G162" s="6">
        <v>57611</v>
      </c>
      <c r="H162" s="6">
        <v>8285</v>
      </c>
      <c r="I162" s="6">
        <v>6883</v>
      </c>
      <c r="J162" s="6">
        <v>3005</v>
      </c>
      <c r="L162" s="6">
        <v>78996</v>
      </c>
      <c r="M162" s="6">
        <v>18334</v>
      </c>
      <c r="O162" s="6">
        <v>362</v>
      </c>
      <c r="P162" s="6">
        <v>1934</v>
      </c>
      <c r="Q162" s="6">
        <v>7590</v>
      </c>
      <c r="S162" s="6">
        <v>915</v>
      </c>
      <c r="T162" s="6">
        <v>4126</v>
      </c>
      <c r="U162" s="6">
        <v>16796</v>
      </c>
      <c r="V162" s="6">
        <v>1489</v>
      </c>
      <c r="W162" s="6">
        <v>1447</v>
      </c>
      <c r="X162" s="6">
        <v>6148</v>
      </c>
      <c r="Y162" s="6">
        <v>8295</v>
      </c>
      <c r="Z162" s="6">
        <v>1397</v>
      </c>
      <c r="AA162" s="6">
        <v>15659</v>
      </c>
      <c r="AB162" s="6">
        <v>1876</v>
      </c>
      <c r="AD162" s="6">
        <v>148</v>
      </c>
      <c r="AE162" s="6">
        <v>9038</v>
      </c>
      <c r="AF162" s="6">
        <v>1961</v>
      </c>
      <c r="AG162" s="6">
        <v>18497</v>
      </c>
      <c r="AH162" s="6">
        <v>5803</v>
      </c>
      <c r="AI162" s="6">
        <v>34685</v>
      </c>
      <c r="AJ162" s="6">
        <v>14755</v>
      </c>
      <c r="AL162" s="6">
        <v>15656</v>
      </c>
      <c r="AM162" s="6">
        <v>13440</v>
      </c>
      <c r="AN162" s="6">
        <v>2862</v>
      </c>
      <c r="AO162" s="6">
        <v>27882</v>
      </c>
      <c r="AP162" s="6">
        <v>1916</v>
      </c>
      <c r="AQ162" s="6">
        <v>6893</v>
      </c>
      <c r="AS162" s="6">
        <v>1464</v>
      </c>
      <c r="AT162" s="6">
        <v>95447</v>
      </c>
      <c r="AU162" s="6">
        <v>3984</v>
      </c>
      <c r="AV162" s="6">
        <v>4</v>
      </c>
      <c r="AW162" s="6">
        <v>12595</v>
      </c>
      <c r="AX162" s="6">
        <v>4222</v>
      </c>
      <c r="AY162" s="6">
        <v>482</v>
      </c>
      <c r="AZ162" s="6">
        <v>3555</v>
      </c>
      <c r="BB162" s="6">
        <v>12873.71484375</v>
      </c>
      <c r="BC162" s="6">
        <v>1271.1390380859375</v>
      </c>
      <c r="BD162" s="6">
        <v>3.1594002246856689</v>
      </c>
      <c r="BE162" s="6">
        <v>1714.0999755859375</v>
      </c>
      <c r="BF162" s="6">
        <v>2333.5</v>
      </c>
      <c r="BG162" s="6">
        <v>17152.52734375</v>
      </c>
      <c r="BH162" s="6">
        <v>0</v>
      </c>
      <c r="BI162" s="6">
        <v>4488.3046875</v>
      </c>
      <c r="BJ162" s="6">
        <v>8415.189453125</v>
      </c>
      <c r="BK162" s="27">
        <f t="shared" si="0"/>
        <v>556808</v>
      </c>
      <c r="BL162" s="24">
        <f t="shared" si="1"/>
        <v>0.99898452385651282</v>
      </c>
    </row>
    <row r="163" spans="1:68" ht="12.75" x14ac:dyDescent="0.2">
      <c r="A163" s="11">
        <v>41744</v>
      </c>
      <c r="B163" s="6">
        <v>548895</v>
      </c>
      <c r="C163" s="6">
        <v>18549</v>
      </c>
      <c r="D163" s="6">
        <v>2081</v>
      </c>
      <c r="E163" s="6">
        <v>8767</v>
      </c>
      <c r="F163" s="6">
        <v>5581</v>
      </c>
      <c r="G163" s="6">
        <v>56129</v>
      </c>
      <c r="H163" s="6">
        <v>5353</v>
      </c>
      <c r="I163" s="6">
        <v>8454</v>
      </c>
      <c r="J163" s="6">
        <v>2821</v>
      </c>
      <c r="L163" s="6">
        <v>90027</v>
      </c>
      <c r="M163" s="6">
        <v>17660</v>
      </c>
      <c r="O163" s="6">
        <v>219</v>
      </c>
      <c r="P163" s="6">
        <v>1409</v>
      </c>
      <c r="Q163" s="6">
        <v>3580</v>
      </c>
      <c r="R163" s="6">
        <v>531</v>
      </c>
      <c r="S163" s="6">
        <v>1525</v>
      </c>
      <c r="T163" s="6">
        <v>3753</v>
      </c>
      <c r="U163" s="6">
        <v>22328</v>
      </c>
      <c r="V163" s="6">
        <v>1815</v>
      </c>
      <c r="W163" s="6">
        <v>949</v>
      </c>
      <c r="X163" s="6">
        <v>11121</v>
      </c>
      <c r="Y163" s="6">
        <v>7284</v>
      </c>
      <c r="Z163" s="6">
        <v>1215</v>
      </c>
      <c r="AA163" s="6">
        <v>10861</v>
      </c>
      <c r="AB163" s="6">
        <v>1563</v>
      </c>
      <c r="AD163" s="6">
        <v>504</v>
      </c>
      <c r="AE163" s="6">
        <v>10984</v>
      </c>
      <c r="AF163" s="6">
        <v>3350</v>
      </c>
      <c r="AG163" s="6">
        <v>15419</v>
      </c>
      <c r="AH163" s="6">
        <v>5861</v>
      </c>
      <c r="AI163" s="6">
        <v>28482</v>
      </c>
      <c r="AJ163" s="6">
        <v>15367</v>
      </c>
      <c r="AL163" s="6">
        <v>11328</v>
      </c>
      <c r="AM163" s="6">
        <v>15705</v>
      </c>
      <c r="AN163" s="6">
        <v>2536</v>
      </c>
      <c r="AO163" s="6">
        <v>22432</v>
      </c>
      <c r="AP163" s="6">
        <v>3516</v>
      </c>
      <c r="AQ163" s="6">
        <v>7931</v>
      </c>
      <c r="AR163" s="6">
        <v>182</v>
      </c>
      <c r="AS163" s="6">
        <v>2127</v>
      </c>
      <c r="AT163" s="6">
        <v>99112</v>
      </c>
      <c r="AU163" s="6">
        <v>3434</v>
      </c>
      <c r="AV163" s="6">
        <v>1</v>
      </c>
      <c r="AW163" s="6">
        <v>10019</v>
      </c>
      <c r="AX163" s="6">
        <v>2695</v>
      </c>
      <c r="AY163" s="6">
        <v>77</v>
      </c>
      <c r="AZ163" s="6">
        <v>4046</v>
      </c>
      <c r="BB163" s="6">
        <v>11777.955078125</v>
      </c>
      <c r="BC163" s="6">
        <v>945.64031982421875</v>
      </c>
      <c r="BD163" s="6">
        <v>21.305610656738281</v>
      </c>
      <c r="BE163" s="6">
        <v>1410.300048828125</v>
      </c>
      <c r="BF163" s="6">
        <v>2236.5</v>
      </c>
      <c r="BG163" s="6">
        <v>5832.2412109375</v>
      </c>
      <c r="BH163" s="6">
        <v>0</v>
      </c>
      <c r="BI163" s="6">
        <v>3712.82958984375</v>
      </c>
      <c r="BJ163" s="6">
        <v>6868.60595703125</v>
      </c>
      <c r="BK163" s="27">
        <f t="shared" si="0"/>
        <v>548683</v>
      </c>
      <c r="BL163" s="24">
        <f t="shared" si="1"/>
        <v>0.99961376948232361</v>
      </c>
    </row>
    <row r="164" spans="1:68" ht="12.75" x14ac:dyDescent="0.2">
      <c r="A164" s="11">
        <v>41774</v>
      </c>
      <c r="B164" s="6">
        <v>647079</v>
      </c>
      <c r="C164" s="6">
        <v>27474</v>
      </c>
      <c r="D164" s="6">
        <v>2289</v>
      </c>
      <c r="E164" s="6">
        <v>12824</v>
      </c>
      <c r="F164" s="6">
        <v>6308</v>
      </c>
      <c r="G164" s="6">
        <v>57832</v>
      </c>
      <c r="H164" s="6">
        <v>8050</v>
      </c>
      <c r="I164" s="6">
        <v>7731</v>
      </c>
      <c r="J164" s="6">
        <v>2905</v>
      </c>
      <c r="L164" s="6">
        <v>96526</v>
      </c>
      <c r="M164" s="6">
        <v>22511</v>
      </c>
      <c r="O164" s="6">
        <v>514</v>
      </c>
      <c r="P164" s="6">
        <v>4876</v>
      </c>
      <c r="Q164" s="6">
        <v>5989</v>
      </c>
      <c r="R164" s="6">
        <v>1310</v>
      </c>
      <c r="S164" s="6">
        <v>2641</v>
      </c>
      <c r="T164" s="6">
        <v>1475</v>
      </c>
      <c r="U164" s="6">
        <v>28268</v>
      </c>
      <c r="V164" s="6">
        <v>1173</v>
      </c>
      <c r="W164" s="6">
        <v>1765</v>
      </c>
      <c r="X164" s="6">
        <v>11559</v>
      </c>
      <c r="Y164" s="6">
        <v>8518</v>
      </c>
      <c r="Z164" s="6">
        <v>3523</v>
      </c>
      <c r="AA164" s="6">
        <v>19809</v>
      </c>
      <c r="AB164" s="6">
        <v>2886</v>
      </c>
      <c r="AD164" s="6">
        <v>822</v>
      </c>
      <c r="AE164" s="6">
        <v>12251</v>
      </c>
      <c r="AF164" s="6">
        <v>2974</v>
      </c>
      <c r="AG164" s="6">
        <v>18025</v>
      </c>
      <c r="AH164" s="6">
        <v>6409</v>
      </c>
      <c r="AI164" s="6">
        <v>32487</v>
      </c>
      <c r="AJ164" s="6">
        <v>16593</v>
      </c>
      <c r="AL164" s="6">
        <v>13714</v>
      </c>
      <c r="AM164" s="6">
        <v>14676</v>
      </c>
      <c r="AN164" s="6">
        <v>2757</v>
      </c>
      <c r="AO164" s="6">
        <v>29577</v>
      </c>
      <c r="AP164" s="6">
        <v>3650</v>
      </c>
      <c r="AQ164" s="6">
        <v>9190</v>
      </c>
      <c r="AR164" s="6">
        <v>315</v>
      </c>
      <c r="AS164" s="6">
        <v>4947</v>
      </c>
      <c r="AT164" s="6">
        <v>111742</v>
      </c>
      <c r="AU164" s="6">
        <v>3895</v>
      </c>
      <c r="AV164" s="6">
        <v>2</v>
      </c>
      <c r="AW164" s="6">
        <v>15111</v>
      </c>
      <c r="AX164" s="6">
        <v>2558</v>
      </c>
      <c r="AY164" s="6">
        <v>249</v>
      </c>
      <c r="AZ164" s="6">
        <v>6051</v>
      </c>
      <c r="BB164" s="6">
        <v>10996.8076171875</v>
      </c>
      <c r="BC164" s="6">
        <v>862.24188232421875</v>
      </c>
      <c r="BD164" s="6">
        <v>30.027374267578125</v>
      </c>
      <c r="BE164" s="6">
        <v>1456.699951171875</v>
      </c>
      <c r="BF164" s="6">
        <v>1848.4000244140625</v>
      </c>
      <c r="BG164" s="6">
        <v>8109.1318359375</v>
      </c>
      <c r="BH164" s="6">
        <v>0</v>
      </c>
      <c r="BI164" s="6">
        <v>3132.945556640625</v>
      </c>
      <c r="BJ164" s="6">
        <v>9069.486328125</v>
      </c>
      <c r="BK164" s="27">
        <f t="shared" si="0"/>
        <v>646751</v>
      </c>
      <c r="BL164" s="24">
        <f t="shared" si="1"/>
        <v>0.99949310671494518</v>
      </c>
      <c r="BM164" s="27">
        <f>SUM(BK160:BK164)</f>
        <v>2966404</v>
      </c>
      <c r="BN164" s="6">
        <f>+BM164/BM152</f>
        <v>0.99966974277680276</v>
      </c>
    </row>
    <row r="165" spans="1:68" ht="12.75" x14ac:dyDescent="0.2">
      <c r="A165" s="11">
        <v>41805</v>
      </c>
      <c r="BB165" s="6">
        <v>11070.01171875</v>
      </c>
      <c r="BC165" s="6">
        <v>836.91278076171875</v>
      </c>
      <c r="BD165" s="6">
        <v>0</v>
      </c>
      <c r="BE165" s="6">
        <v>1395.199951171875</v>
      </c>
      <c r="BF165" s="6">
        <v>1867.800048828125</v>
      </c>
      <c r="BG165" s="6">
        <v>7164.10107421875</v>
      </c>
      <c r="BH165" s="6">
        <v>0</v>
      </c>
      <c r="BI165" s="6">
        <v>2891.661376953125</v>
      </c>
      <c r="BJ165" s="6">
        <v>10000.7646484375</v>
      </c>
      <c r="BK165" s="27">
        <f t="shared" si="0"/>
        <v>0</v>
      </c>
      <c r="BL165" s="24" t="e">
        <f t="shared" si="1"/>
        <v>#DIV/0!</v>
      </c>
    </row>
    <row r="166" spans="1:68" ht="12.75" x14ac:dyDescent="0.2">
      <c r="A166" s="11">
        <v>41835</v>
      </c>
      <c r="BL166" s="27">
        <f t="shared" ref="BL166:BL195" si="2">SUM(C166:BA166)</f>
        <v>0</v>
      </c>
      <c r="BM166" s="24" t="e">
        <f t="shared" ref="BM166:BM195" si="3">+BL166/B166</f>
        <v>#DIV/0!</v>
      </c>
    </row>
    <row r="167" spans="1:68" ht="12.75" x14ac:dyDescent="0.2">
      <c r="A167" s="11">
        <v>41866</v>
      </c>
      <c r="B167" s="25">
        <f>SUM(C167:BA167)-D167</f>
        <v>937229.71673668502</v>
      </c>
      <c r="C167" s="25">
        <f>HLOOKUP(C$2,Base!$BL$4:$DR$33,$BK167,FALSE)*C155</f>
        <v>30771.061478223495</v>
      </c>
      <c r="D167" s="26">
        <f>AVERAGE(D131,D143,D155)</f>
        <v>3061.3333333333335</v>
      </c>
      <c r="E167" s="25">
        <f>HLOOKUP(E$2,Base!$BL$4:$DR$33,$BK167,FALSE)*E155</f>
        <v>29971.900363258952</v>
      </c>
      <c r="F167" s="25">
        <f>HLOOKUP(F$2,Base!$BL$4:$DR$33,$BK167,FALSE)*F155</f>
        <v>9826.0682932417894</v>
      </c>
      <c r="G167" s="25">
        <f>HLOOKUP(G$2,Base!$BL$4:$DR$33,$BK167,FALSE)*G155</f>
        <v>75989.644766902886</v>
      </c>
      <c r="H167" s="25">
        <f>HLOOKUP(H$2,Base!$BL$4:$DR$33,$BK167,FALSE)*H155</f>
        <v>9318.7651356644456</v>
      </c>
      <c r="I167" s="25">
        <f>HLOOKUP(I$2,Base!$BL$4:$DR$33,$BK167,FALSE)*I155</f>
        <v>10866.850911040587</v>
      </c>
      <c r="J167" s="25">
        <f>HLOOKUP(J$2,Base!$BL$4:$DR$33,$BK167,FALSE)*J155</f>
        <v>5632.7781187579767</v>
      </c>
      <c r="K167" s="25"/>
      <c r="L167" s="25">
        <f>HLOOKUP(L$2,Base!$BL$4:$DR$33,$BK167,FALSE)*L155</f>
        <v>108519.01685827528</v>
      </c>
      <c r="M167" s="25">
        <f>HLOOKUP(M$2,Base!$BL$4:$DR$33,$BK167,FALSE)*M155</f>
        <v>26456.862360882849</v>
      </c>
      <c r="N167" s="25"/>
      <c r="O167" s="25">
        <f>HLOOKUP(O$2,Base!$BL$4:$DR$33,$BK167,FALSE)*O155</f>
        <v>2711.7027570826676</v>
      </c>
      <c r="P167" s="25">
        <f>HLOOKUP(P$2,Base!$BL$4:$DR$33,$BK167,FALSE)*P155</f>
        <v>7169.2539881416624</v>
      </c>
      <c r="Q167" s="25">
        <f>HLOOKUP(Q$2,Base!$BL$4:$DR$33,$BK167,FALSE)*Q155</f>
        <v>11578.391894870161</v>
      </c>
      <c r="R167" s="25">
        <f>HLOOKUP(R$2,Base!$BL$4:$DR$33,$BK167,FALSE)*R155</f>
        <v>2588.6467952054627</v>
      </c>
      <c r="S167" s="25">
        <f>HLOOKUP(S$2,Base!$BL$4:$DR$33,$BK167,FALSE)*S155</f>
        <v>5476.9557357546055</v>
      </c>
      <c r="T167" s="25">
        <f>HLOOKUP(T$2,Base!$BL$4:$DR$33,$BK167,FALSE)*T155</f>
        <v>7349.1805673887102</v>
      </c>
      <c r="U167" s="25">
        <f>HLOOKUP(U$2,Base!$BL$4:$DR$33,$BK167,FALSE)*U155</f>
        <v>31957.672119227776</v>
      </c>
      <c r="V167" s="25">
        <f>HLOOKUP(V$2,Base!$BL$4:$DR$33,$BK167,FALSE)*V155</f>
        <v>1980.9945059936913</v>
      </c>
      <c r="W167" s="25">
        <f>HLOOKUP(W$2,Base!$BL$4:$DR$33,$BK167,FALSE)*W155</f>
        <v>2561.6384050659258</v>
      </c>
      <c r="X167" s="25">
        <f>HLOOKUP(X$2,Base!$BL$4:$DR$33,$BK167,FALSE)*X155</f>
        <v>22288.687344400118</v>
      </c>
      <c r="Y167" s="25">
        <f>HLOOKUP(Y$2,Base!$BL$4:$DR$33,$BK167,FALSE)*Y155</f>
        <v>10876.637999115359</v>
      </c>
      <c r="Z167" s="25">
        <f>HLOOKUP(Z$2,Base!$BL$4:$DR$33,$BK167,FALSE)*Z155</f>
        <v>6306.3827764883572</v>
      </c>
      <c r="AA167" s="25">
        <f>HLOOKUP(AA$2,Base!$BL$4:$DR$33,$BK167,FALSE)*AA155</f>
        <v>26362.61749372866</v>
      </c>
      <c r="AB167" s="25">
        <f>HLOOKUP(AB$2,Base!$BL$4:$DR$33,$BK167,FALSE)*AB155</f>
        <v>3807.8497616844602</v>
      </c>
      <c r="AC167" s="25">
        <f>HLOOKUP(AC$2,Base!$BL$4:$DR$33,$BK167,FALSE)*AC155</f>
        <v>0</v>
      </c>
      <c r="AD167" s="25">
        <f>HLOOKUP(AD$2,Base!$BL$4:$DR$33,$BK167,FALSE)*AD155</f>
        <v>1914.5869830051029</v>
      </c>
      <c r="AE167" s="25">
        <f>HLOOKUP(AE$2,Base!$BL$4:$DR$33,$BK167,FALSE)*AE155</f>
        <v>17023.783389099826</v>
      </c>
      <c r="AF167" s="25">
        <f>HLOOKUP(AF$2,Base!$BL$4:$DR$33,$BK167,FALSE)*AF155</f>
        <v>4057.9096647074975</v>
      </c>
      <c r="AG167" s="25">
        <f>HLOOKUP(AG$2,Base!$BL$4:$DR$33,$BK167,FALSE)*AG155</f>
        <v>29338.228256431194</v>
      </c>
      <c r="AH167" s="25">
        <f>HLOOKUP(AH$2,Base!$BL$4:$DR$33,$BK167,FALSE)*AH155</f>
        <v>9111.5701082987089</v>
      </c>
      <c r="AI167" s="25">
        <f>HLOOKUP(AI$2,Base!$BL$4:$DR$33,$BK167,FALSE)*AI155</f>
        <v>61097.377413442606</v>
      </c>
      <c r="AJ167" s="25">
        <f>HLOOKUP(AJ$2,Base!$BL$4:$DR$33,$BK167,FALSE)*AJ155</f>
        <v>20061.944009311032</v>
      </c>
      <c r="AK167" s="25"/>
      <c r="AL167" s="25">
        <f>HLOOKUP(AL$2,Base!$BL$4:$DR$33,$BK167,FALSE)*AL155</f>
        <v>21153.238188819549</v>
      </c>
      <c r="AM167" s="25">
        <f>HLOOKUP(AM$2,Base!$BL$4:$DR$33,$BK167,FALSE)*AM155</f>
        <v>31002.381060428092</v>
      </c>
      <c r="AN167" s="25">
        <f>HLOOKUP(AN$2,Base!$BL$4:$DR$33,$BK167,FALSE)*AN155</f>
        <v>9803.4518522974395</v>
      </c>
      <c r="AO167" s="25">
        <f>HLOOKUP(AO$2,Base!$BL$4:$DR$33,$BK167,FALSE)*AO155</f>
        <v>36992.937120752882</v>
      </c>
      <c r="AP167" s="25">
        <f>HLOOKUP(AP$2,Base!$BL$4:$DR$33,$BK167,FALSE)*AP155</f>
        <v>6620.607059844976</v>
      </c>
      <c r="AQ167" s="25">
        <f>HLOOKUP(AQ$2,Base!$BL$4:$DR$33,$BK167,FALSE)*AQ155</f>
        <v>10461.656363565571</v>
      </c>
      <c r="AR167" s="25">
        <f>HLOOKUP(AR$2,Base!$BL$4:$DR$33,$BK167,FALSE)*AR155</f>
        <v>1169.2027100071416</v>
      </c>
      <c r="AS167" s="25">
        <f>HLOOKUP(AS$2,Base!$BL$4:$DR$33,$BK167,FALSE)*AS155</f>
        <v>3506.634874189258</v>
      </c>
      <c r="AT167" s="25">
        <f>HLOOKUP(AT$2,Base!$BL$4:$DR$33,$BK167,FALSE)*AT155</f>
        <v>170341.54171797086</v>
      </c>
      <c r="AU167" s="25">
        <f>HLOOKUP(AU$2,Base!$BL$4:$DR$33,$BK167,FALSE)*AU155</f>
        <v>6553.9553271496206</v>
      </c>
      <c r="AV167" s="25"/>
      <c r="AW167" s="25">
        <f>HLOOKUP(AW$2,Base!$BL$4:$DR$33,$BK167,FALSE)*AW155</f>
        <v>28739.857359928206</v>
      </c>
      <c r="AX167" s="25">
        <f>HLOOKUP(AX$2,Base!$BL$4:$DR$33,$BK167,FALSE)*AX155</f>
        <v>9960.3973201301269</v>
      </c>
      <c r="AY167" s="25">
        <f>HLOOKUP(AY$2,Base!$BL$4:$DR$33,$BK167,FALSE)*AY155</f>
        <v>813.99987725151982</v>
      </c>
      <c r="AZ167" s="25">
        <f>HLOOKUP(AZ$2,Base!$BL$4:$DR$33,$BK167,FALSE)*AZ155</f>
        <v>7134.8956496580404</v>
      </c>
      <c r="BA167" s="25"/>
      <c r="BB167" s="25">
        <f>HLOOKUP(BB$2,Base!$BL$4:$DR$33,$BK167,FALSE)*BB155</f>
        <v>12692.692877251417</v>
      </c>
      <c r="BC167" s="25">
        <f>HLOOKUP(BC$2,Base!$BL$4:$DR$33,$BK167,FALSE)*BC155</f>
        <v>410.41478978457104</v>
      </c>
      <c r="BD167" s="25">
        <f>HLOOKUP(BD$2,Base!$BL$4:$DR$33,$BK167,FALSE)*BD155</f>
        <v>111.8991823441487</v>
      </c>
      <c r="BE167" s="25">
        <f>HLOOKUP(BE$2,Base!$BL$4:$DR$33,$BK167,FALSE)*BE155</f>
        <v>1229.8130736652076</v>
      </c>
      <c r="BF167" s="25">
        <f>HLOOKUP(BF$2,Base!$BL$4:$DR$33,$BK167,FALSE)*BF155</f>
        <v>874.76226839647552</v>
      </c>
      <c r="BG167" s="25">
        <f>HLOOKUP(BG$2,Base!$BL$4:$DR$33,$BK167,FALSE)*BG155</f>
        <v>6810.1514382617916</v>
      </c>
      <c r="BH167" s="25">
        <f>IF((Base!AT5+'Historical Calibration 2013'!AT99)/1000/1.023&lt;0,0,Base!AT5+'Historical Calibration 2013'!AT99)/1000/1.023</f>
        <v>0</v>
      </c>
      <c r="BI167" s="25">
        <f>HLOOKUP(BI$2,Base!$BL$4:$DR$33,$BK167,FALSE)*BI155</f>
        <v>2712.0860197978027</v>
      </c>
      <c r="BJ167" s="25">
        <f>HLOOKUP(BJ$2,Base!$BL$4:$DR$33,$BK167,FALSE)*BJ155</f>
        <v>9939.0482435959257</v>
      </c>
      <c r="BK167" s="27">
        <v>2</v>
      </c>
      <c r="BL167" s="27">
        <f t="shared" si="2"/>
        <v>940291.05007001839</v>
      </c>
      <c r="BM167" s="24">
        <f t="shared" si="3"/>
        <v>1.0032663639219557</v>
      </c>
      <c r="BN167" s="6">
        <f>+BL167/30/1000</f>
        <v>31.343035002333945</v>
      </c>
      <c r="BO167" s="27">
        <f>BL167-D167</f>
        <v>937229.71673668502</v>
      </c>
      <c r="BP167" s="6">
        <f>BO167/31/1000</f>
        <v>30.233216668925323</v>
      </c>
    </row>
    <row r="168" spans="1:68" ht="12.75" x14ac:dyDescent="0.2">
      <c r="A168" s="11">
        <v>41897</v>
      </c>
      <c r="B168" s="25">
        <f t="shared" ref="B168:B195" si="4">SUM(C168:BA168)-D168</f>
        <v>702059.34471869445</v>
      </c>
      <c r="C168" s="25">
        <f>HLOOKUP(C$2,Base!$BL$4:$DR$33,$BK168,FALSE)*C156</f>
        <v>22773.369373520913</v>
      </c>
      <c r="D168" s="26">
        <f t="shared" ref="D168:D195" si="5">AVERAGE(D132,D144,D156)</f>
        <v>2919</v>
      </c>
      <c r="E168" s="25">
        <f>HLOOKUP(E$2,Base!$BL$4:$DR$33,$BK168,FALSE)*E156</f>
        <v>19954.836828168613</v>
      </c>
      <c r="F168" s="25">
        <f>HLOOKUP(F$2,Base!$BL$4:$DR$33,$BK168,FALSE)*F156</f>
        <v>5719.9886915121242</v>
      </c>
      <c r="G168" s="25">
        <f>HLOOKUP(G$2,Base!$BL$4:$DR$33,$BK168,FALSE)*G156</f>
        <v>75300.191352657144</v>
      </c>
      <c r="H168" s="25">
        <f>HLOOKUP(H$2,Base!$BL$4:$DR$33,$BK168,FALSE)*H156</f>
        <v>5957.8629401926264</v>
      </c>
      <c r="I168" s="25">
        <f>HLOOKUP(I$2,Base!$BL$4:$DR$33,$BK168,FALSE)*I156</f>
        <v>9611.0065057869906</v>
      </c>
      <c r="J168" s="25">
        <f>HLOOKUP(J$2,Base!$BL$4:$DR$33,$BK168,FALSE)*J156</f>
        <v>6487.0904630481118</v>
      </c>
      <c r="K168" s="25"/>
      <c r="L168" s="25">
        <f>HLOOKUP(L$2,Base!$BL$4:$DR$33,$BK168,FALSE)*L156</f>
        <v>89814.654251195505</v>
      </c>
      <c r="M168" s="25">
        <f>HLOOKUP(M$2,Base!$BL$4:$DR$33,$BK168,FALSE)*M156</f>
        <v>21643.745131853797</v>
      </c>
      <c r="N168" s="25"/>
      <c r="O168" s="25">
        <f>HLOOKUP(O$2,Base!$BL$4:$DR$33,$BK168,FALSE)*O156</f>
        <v>2443.2519077924371</v>
      </c>
      <c r="P168" s="25">
        <f>HLOOKUP(P$2,Base!$BL$4:$DR$33,$BK168,FALSE)*P156</f>
        <v>2029.2051490313329</v>
      </c>
      <c r="Q168" s="25">
        <f>HLOOKUP(Q$2,Base!$BL$4:$DR$33,$BK168,FALSE)*Q156</f>
        <v>8203.724459563502</v>
      </c>
      <c r="R168" s="25">
        <f>HLOOKUP(R$2,Base!$BL$4:$DR$33,$BK168,FALSE)*R156</f>
        <v>797.20379530614866</v>
      </c>
      <c r="S168" s="25">
        <f>HLOOKUP(S$2,Base!$BL$4:$DR$33,$BK168,FALSE)*S156</f>
        <v>1932.0017389983525</v>
      </c>
      <c r="T168" s="25">
        <f>HLOOKUP(T$2,Base!$BL$4:$DR$33,$BK168,FALSE)*T156</f>
        <v>5198.1488981196644</v>
      </c>
      <c r="U168" s="25">
        <f>HLOOKUP(U$2,Base!$BL$4:$DR$33,$BK168,FALSE)*U156</f>
        <v>20815.763436601897</v>
      </c>
      <c r="V168" s="25">
        <f>HLOOKUP(V$2,Base!$BL$4:$DR$33,$BK168,FALSE)*V156</f>
        <v>1723.2397040572068</v>
      </c>
      <c r="W168" s="25">
        <f>HLOOKUP(W$2,Base!$BL$4:$DR$33,$BK168,FALSE)*W156</f>
        <v>1674.8595356591727</v>
      </c>
      <c r="X168" s="25">
        <f>HLOOKUP(X$2,Base!$BL$4:$DR$33,$BK168,FALSE)*X156</f>
        <v>15854.478737128653</v>
      </c>
      <c r="Y168" s="25">
        <f>HLOOKUP(Y$2,Base!$BL$4:$DR$33,$BK168,FALSE)*Y156</f>
        <v>5410.6693806664052</v>
      </c>
      <c r="Z168" s="25">
        <f>HLOOKUP(Z$2,Base!$BL$4:$DR$33,$BK168,FALSE)*Z156</f>
        <v>2375.6845124282981</v>
      </c>
      <c r="AA168" s="25">
        <f>HLOOKUP(AA$2,Base!$BL$4:$DR$33,$BK168,FALSE)*AA156</f>
        <v>15161.701395108623</v>
      </c>
      <c r="AB168" s="25">
        <f>HLOOKUP(AB$2,Base!$BL$4:$DR$33,$BK168,FALSE)*AB156</f>
        <v>2391.2622056795003</v>
      </c>
      <c r="AC168" s="25">
        <f>HLOOKUP(AC$2,Base!$BL$4:$DR$33,$BK168,FALSE)*AC156</f>
        <v>0</v>
      </c>
      <c r="AD168" s="25">
        <f>HLOOKUP(AD$2,Base!$BL$4:$DR$33,$BK168,FALSE)*AD156</f>
        <v>216.10039169973271</v>
      </c>
      <c r="AE168" s="25">
        <f>HLOOKUP(AE$2,Base!$BL$4:$DR$33,$BK168,FALSE)*AE156</f>
        <v>13223.537244208053</v>
      </c>
      <c r="AF168" s="25">
        <f>HLOOKUP(AF$2,Base!$BL$4:$DR$33,$BK168,FALSE)*AF156</f>
        <v>3444.5744095272457</v>
      </c>
      <c r="AG168" s="25">
        <f>HLOOKUP(AG$2,Base!$BL$4:$DR$33,$BK168,FALSE)*AG156</f>
        <v>32322.913209568469</v>
      </c>
      <c r="AH168" s="25">
        <f>HLOOKUP(AH$2,Base!$BL$4:$DR$33,$BK168,FALSE)*AH156</f>
        <v>5286.2979258328096</v>
      </c>
      <c r="AI168" s="25">
        <f>HLOOKUP(AI$2,Base!$BL$4:$DR$33,$BK168,FALSE)*AI156</f>
        <v>46539.761471380414</v>
      </c>
      <c r="AJ168" s="25">
        <f>HLOOKUP(AJ$2,Base!$BL$4:$DR$33,$BK168,FALSE)*AJ156</f>
        <v>13501.896142575228</v>
      </c>
      <c r="AK168" s="25"/>
      <c r="AL168" s="25">
        <f>HLOOKUP(AL$2,Base!$BL$4:$DR$33,$BK168,FALSE)*AL156</f>
        <v>12334.149442837144</v>
      </c>
      <c r="AM168" s="25">
        <f>HLOOKUP(AM$2,Base!$BL$4:$DR$33,$BK168,FALSE)*AM156</f>
        <v>18338.007541432151</v>
      </c>
      <c r="AN168" s="25">
        <f>HLOOKUP(AN$2,Base!$BL$4:$DR$33,$BK168,FALSE)*AN156</f>
        <v>8333.8562827484038</v>
      </c>
      <c r="AO168" s="25">
        <f>HLOOKUP(AO$2,Base!$BL$4:$DR$33,$BK168,FALSE)*AO156</f>
        <v>28492.863571452515</v>
      </c>
      <c r="AP168" s="25">
        <f>HLOOKUP(AP$2,Base!$BL$4:$DR$33,$BK168,FALSE)*AP156</f>
        <v>5909.3997848747176</v>
      </c>
      <c r="AQ168" s="25">
        <f>HLOOKUP(AQ$2,Base!$BL$4:$DR$33,$BK168,FALSE)*AQ156</f>
        <v>7442.3560593588527</v>
      </c>
      <c r="AR168" s="25">
        <f>HLOOKUP(AR$2,Base!$BL$4:$DR$33,$BK168,FALSE)*AR156</f>
        <v>322.27712060011544</v>
      </c>
      <c r="AS168" s="25">
        <f>HLOOKUP(AS$2,Base!$BL$4:$DR$33,$BK168,FALSE)*AS156</f>
        <v>2094.956166718729</v>
      </c>
      <c r="AT168" s="25">
        <f>HLOOKUP(AT$2,Base!$BL$4:$DR$33,$BK168,FALSE)*AT156</f>
        <v>120175.54485502387</v>
      </c>
      <c r="AU168" s="25">
        <f>HLOOKUP(AU$2,Base!$BL$4:$DR$33,$BK168,FALSE)*AU156</f>
        <v>5888.2127995107376</v>
      </c>
      <c r="AV168" s="25"/>
      <c r="AW168" s="25">
        <f>HLOOKUP(AW$2,Base!$BL$4:$DR$33,$BK168,FALSE)*AW156</f>
        <v>22799.947995206498</v>
      </c>
      <c r="AX168" s="25">
        <f>HLOOKUP(AX$2,Base!$BL$4:$DR$33,$BK168,FALSE)*AX156</f>
        <v>8480.2365625008115</v>
      </c>
      <c r="AY168" s="25">
        <f>HLOOKUP(AY$2,Base!$BL$4:$DR$33,$BK168,FALSE)*AY156</f>
        <v>1028.0881057268723</v>
      </c>
      <c r="AZ168" s="25">
        <f>HLOOKUP(AZ$2,Base!$BL$4:$DR$33,$BK168,FALSE)*AZ156</f>
        <v>2610.4272418339988</v>
      </c>
      <c r="BA168" s="25"/>
      <c r="BB168" s="25">
        <f>HLOOKUP(BB$2,Base!$BL$4:$DR$33,$BK168,FALSE)*BB156</f>
        <v>10590.74654358121</v>
      </c>
      <c r="BC168" s="25">
        <f>HLOOKUP(BC$2,Base!$BL$4:$DR$33,$BK168,FALSE)*BC156</f>
        <v>422.79346660951359</v>
      </c>
      <c r="BD168" s="25">
        <f>HLOOKUP(BD$2,Base!$BL$4:$DR$33,$BK168,FALSE)*BD156</f>
        <v>6.9391918182373047</v>
      </c>
      <c r="BE168" s="25">
        <f>HLOOKUP(BE$2,Base!$BL$4:$DR$33,$BK168,FALSE)*BE156</f>
        <v>1095.0940100989885</v>
      </c>
      <c r="BF168" s="25">
        <f>HLOOKUP(BF$2,Base!$BL$4:$DR$33,$BK168,FALSE)*BF156</f>
        <v>574.37253170304496</v>
      </c>
      <c r="BG168" s="25">
        <f>HLOOKUP(BG$2,Base!$BL$4:$DR$33,$BK168,FALSE)*BG156</f>
        <v>5498.7550067814464</v>
      </c>
      <c r="BH168" s="25">
        <f>IF((Base!AT6+'Historical Calibration 2013'!AT100)/1000/1.023&lt;0,0,Base!AT6+'Historical Calibration 2013'!AT100)/1000/1.023</f>
        <v>0</v>
      </c>
      <c r="BI168" s="25">
        <f>HLOOKUP(BI$2,Base!$BL$4:$DR$33,$BK168,FALSE)*BI156</f>
        <v>2585.8336983317968</v>
      </c>
      <c r="BJ168" s="25">
        <f>HLOOKUP(BJ$2,Base!$BL$4:$DR$33,$BK168,FALSE)*BJ156</f>
        <v>8901.2303717841005</v>
      </c>
      <c r="BK168" s="27">
        <v>3</v>
      </c>
      <c r="BL168" s="27">
        <f t="shared" si="2"/>
        <v>704978.34471869445</v>
      </c>
      <c r="BM168" s="24">
        <f t="shared" si="3"/>
        <v>1.0041577681743836</v>
      </c>
      <c r="BN168" s="6">
        <f>+BL168/30/1000</f>
        <v>23.499278157289815</v>
      </c>
      <c r="BO168" s="27">
        <f>BL168-D168</f>
        <v>702059.34471869445</v>
      </c>
      <c r="BP168" s="6">
        <f>BO168/31/1000</f>
        <v>22.647075636086917</v>
      </c>
    </row>
    <row r="169" spans="1:68" ht="12.75" x14ac:dyDescent="0.2">
      <c r="A169" s="11">
        <v>41927</v>
      </c>
      <c r="B169" s="25">
        <f t="shared" si="4"/>
        <v>600518.65863739967</v>
      </c>
      <c r="C169" s="25">
        <f>HLOOKUP(C$2,Base!$BL$4:$DR$33,$BK169,FALSE)*C157</f>
        <v>21206.506208373186</v>
      </c>
      <c r="D169" s="26">
        <f t="shared" si="5"/>
        <v>3038</v>
      </c>
      <c r="E169" s="25">
        <f>HLOOKUP(E$2,Base!$BL$4:$DR$33,$BK169,FALSE)*E157</f>
        <v>13522.869528442341</v>
      </c>
      <c r="F169" s="25">
        <f>HLOOKUP(F$2,Base!$BL$4:$DR$33,$BK169,FALSE)*F157</f>
        <v>3792.4689885167531</v>
      </c>
      <c r="G169" s="25">
        <f>HLOOKUP(G$2,Base!$BL$4:$DR$33,$BK169,FALSE)*G157</f>
        <v>78764.067364536735</v>
      </c>
      <c r="H169" s="25">
        <f>HLOOKUP(H$2,Base!$BL$4:$DR$33,$BK169,FALSE)*H157</f>
        <v>4068.434484953943</v>
      </c>
      <c r="I169" s="25">
        <f>HLOOKUP(I$2,Base!$BL$4:$DR$33,$BK169,FALSE)*I157</f>
        <v>9950.9488879612345</v>
      </c>
      <c r="J169" s="25">
        <f>HLOOKUP(J$2,Base!$BL$4:$DR$33,$BK169,FALSE)*J157</f>
        <v>6072.8383836532357</v>
      </c>
      <c r="K169" s="25"/>
      <c r="L169" s="25">
        <f>HLOOKUP(L$2,Base!$BL$4:$DR$33,$BK169,FALSE)*L157</f>
        <v>82874.662706934119</v>
      </c>
      <c r="M169" s="25">
        <f>HLOOKUP(M$2,Base!$BL$4:$DR$33,$BK169,FALSE)*M157</f>
        <v>19040.568727265032</v>
      </c>
      <c r="N169" s="25"/>
      <c r="O169" s="25">
        <f>HLOOKUP(O$2,Base!$BL$4:$DR$33,$BK169,FALSE)*O157</f>
        <v>1299.5245165438234</v>
      </c>
      <c r="P169" s="25">
        <f>HLOOKUP(P$2,Base!$BL$4:$DR$33,$BK169,FALSE)*P157</f>
        <v>481.06666666666666</v>
      </c>
      <c r="Q169" s="25">
        <f>HLOOKUP(Q$2,Base!$BL$4:$DR$33,$BK169,FALSE)*Q157</f>
        <v>9426.0533151849413</v>
      </c>
      <c r="R169" s="25">
        <f>HLOOKUP(R$2,Base!$BL$4:$DR$33,$BK169,FALSE)*R157</f>
        <v>0</v>
      </c>
      <c r="S169" s="25">
        <f>HLOOKUP(S$2,Base!$BL$4:$DR$33,$BK169,FALSE)*S157</f>
        <v>963.52858399296395</v>
      </c>
      <c r="T169" s="25">
        <f>HLOOKUP(T$2,Base!$BL$4:$DR$33,$BK169,FALSE)*T157</f>
        <v>531.67644950111776</v>
      </c>
      <c r="U169" s="25">
        <f>HLOOKUP(U$2,Base!$BL$4:$DR$33,$BK169,FALSE)*U157</f>
        <v>16190.449480442679</v>
      </c>
      <c r="V169" s="25">
        <f>HLOOKUP(V$2,Base!$BL$4:$DR$33,$BK169,FALSE)*V157</f>
        <v>1755.2724483237182</v>
      </c>
      <c r="W169" s="25">
        <f>HLOOKUP(W$2,Base!$BL$4:$DR$33,$BK169,FALSE)*W157</f>
        <v>987.07142857142856</v>
      </c>
      <c r="X169" s="25">
        <f>HLOOKUP(X$2,Base!$BL$4:$DR$33,$BK169,FALSE)*X157</f>
        <v>17200.952534952867</v>
      </c>
      <c r="Y169" s="25">
        <f>HLOOKUP(Y$2,Base!$BL$4:$DR$33,$BK169,FALSE)*Y157</f>
        <v>5292.2014982294013</v>
      </c>
      <c r="Z169" s="25">
        <f>HLOOKUP(Z$2,Base!$BL$4:$DR$33,$BK169,FALSE)*Z157</f>
        <v>1012.6470588235295</v>
      </c>
      <c r="AA169" s="25">
        <f>HLOOKUP(AA$2,Base!$BL$4:$DR$33,$BK169,FALSE)*AA157</f>
        <v>14499.493428778138</v>
      </c>
      <c r="AB169" s="25">
        <f>HLOOKUP(AB$2,Base!$BL$4:$DR$33,$BK169,FALSE)*AB157</f>
        <v>490.78927433435712</v>
      </c>
      <c r="AC169" s="25">
        <f>HLOOKUP(AC$2,Base!$BL$4:$DR$33,$BK169,FALSE)*AC157</f>
        <v>0</v>
      </c>
      <c r="AD169" s="25">
        <f>HLOOKUP(AD$2,Base!$BL$4:$DR$33,$BK169,FALSE)*AD157</f>
        <v>0</v>
      </c>
      <c r="AE169" s="25">
        <f>HLOOKUP(AE$2,Base!$BL$4:$DR$33,$BK169,FALSE)*AE157</f>
        <v>12134.80796812749</v>
      </c>
      <c r="AF169" s="25">
        <f>HLOOKUP(AF$2,Base!$BL$4:$DR$33,$BK169,FALSE)*AF157</f>
        <v>2674.4736922730185</v>
      </c>
      <c r="AG169" s="25">
        <f>HLOOKUP(AG$2,Base!$BL$4:$DR$33,$BK169,FALSE)*AG157</f>
        <v>27346.392651620321</v>
      </c>
      <c r="AH169" s="25">
        <f>HLOOKUP(AH$2,Base!$BL$4:$DR$33,$BK169,FALSE)*AH157</f>
        <v>3762.1478407868449</v>
      </c>
      <c r="AI169" s="25">
        <f>HLOOKUP(AI$2,Base!$BL$4:$DR$33,$BK169,FALSE)*AI157</f>
        <v>35653.2935965457</v>
      </c>
      <c r="AJ169" s="25">
        <f>HLOOKUP(AJ$2,Base!$BL$4:$DR$33,$BK169,FALSE)*AJ157</f>
        <v>9775.4810047587071</v>
      </c>
      <c r="AK169" s="25"/>
      <c r="AL169" s="25">
        <f>HLOOKUP(AL$2,Base!$BL$4:$DR$33,$BK169,FALSE)*AL157</f>
        <v>19226.091217905665</v>
      </c>
      <c r="AM169" s="25">
        <f>HLOOKUP(AM$2,Base!$BL$4:$DR$33,$BK169,FALSE)*AM157</f>
        <v>9660.9602317994995</v>
      </c>
      <c r="AN169" s="25">
        <f>HLOOKUP(AN$2,Base!$BL$4:$DR$33,$BK169,FALSE)*AN157</f>
        <v>6910.751707363007</v>
      </c>
      <c r="AO169" s="25">
        <f>HLOOKUP(AO$2,Base!$BL$4:$DR$33,$BK169,FALSE)*AO157</f>
        <v>29829.886752684401</v>
      </c>
      <c r="AP169" s="25">
        <f>HLOOKUP(AP$2,Base!$BL$4:$DR$33,$BK169,FALSE)*AP157</f>
        <v>5255.8148642295582</v>
      </c>
      <c r="AQ169" s="25">
        <f>HLOOKUP(AQ$2,Base!$BL$4:$DR$33,$BK169,FALSE)*AQ157</f>
        <v>5167.9737782900283</v>
      </c>
      <c r="AR169" s="25">
        <f>HLOOKUP(AR$2,Base!$BL$4:$DR$33,$BK169,FALSE)*AR157</f>
        <v>0</v>
      </c>
      <c r="AS169" s="25">
        <f>HLOOKUP(AS$2,Base!$BL$4:$DR$33,$BK169,FALSE)*AS157</f>
        <v>2446.7143475400185</v>
      </c>
      <c r="AT169" s="25">
        <f>HLOOKUP(AT$2,Base!$BL$4:$DR$33,$BK169,FALSE)*AT157</f>
        <v>89385.682934475917</v>
      </c>
      <c r="AU169" s="25">
        <f>HLOOKUP(AU$2,Base!$BL$4:$DR$33,$BK169,FALSE)*AU157</f>
        <v>5809.1370720518989</v>
      </c>
      <c r="AV169" s="25"/>
      <c r="AW169" s="25">
        <f>HLOOKUP(AW$2,Base!$BL$4:$DR$33,$BK169,FALSE)*AW157</f>
        <v>15470.135443743105</v>
      </c>
      <c r="AX169" s="25">
        <f>HLOOKUP(AX$2,Base!$BL$4:$DR$33,$BK169,FALSE)*AX157</f>
        <v>7616.3954093260554</v>
      </c>
      <c r="AY169" s="25">
        <f>HLOOKUP(AY$2,Base!$BL$4:$DR$33,$BK169,FALSE)*AY157</f>
        <v>143.60795711879811</v>
      </c>
      <c r="AZ169" s="25">
        <f>HLOOKUP(AZ$2,Base!$BL$4:$DR$33,$BK169,FALSE)*AZ157</f>
        <v>2824.8182017773761</v>
      </c>
      <c r="BA169" s="25"/>
      <c r="BB169" s="25">
        <f>HLOOKUP(BB$2,Base!$BL$4:$DR$33,$BK169,FALSE)*BB157</f>
        <v>10920.520548296106</v>
      </c>
      <c r="BC169" s="25">
        <f>HLOOKUP(BC$2,Base!$BL$4:$DR$33,$BK169,FALSE)*BC157</f>
        <v>1091.4603163497275</v>
      </c>
      <c r="BD169" s="25">
        <f>HLOOKUP(BD$2,Base!$BL$4:$DR$33,$BK169,FALSE)*BD157</f>
        <v>17.34784498185024</v>
      </c>
      <c r="BE169" s="25">
        <f>HLOOKUP(BE$2,Base!$BL$4:$DR$33,$BK169,FALSE)*BE157</f>
        <v>1315.4308765618184</v>
      </c>
      <c r="BF169" s="25">
        <f>HLOOKUP(BF$2,Base!$BL$4:$DR$33,$BK169,FALSE)*BF157</f>
        <v>569.44059294969452</v>
      </c>
      <c r="BG169" s="25">
        <f>HLOOKUP(BG$2,Base!$BL$4:$DR$33,$BK169,FALSE)*BG157</f>
        <v>5392.1674052433809</v>
      </c>
      <c r="BH169" s="25">
        <f>IF((Base!AT7+'Historical Calibration 2013'!AT101)/1000/1.023&lt;0,0,Base!AT7+'Historical Calibration 2013'!AT101)/1000/1.023</f>
        <v>0</v>
      </c>
      <c r="BI169" s="25">
        <f>HLOOKUP(BI$2,Base!$BL$4:$DR$33,$BK169,FALSE)*BI157</f>
        <v>2800.1468224786195</v>
      </c>
      <c r="BJ169" s="25">
        <f>HLOOKUP(BJ$2,Base!$BL$4:$DR$33,$BK169,FALSE)*BJ157</f>
        <v>8910.4655330224487</v>
      </c>
      <c r="BK169" s="27">
        <v>4</v>
      </c>
      <c r="BL169" s="27">
        <f t="shared" si="2"/>
        <v>603556.65863739967</v>
      </c>
      <c r="BM169" s="24">
        <f t="shared" si="3"/>
        <v>1.0050589602109838</v>
      </c>
    </row>
    <row r="170" spans="1:68" ht="12.75" x14ac:dyDescent="0.2">
      <c r="A170" s="11">
        <v>41958</v>
      </c>
      <c r="B170" s="25">
        <f t="shared" si="4"/>
        <v>541947.91833382729</v>
      </c>
      <c r="C170" s="25">
        <f>HLOOKUP(C$2,Base!$BL$4:$DR$33,$BK170,FALSE)*C158</f>
        <v>19527.29260413154</v>
      </c>
      <c r="D170" s="26">
        <f t="shared" si="5"/>
        <v>3335.3333333333335</v>
      </c>
      <c r="E170" s="25">
        <f>HLOOKUP(E$2,Base!$BL$4:$DR$33,$BK170,FALSE)*E158</f>
        <v>8890.3873883667802</v>
      </c>
      <c r="F170" s="25">
        <f>HLOOKUP(F$2,Base!$BL$4:$DR$33,$BK170,FALSE)*F158</f>
        <v>2676.4481286301871</v>
      </c>
      <c r="G170" s="25">
        <f>HLOOKUP(G$2,Base!$BL$4:$DR$33,$BK170,FALSE)*G158</f>
        <v>75316.471646006234</v>
      </c>
      <c r="H170" s="25">
        <f>HLOOKUP(H$2,Base!$BL$4:$DR$33,$BK170,FALSE)*H158</f>
        <v>4701.5126230626765</v>
      </c>
      <c r="I170" s="25">
        <f>HLOOKUP(I$2,Base!$BL$4:$DR$33,$BK170,FALSE)*I158</f>
        <v>6273.5309726498817</v>
      </c>
      <c r="J170" s="25">
        <f>HLOOKUP(J$2,Base!$BL$4:$DR$33,$BK170,FALSE)*J158</f>
        <v>3226.8240674468411</v>
      </c>
      <c r="K170" s="25"/>
      <c r="L170" s="25">
        <f>HLOOKUP(L$2,Base!$BL$4:$DR$33,$BK170,FALSE)*L158</f>
        <v>75289.109504642955</v>
      </c>
      <c r="M170" s="25">
        <f>HLOOKUP(M$2,Base!$BL$4:$DR$33,$BK170,FALSE)*M158</f>
        <v>14068.395646807043</v>
      </c>
      <c r="N170" s="25"/>
      <c r="O170" s="25">
        <f>HLOOKUP(O$2,Base!$BL$4:$DR$33,$BK170,FALSE)*O158</f>
        <v>2064.2938919849771</v>
      </c>
      <c r="P170" s="25">
        <f>HLOOKUP(P$2,Base!$BL$4:$DR$33,$BK170,FALSE)*P158</f>
        <v>1224.104197530864</v>
      </c>
      <c r="Q170" s="25">
        <f>HLOOKUP(Q$2,Base!$BL$4:$DR$33,$BK170,FALSE)*Q158</f>
        <v>8448.4903734698619</v>
      </c>
      <c r="R170" s="25">
        <f>HLOOKUP(R$2,Base!$BL$4:$DR$33,$BK170,FALSE)*R158</f>
        <v>226.46066619418852</v>
      </c>
      <c r="S170" s="25">
        <f>HLOOKUP(S$2,Base!$BL$4:$DR$33,$BK170,FALSE)*S158</f>
        <v>706.63235157881036</v>
      </c>
      <c r="T170" s="25">
        <f>HLOOKUP(T$2,Base!$BL$4:$DR$33,$BK170,FALSE)*T158</f>
        <v>2482.6653543307089</v>
      </c>
      <c r="U170" s="25">
        <f>HLOOKUP(U$2,Base!$BL$4:$DR$33,$BK170,FALSE)*U158</f>
        <v>14521.834368530021</v>
      </c>
      <c r="V170" s="25">
        <f>HLOOKUP(V$2,Base!$BL$4:$DR$33,$BK170,FALSE)*V158</f>
        <v>1154.743833604997</v>
      </c>
      <c r="W170" s="25">
        <f>HLOOKUP(W$2,Base!$BL$4:$DR$33,$BK170,FALSE)*W158</f>
        <v>186.33772701182855</v>
      </c>
      <c r="X170" s="25">
        <f>HLOOKUP(X$2,Base!$BL$4:$DR$33,$BK170,FALSE)*X158</f>
        <v>7134.2243909288773</v>
      </c>
      <c r="Y170" s="25">
        <f>HLOOKUP(Y$2,Base!$BL$4:$DR$33,$BK170,FALSE)*Y158</f>
        <v>4498.2788082249272</v>
      </c>
      <c r="Z170" s="25">
        <f>HLOOKUP(Z$2,Base!$BL$4:$DR$33,$BK170,FALSE)*Z158</f>
        <v>1440.5538461538461</v>
      </c>
      <c r="AA170" s="25">
        <f>HLOOKUP(AA$2,Base!$BL$4:$DR$33,$BK170,FALSE)*AA158</f>
        <v>13256.339035098497</v>
      </c>
      <c r="AB170" s="25">
        <f>HLOOKUP(AB$2,Base!$BL$4:$DR$33,$BK170,FALSE)*AB158</f>
        <v>729.56006774191701</v>
      </c>
      <c r="AC170" s="25">
        <f>HLOOKUP(AC$2,Base!$BL$4:$DR$33,$BK170,FALSE)*AC158</f>
        <v>0</v>
      </c>
      <c r="AD170" s="25">
        <f>HLOOKUP(AD$2,Base!$BL$4:$DR$33,$BK170,FALSE)*AD158</f>
        <v>32.700000000000003</v>
      </c>
      <c r="AE170" s="25">
        <f>HLOOKUP(AE$2,Base!$BL$4:$DR$33,$BK170,FALSE)*AE158</f>
        <v>11304.190801784976</v>
      </c>
      <c r="AF170" s="25">
        <f>HLOOKUP(AF$2,Base!$BL$4:$DR$33,$BK170,FALSE)*AF158</f>
        <v>1778.3356200577684</v>
      </c>
      <c r="AG170" s="25">
        <f>HLOOKUP(AG$2,Base!$BL$4:$DR$33,$BK170,FALSE)*AG158</f>
        <v>18264.491894732386</v>
      </c>
      <c r="AH170" s="25">
        <f>HLOOKUP(AH$2,Base!$BL$4:$DR$33,$BK170,FALSE)*AH158</f>
        <v>5505.0692640035431</v>
      </c>
      <c r="AI170" s="25">
        <f>HLOOKUP(AI$2,Base!$BL$4:$DR$33,$BK170,FALSE)*AI158</f>
        <v>33967.816681430966</v>
      </c>
      <c r="AJ170" s="25">
        <f>HLOOKUP(AJ$2,Base!$BL$4:$DR$33,$BK170,FALSE)*AJ158</f>
        <v>8927.8254672377243</v>
      </c>
      <c r="AK170" s="25"/>
      <c r="AL170" s="25">
        <f>HLOOKUP(AL$2,Base!$BL$4:$DR$33,$BK170,FALSE)*AL158</f>
        <v>17213.123399143664</v>
      </c>
      <c r="AM170" s="25">
        <f>HLOOKUP(AM$2,Base!$BL$4:$DR$33,$BK170,FALSE)*AM158</f>
        <v>9833.8295056442184</v>
      </c>
      <c r="AN170" s="25">
        <f>HLOOKUP(AN$2,Base!$BL$4:$DR$33,$BK170,FALSE)*AN158</f>
        <v>13282.028267139254</v>
      </c>
      <c r="AO170" s="25">
        <f>HLOOKUP(AO$2,Base!$BL$4:$DR$33,$BK170,FALSE)*AO158</f>
        <v>24475.792371283515</v>
      </c>
      <c r="AP170" s="25">
        <f>HLOOKUP(AP$2,Base!$BL$4:$DR$33,$BK170,FALSE)*AP158</f>
        <v>1632.9866891322661</v>
      </c>
      <c r="AQ170" s="25">
        <f>HLOOKUP(AQ$2,Base!$BL$4:$DR$33,$BK170,FALSE)*AQ158</f>
        <v>5014.7438504701313</v>
      </c>
      <c r="AR170" s="25">
        <f>HLOOKUP(AR$2,Base!$BL$4:$DR$33,$BK170,FALSE)*AR158</f>
        <v>101.20788726448799</v>
      </c>
      <c r="AS170" s="25">
        <f>HLOOKUP(AS$2,Base!$BL$4:$DR$33,$BK170,FALSE)*AS158</f>
        <v>1637.2911531480588</v>
      </c>
      <c r="AT170" s="25">
        <f>HLOOKUP(AT$2,Base!$BL$4:$DR$33,$BK170,FALSE)*AT158</f>
        <v>90410.158416414939</v>
      </c>
      <c r="AU170" s="25">
        <f>HLOOKUP(AU$2,Base!$BL$4:$DR$33,$BK170,FALSE)*AU158</f>
        <v>5923.802855171105</v>
      </c>
      <c r="AV170" s="25"/>
      <c r="AW170" s="25">
        <f>HLOOKUP(AW$2,Base!$BL$4:$DR$33,$BK170,FALSE)*AW158</f>
        <v>12565.049797534506</v>
      </c>
      <c r="AX170" s="25">
        <f>HLOOKUP(AX$2,Base!$BL$4:$DR$33,$BK170,FALSE)*AX158</f>
        <v>9820.8991845139426</v>
      </c>
      <c r="AY170" s="25">
        <f>HLOOKUP(AY$2,Base!$BL$4:$DR$33,$BK170,FALSE)*AY158</f>
        <v>182.91588656598697</v>
      </c>
      <c r="AZ170" s="25">
        <f>HLOOKUP(AZ$2,Base!$BL$4:$DR$33,$BK170,FALSE)*AZ158</f>
        <v>2029.1678470254958</v>
      </c>
      <c r="BA170" s="25"/>
      <c r="BB170" s="25">
        <f>HLOOKUP(BB$2,Base!$BL$4:$DR$33,$BK170,FALSE)*BB158</f>
        <v>11994.100043980507</v>
      </c>
      <c r="BC170" s="25">
        <f>HLOOKUP(BC$2,Base!$BL$4:$DR$33,$BK170,FALSE)*BC158</f>
        <v>912.74743438739324</v>
      </c>
      <c r="BD170" s="25">
        <f>HLOOKUP(BD$2,Base!$BL$4:$DR$33,$BK170,FALSE)*BD158</f>
        <v>1.8181635141372681</v>
      </c>
      <c r="BE170" s="25">
        <f>HLOOKUP(BE$2,Base!$BL$4:$DR$33,$BK170,FALSE)*BE158</f>
        <v>1565.4409292246899</v>
      </c>
      <c r="BF170" s="25">
        <f>HLOOKUP(BF$2,Base!$BL$4:$DR$33,$BK170,FALSE)*BF158</f>
        <v>1308.5375024703674</v>
      </c>
      <c r="BG170" s="25">
        <f>HLOOKUP(BG$2,Base!$BL$4:$DR$33,$BK170,FALSE)*BG158</f>
        <v>4482.2140788631077</v>
      </c>
      <c r="BH170" s="25">
        <f>IF((Base!AT8+'Historical Calibration 2013'!AT102)/1000/1.023&lt;0,0,Base!AT8+'Historical Calibration 2013'!AT102)/1000/1.023</f>
        <v>0</v>
      </c>
      <c r="BI170" s="25">
        <f>HLOOKUP(BI$2,Base!$BL$4:$DR$33,$BK170,FALSE)*BI158</f>
        <v>4315.2316918341858</v>
      </c>
      <c r="BJ170" s="25">
        <f>HLOOKUP(BJ$2,Base!$BL$4:$DR$33,$BK170,FALSE)*BJ158</f>
        <v>7991.7981692305411</v>
      </c>
      <c r="BK170" s="27">
        <v>5</v>
      </c>
      <c r="BL170" s="27">
        <f t="shared" si="2"/>
        <v>545283.25166716066</v>
      </c>
      <c r="BM170" s="24">
        <f t="shared" si="3"/>
        <v>1.0061543429183888</v>
      </c>
    </row>
    <row r="171" spans="1:68" ht="12.75" x14ac:dyDescent="0.2">
      <c r="A171" s="11">
        <v>41988</v>
      </c>
      <c r="B171" s="25">
        <f t="shared" si="4"/>
        <v>605246.42277697579</v>
      </c>
      <c r="C171" s="25">
        <f>HLOOKUP(C$2,Base!$BL$4:$DR$33,$BK171,FALSE)*C159</f>
        <v>24614.034922241604</v>
      </c>
      <c r="D171" s="26">
        <f t="shared" si="5"/>
        <v>3236.3333333333335</v>
      </c>
      <c r="E171" s="25">
        <f>HLOOKUP(E$2,Base!$BL$4:$DR$33,$BK171,FALSE)*E159</f>
        <v>13947.787321496064</v>
      </c>
      <c r="F171" s="25">
        <f>HLOOKUP(F$2,Base!$BL$4:$DR$33,$BK171,FALSE)*F159</f>
        <v>5804.2835613512289</v>
      </c>
      <c r="G171" s="25">
        <f>HLOOKUP(G$2,Base!$BL$4:$DR$33,$BK171,FALSE)*G159</f>
        <v>79907.1533613254</v>
      </c>
      <c r="H171" s="25">
        <f>HLOOKUP(H$2,Base!$BL$4:$DR$33,$BK171,FALSE)*H159</f>
        <v>6912.7140061156279</v>
      </c>
      <c r="I171" s="25">
        <f>HLOOKUP(I$2,Base!$BL$4:$DR$33,$BK171,FALSE)*I159</f>
        <v>8086.198832424996</v>
      </c>
      <c r="J171" s="25">
        <f>HLOOKUP(J$2,Base!$BL$4:$DR$33,$BK171,FALSE)*J159</f>
        <v>598.90688888280886</v>
      </c>
      <c r="K171" s="25"/>
      <c r="L171" s="25">
        <f>HLOOKUP(L$2,Base!$BL$4:$DR$33,$BK171,FALSE)*L159</f>
        <v>75243.103904782576</v>
      </c>
      <c r="M171" s="25">
        <f>HLOOKUP(M$2,Base!$BL$4:$DR$33,$BK171,FALSE)*M159</f>
        <v>16290.991995145509</v>
      </c>
      <c r="N171" s="25"/>
      <c r="O171" s="25">
        <f>HLOOKUP(O$2,Base!$BL$4:$DR$33,$BK171,FALSE)*O159</f>
        <v>2846.3682829355635</v>
      </c>
      <c r="P171" s="25">
        <f>HLOOKUP(P$2,Base!$BL$4:$DR$33,$BK171,FALSE)*P159</f>
        <v>798.36973590292644</v>
      </c>
      <c r="Q171" s="25">
        <f>HLOOKUP(Q$2,Base!$BL$4:$DR$33,$BK171,FALSE)*Q159</f>
        <v>9134.5618109192565</v>
      </c>
      <c r="R171" s="25">
        <f>HLOOKUP(R$2,Base!$BL$4:$DR$33,$BK171,FALSE)*R159</f>
        <v>328.57773109243698</v>
      </c>
      <c r="S171" s="25">
        <f>HLOOKUP(S$2,Base!$BL$4:$DR$33,$BK171,FALSE)*S159</f>
        <v>830.22053231939174</v>
      </c>
      <c r="T171" s="25">
        <f>HLOOKUP(T$2,Base!$BL$4:$DR$33,$BK171,FALSE)*T159</f>
        <v>1494.8936335675955</v>
      </c>
      <c r="U171" s="25">
        <f>HLOOKUP(U$2,Base!$BL$4:$DR$33,$BK171,FALSE)*U159</f>
        <v>22451.765740116367</v>
      </c>
      <c r="V171" s="25">
        <f>HLOOKUP(V$2,Base!$BL$4:$DR$33,$BK171,FALSE)*V159</f>
        <v>2364.0622548466281</v>
      </c>
      <c r="W171" s="25">
        <f>HLOOKUP(W$2,Base!$BL$4:$DR$33,$BK171,FALSE)*W159</f>
        <v>2556.8794149373889</v>
      </c>
      <c r="X171" s="25">
        <f>HLOOKUP(X$2,Base!$BL$4:$DR$33,$BK171,FALSE)*X159</f>
        <v>6961.5571185197332</v>
      </c>
      <c r="Y171" s="25">
        <f>HLOOKUP(Y$2,Base!$BL$4:$DR$33,$BK171,FALSE)*Y159</f>
        <v>8417.5891958285974</v>
      </c>
      <c r="Z171" s="25">
        <f>HLOOKUP(Z$2,Base!$BL$4:$DR$33,$BK171,FALSE)*Z159</f>
        <v>3255.1820330969272</v>
      </c>
      <c r="AA171" s="25">
        <f>HLOOKUP(AA$2,Base!$BL$4:$DR$33,$BK171,FALSE)*AA159</f>
        <v>17785.636676622504</v>
      </c>
      <c r="AB171" s="25">
        <f>HLOOKUP(AB$2,Base!$BL$4:$DR$33,$BK171,FALSE)*AB159</f>
        <v>1762.1366889885014</v>
      </c>
      <c r="AC171" s="25">
        <f>HLOOKUP(AC$2,Base!$BL$4:$DR$33,$BK171,FALSE)*AC159</f>
        <v>0</v>
      </c>
      <c r="AD171" s="25">
        <f>HLOOKUP(AD$2,Base!$BL$4:$DR$33,$BK171,FALSE)*AD159</f>
        <v>0</v>
      </c>
      <c r="AE171" s="25">
        <f>HLOOKUP(AE$2,Base!$BL$4:$DR$33,$BK171,FALSE)*AE159</f>
        <v>12059.745722698832</v>
      </c>
      <c r="AF171" s="25">
        <f>HLOOKUP(AF$2,Base!$BL$4:$DR$33,$BK171,FALSE)*AF159</f>
        <v>2623.1817417428256</v>
      </c>
      <c r="AG171" s="25">
        <f>HLOOKUP(AG$2,Base!$BL$4:$DR$33,$BK171,FALSE)*AG159</f>
        <v>12753.629412669281</v>
      </c>
      <c r="AH171" s="25">
        <f>HLOOKUP(AH$2,Base!$BL$4:$DR$33,$BK171,FALSE)*AH159</f>
        <v>7265.6000944440884</v>
      </c>
      <c r="AI171" s="25">
        <f>HLOOKUP(AI$2,Base!$BL$4:$DR$33,$BK171,FALSE)*AI159</f>
        <v>29463.821193871776</v>
      </c>
      <c r="AJ171" s="25">
        <f>HLOOKUP(AJ$2,Base!$BL$4:$DR$33,$BK171,FALSE)*AJ159</f>
        <v>19283.485239180634</v>
      </c>
      <c r="AK171" s="25"/>
      <c r="AL171" s="25">
        <f>HLOOKUP(AL$2,Base!$BL$4:$DR$33,$BK171,FALSE)*AL159</f>
        <v>18788.008108119528</v>
      </c>
      <c r="AM171" s="25">
        <f>HLOOKUP(AM$2,Base!$BL$4:$DR$33,$BK171,FALSE)*AM159</f>
        <v>16612.079410041024</v>
      </c>
      <c r="AN171" s="25">
        <f>HLOOKUP(AN$2,Base!$BL$4:$DR$33,$BK171,FALSE)*AN159</f>
        <v>10927.122651507174</v>
      </c>
      <c r="AO171" s="25">
        <f>HLOOKUP(AO$2,Base!$BL$4:$DR$33,$BK171,FALSE)*AO159</f>
        <v>23022.666168224299</v>
      </c>
      <c r="AP171" s="25">
        <f>HLOOKUP(AP$2,Base!$BL$4:$DR$33,$BK171,FALSE)*AP159</f>
        <v>3189.2623692735078</v>
      </c>
      <c r="AQ171" s="25">
        <f>HLOOKUP(AQ$2,Base!$BL$4:$DR$33,$BK171,FALSE)*AQ159</f>
        <v>5518.9271919553548</v>
      </c>
      <c r="AR171" s="25">
        <f>HLOOKUP(AR$2,Base!$BL$4:$DR$33,$BK171,FALSE)*AR159</f>
        <v>313.28552503438249</v>
      </c>
      <c r="AS171" s="25">
        <f>HLOOKUP(AS$2,Base!$BL$4:$DR$33,$BK171,FALSE)*AS159</f>
        <v>2163.8607344278389</v>
      </c>
      <c r="AT171" s="25">
        <f>HLOOKUP(AT$2,Base!$BL$4:$DR$33,$BK171,FALSE)*AT159</f>
        <v>102208.5588503718</v>
      </c>
      <c r="AU171" s="25">
        <f>HLOOKUP(AU$2,Base!$BL$4:$DR$33,$BK171,FALSE)*AU159</f>
        <v>6948.6358937420318</v>
      </c>
      <c r="AV171" s="25"/>
      <c r="AW171" s="25">
        <f>HLOOKUP(AW$2,Base!$BL$4:$DR$33,$BK171,FALSE)*AW159</f>
        <v>7377.3442622950815</v>
      </c>
      <c r="AX171" s="25">
        <f>HLOOKUP(AX$2,Base!$BL$4:$DR$33,$BK171,FALSE)*AX159</f>
        <v>9441.3936173535822</v>
      </c>
      <c r="AY171" s="25">
        <f>HLOOKUP(AY$2,Base!$BL$4:$DR$33,$BK171,FALSE)*AY159</f>
        <v>572.51546456444339</v>
      </c>
      <c r="AZ171" s="25">
        <f>HLOOKUP(AZ$2,Base!$BL$4:$DR$33,$BK171,FALSE)*AZ159</f>
        <v>2320.3234819989252</v>
      </c>
      <c r="BA171" s="25"/>
      <c r="BB171" s="25">
        <f>HLOOKUP(BB$2,Base!$BL$4:$DR$33,$BK171,FALSE)*BB159</f>
        <v>11730.398883791549</v>
      </c>
      <c r="BC171" s="25">
        <f>HLOOKUP(BC$2,Base!$BL$4:$DR$33,$BK171,FALSE)*BC159</f>
        <v>2024.6942595655817</v>
      </c>
      <c r="BD171" s="25">
        <f>HLOOKUP(BD$2,Base!$BL$4:$DR$33,$BK171,FALSE)*BD159</f>
        <v>11.903223037719727</v>
      </c>
      <c r="BE171" s="25">
        <f>HLOOKUP(BE$2,Base!$BL$4:$DR$33,$BK171,FALSE)*BE159</f>
        <v>1607.1118255002157</v>
      </c>
      <c r="BF171" s="25">
        <f>HLOOKUP(BF$2,Base!$BL$4:$DR$33,$BK171,FALSE)*BF159</f>
        <v>1463.0690536266197</v>
      </c>
      <c r="BG171" s="25">
        <f>HLOOKUP(BG$2,Base!$BL$4:$DR$33,$BK171,FALSE)*BG159</f>
        <v>6793.2546676134616</v>
      </c>
      <c r="BH171" s="25">
        <f>IF((Base!AT9+'Historical Calibration 2013'!AT103)/1000/1.023&lt;0,0,Base!AT9+'Historical Calibration 2013'!AT103)/1000/1.023</f>
        <v>0</v>
      </c>
      <c r="BI171" s="25">
        <f>HLOOKUP(BI$2,Base!$BL$4:$DR$33,$BK171,FALSE)*BI159</f>
        <v>5037.3701982843522</v>
      </c>
      <c r="BJ171" s="25">
        <f>HLOOKUP(BJ$2,Base!$BL$4:$DR$33,$BK171,FALSE)*BJ159</f>
        <v>7371.7423772542616</v>
      </c>
      <c r="BK171" s="27">
        <v>6</v>
      </c>
      <c r="BL171" s="27">
        <f t="shared" si="2"/>
        <v>608482.75611030916</v>
      </c>
      <c r="BM171" s="24">
        <f t="shared" si="3"/>
        <v>1.0053471333518742</v>
      </c>
      <c r="BN171" s="27">
        <f>SUM(BK160:BK171)</f>
        <v>2966424</v>
      </c>
    </row>
    <row r="172" spans="1:68" ht="12.75" x14ac:dyDescent="0.2">
      <c r="A172" s="11"/>
      <c r="B172" s="25"/>
      <c r="C172" s="27"/>
      <c r="D172" s="26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5"/>
      <c r="BI172" s="27"/>
      <c r="BJ172" s="27"/>
      <c r="BK172" s="27"/>
      <c r="BL172" s="27"/>
      <c r="BM172" s="24"/>
    </row>
    <row r="173" spans="1:68" ht="12.75" x14ac:dyDescent="0.2">
      <c r="A173" s="11"/>
      <c r="B173" s="25"/>
      <c r="C173" s="27"/>
      <c r="D173" s="26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5"/>
      <c r="BI173" s="27"/>
      <c r="BJ173" s="27"/>
      <c r="BK173" s="27"/>
      <c r="BL173" s="27"/>
      <c r="BM173" s="24"/>
    </row>
    <row r="174" spans="1:68" ht="12.75" x14ac:dyDescent="0.2">
      <c r="A174" s="11"/>
      <c r="B174" s="25"/>
      <c r="C174" s="27"/>
      <c r="D174" s="26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5"/>
      <c r="BI174" s="27"/>
      <c r="BJ174" s="27"/>
      <c r="BK174" s="27"/>
      <c r="BL174" s="27"/>
      <c r="BM174" s="24"/>
    </row>
    <row r="175" spans="1:68" x14ac:dyDescent="0.25">
      <c r="A175" s="11"/>
      <c r="B175" s="25"/>
      <c r="C175" s="27"/>
      <c r="D175" s="26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5"/>
      <c r="BI175" s="27"/>
      <c r="BJ175" s="27"/>
      <c r="BK175" s="27"/>
      <c r="BL175" s="27"/>
      <c r="BM175" s="24"/>
    </row>
    <row r="176" spans="1:68" x14ac:dyDescent="0.25">
      <c r="A176" s="11"/>
      <c r="B176" s="25"/>
      <c r="C176" s="27"/>
      <c r="D176" s="26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5"/>
      <c r="BI176" s="27"/>
      <c r="BJ176" s="27"/>
      <c r="BK176" s="27"/>
      <c r="BL176" s="27"/>
      <c r="BM176" s="24"/>
    </row>
    <row r="177" spans="1:66" x14ac:dyDescent="0.25">
      <c r="A177" s="11"/>
      <c r="B177" s="25"/>
      <c r="C177" s="27"/>
      <c r="D177" s="26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5"/>
      <c r="BI177" s="27"/>
      <c r="BJ177" s="27"/>
      <c r="BK177" s="27"/>
      <c r="BL177" s="27"/>
      <c r="BM177" s="24"/>
    </row>
    <row r="178" spans="1:66" x14ac:dyDescent="0.25">
      <c r="A178" s="11"/>
      <c r="B178" s="25"/>
      <c r="C178" s="27"/>
      <c r="D178" s="26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5"/>
      <c r="BI178" s="27"/>
      <c r="BJ178" s="27"/>
      <c r="BK178" s="27"/>
      <c r="BL178" s="27"/>
      <c r="BM178" s="24"/>
    </row>
    <row r="179" spans="1:66" x14ac:dyDescent="0.25">
      <c r="A179" s="11"/>
      <c r="B179" s="25"/>
      <c r="C179" s="30"/>
      <c r="D179" s="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27"/>
      <c r="BB179" s="30"/>
      <c r="BC179" s="30"/>
      <c r="BD179" s="30"/>
      <c r="BE179" s="30"/>
      <c r="BF179" s="30"/>
      <c r="BG179" s="30"/>
      <c r="BH179" s="25"/>
      <c r="BI179" s="30"/>
      <c r="BJ179" s="30"/>
      <c r="BK179" s="27"/>
      <c r="BL179" s="27"/>
      <c r="BM179" s="24"/>
    </row>
    <row r="180" spans="1:66" x14ac:dyDescent="0.25">
      <c r="A180" s="11"/>
      <c r="B180" s="25"/>
      <c r="C180" s="30"/>
      <c r="D180" s="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27"/>
      <c r="BB180" s="30"/>
      <c r="BC180" s="30"/>
      <c r="BD180" s="30"/>
      <c r="BE180" s="30"/>
      <c r="BF180" s="30"/>
      <c r="BG180" s="30"/>
      <c r="BH180" s="25"/>
      <c r="BI180" s="30"/>
      <c r="BJ180" s="30"/>
      <c r="BK180" s="27"/>
      <c r="BL180" s="27"/>
      <c r="BM180" s="24"/>
    </row>
    <row r="181" spans="1:66" x14ac:dyDescent="0.25">
      <c r="A181" s="11"/>
      <c r="B181" s="25"/>
      <c r="C181" s="30"/>
      <c r="D181" s="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27"/>
      <c r="BB181" s="30"/>
      <c r="BC181" s="30"/>
      <c r="BD181" s="30"/>
      <c r="BE181" s="30"/>
      <c r="BF181" s="30"/>
      <c r="BG181" s="30"/>
      <c r="BH181" s="25"/>
      <c r="BI181" s="30"/>
      <c r="BJ181" s="30"/>
      <c r="BK181" s="27"/>
      <c r="BL181" s="27"/>
      <c r="BM181" s="24"/>
    </row>
    <row r="182" spans="1:66" x14ac:dyDescent="0.25">
      <c r="A182" s="11"/>
      <c r="B182" s="25"/>
      <c r="C182" s="30"/>
      <c r="D182" s="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27"/>
      <c r="BB182" s="30"/>
      <c r="BC182" s="30"/>
      <c r="BD182" s="30"/>
      <c r="BE182" s="30"/>
      <c r="BF182" s="30"/>
      <c r="BG182" s="30"/>
      <c r="BH182" s="25"/>
      <c r="BI182" s="30"/>
      <c r="BJ182" s="30"/>
      <c r="BK182" s="27"/>
      <c r="BL182" s="27"/>
      <c r="BM182" s="24"/>
    </row>
    <row r="183" spans="1:66" x14ac:dyDescent="0.25">
      <c r="A183" s="11"/>
      <c r="B183" s="25"/>
      <c r="C183" s="30"/>
      <c r="D183" s="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27"/>
      <c r="BB183" s="30"/>
      <c r="BC183" s="30"/>
      <c r="BD183" s="30"/>
      <c r="BE183" s="30"/>
      <c r="BF183" s="30"/>
      <c r="BG183" s="30"/>
      <c r="BH183" s="25"/>
      <c r="BI183" s="30"/>
      <c r="BJ183" s="30"/>
      <c r="BK183" s="27"/>
      <c r="BL183" s="27"/>
      <c r="BM183" s="24"/>
      <c r="BN183" s="27"/>
    </row>
    <row r="184" spans="1:66" x14ac:dyDescent="0.25">
      <c r="A184" s="11"/>
      <c r="B184" s="25"/>
      <c r="C184" s="31"/>
      <c r="D184" s="26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25"/>
      <c r="BI184" s="31"/>
      <c r="BJ184" s="31"/>
      <c r="BK184" s="27"/>
      <c r="BL184" s="27"/>
      <c r="BM184" s="24"/>
    </row>
    <row r="185" spans="1:66" x14ac:dyDescent="0.25">
      <c r="A185" s="11"/>
      <c r="B185" s="25"/>
      <c r="C185" s="31"/>
      <c r="D185" s="26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25"/>
      <c r="BI185" s="31"/>
      <c r="BJ185" s="31"/>
      <c r="BK185" s="27"/>
      <c r="BL185" s="27"/>
      <c r="BM185" s="24"/>
    </row>
    <row r="186" spans="1:66" x14ac:dyDescent="0.25">
      <c r="A186" s="11"/>
      <c r="B186" s="25"/>
      <c r="C186" s="31"/>
      <c r="D186" s="26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25"/>
      <c r="BI186" s="31"/>
      <c r="BJ186" s="31"/>
      <c r="BK186" s="27"/>
      <c r="BL186" s="27"/>
      <c r="BM186" s="24"/>
    </row>
    <row r="187" spans="1:66" x14ac:dyDescent="0.25">
      <c r="A187" s="11"/>
      <c r="B187" s="25"/>
      <c r="C187" s="31"/>
      <c r="D187" s="26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25"/>
      <c r="BI187" s="31"/>
      <c r="BJ187" s="31"/>
      <c r="BK187" s="27"/>
      <c r="BL187" s="27"/>
      <c r="BM187" s="24"/>
    </row>
    <row r="188" spans="1:66" x14ac:dyDescent="0.25">
      <c r="A188" s="11"/>
      <c r="B188" s="25"/>
      <c r="C188" s="31"/>
      <c r="D188" s="26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25"/>
      <c r="BI188" s="31"/>
      <c r="BJ188" s="31"/>
      <c r="BK188" s="27"/>
      <c r="BL188" s="27"/>
      <c r="BM188" s="24"/>
    </row>
    <row r="189" spans="1:66" x14ac:dyDescent="0.25">
      <c r="A189" s="11"/>
      <c r="B189" s="25"/>
      <c r="C189" s="31"/>
      <c r="D189" s="26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25"/>
      <c r="BI189" s="31"/>
      <c r="BJ189" s="31"/>
      <c r="BK189" s="27"/>
      <c r="BL189" s="27"/>
      <c r="BM189" s="24"/>
    </row>
    <row r="190" spans="1:66" x14ac:dyDescent="0.25">
      <c r="A190" s="11"/>
      <c r="B190" s="25"/>
      <c r="C190" s="31"/>
      <c r="D190" s="26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25"/>
      <c r="BI190" s="31"/>
      <c r="BJ190" s="31"/>
      <c r="BK190" s="27"/>
      <c r="BL190" s="27"/>
      <c r="BM190" s="24"/>
    </row>
    <row r="191" spans="1:66" x14ac:dyDescent="0.25">
      <c r="A191" s="11"/>
      <c r="B191" s="25"/>
      <c r="C191" s="31"/>
      <c r="D191" s="26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25"/>
      <c r="BI191" s="31"/>
      <c r="BJ191" s="31"/>
      <c r="BK191" s="27"/>
      <c r="BL191" s="27"/>
      <c r="BM191" s="24"/>
    </row>
    <row r="192" spans="1:66" x14ac:dyDescent="0.25">
      <c r="A192" s="11"/>
      <c r="B192" s="25"/>
      <c r="C192" s="31"/>
      <c r="D192" s="26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25"/>
      <c r="BI192" s="31"/>
      <c r="BJ192" s="31"/>
      <c r="BK192" s="27"/>
      <c r="BL192" s="27"/>
      <c r="BM192" s="24"/>
    </row>
    <row r="193" spans="1:66" x14ac:dyDescent="0.25">
      <c r="A193" s="11"/>
      <c r="B193" s="25"/>
      <c r="C193" s="31"/>
      <c r="D193" s="26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25"/>
      <c r="BI193" s="31"/>
      <c r="BJ193" s="31"/>
      <c r="BK193" s="27"/>
      <c r="BL193" s="27"/>
      <c r="BM193" s="24"/>
    </row>
    <row r="194" spans="1:66" x14ac:dyDescent="0.25">
      <c r="A194" s="11"/>
      <c r="B194" s="25"/>
      <c r="C194" s="31"/>
      <c r="D194" s="26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25"/>
      <c r="BI194" s="31"/>
      <c r="BJ194" s="31"/>
      <c r="BK194" s="27"/>
      <c r="BL194" s="27"/>
      <c r="BM194" s="24"/>
    </row>
    <row r="195" spans="1:66" x14ac:dyDescent="0.25">
      <c r="A195" s="11"/>
      <c r="B195" s="25"/>
      <c r="C195" s="31"/>
      <c r="D195" s="26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25"/>
      <c r="BI195" s="31"/>
      <c r="BJ195" s="31"/>
      <c r="BK195" s="27"/>
      <c r="BL195" s="27"/>
      <c r="BM195" s="24"/>
      <c r="BN195" s="27"/>
    </row>
    <row r="196" spans="1:66" x14ac:dyDescent="0.25">
      <c r="B196" s="14"/>
    </row>
    <row r="197" spans="1:66" x14ac:dyDescent="0.25">
      <c r="B197" s="14"/>
    </row>
    <row r="198" spans="1:66" x14ac:dyDescent="0.25">
      <c r="B198" s="14"/>
    </row>
    <row r="199" spans="1:66" x14ac:dyDescent="0.25">
      <c r="B199" s="14"/>
    </row>
    <row r="200" spans="1:66" x14ac:dyDescent="0.25">
      <c r="B200" s="14"/>
    </row>
  </sheetData>
  <hyperlinks>
    <hyperlink ref="A1" location="Contents!A1" display="Back to Contents"/>
  </hyperlinks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62"/>
  <sheetViews>
    <sheetView topLeftCell="AN1" workbookViewId="0">
      <selection activeCell="B5" sqref="B5:BH33"/>
    </sheetView>
  </sheetViews>
  <sheetFormatPr defaultRowHeight="14.4" x14ac:dyDescent="0.3"/>
  <cols>
    <col min="1" max="1" width="18.109375" bestFit="1" customWidth="1"/>
    <col min="2" max="2" width="16.33203125" customWidth="1"/>
    <col min="3" max="5" width="17.88671875" customWidth="1"/>
    <col min="6" max="6" width="16.6640625" customWidth="1"/>
    <col min="7" max="7" width="17.88671875" customWidth="1"/>
    <col min="8" max="8" width="12.109375" customWidth="1"/>
    <col min="9" max="9" width="18.88671875" customWidth="1"/>
    <col min="10" max="12" width="17.88671875" customWidth="1"/>
    <col min="13" max="13" width="18.88671875" customWidth="1"/>
    <col min="14" max="14" width="17.88671875" customWidth="1"/>
    <col min="15" max="15" width="16.6640625" bestFit="1" customWidth="1"/>
    <col min="16" max="16" width="16.6640625" customWidth="1"/>
    <col min="17" max="18" width="17.88671875" customWidth="1"/>
    <col min="19" max="19" width="15.6640625" customWidth="1"/>
    <col min="20" max="20" width="16.6640625" customWidth="1"/>
    <col min="21" max="22" width="17.88671875" customWidth="1"/>
    <col min="23" max="23" width="14.6640625" customWidth="1"/>
    <col min="24" max="25" width="16.6640625" customWidth="1"/>
    <col min="26" max="26" width="17.88671875" customWidth="1"/>
    <col min="27" max="27" width="16.6640625" customWidth="1"/>
    <col min="28" max="29" width="17.88671875" customWidth="1"/>
    <col min="30" max="30" width="15.6640625" customWidth="1"/>
    <col min="31" max="31" width="16.6640625" customWidth="1"/>
    <col min="32" max="32" width="17.88671875" customWidth="1"/>
    <col min="33" max="34" width="15.6640625" customWidth="1"/>
    <col min="35" max="36" width="17.88671875" customWidth="1"/>
    <col min="37" max="38" width="16.6640625" customWidth="1"/>
    <col min="39" max="45" width="17.88671875" customWidth="1"/>
    <col min="46" max="46" width="16.6640625" customWidth="1"/>
    <col min="47" max="48" width="17.88671875" customWidth="1"/>
    <col min="49" max="49" width="15.6640625" customWidth="1"/>
    <col min="50" max="51" width="17.88671875" customWidth="1"/>
    <col min="52" max="52" width="18.88671875" customWidth="1"/>
    <col min="53" max="53" width="19.88671875" customWidth="1"/>
    <col min="54" max="55" width="17.88671875" customWidth="1"/>
    <col min="56" max="56" width="12.5546875" customWidth="1"/>
    <col min="57" max="58" width="17.88671875" customWidth="1"/>
    <col min="59" max="59" width="16.6640625" customWidth="1"/>
    <col min="60" max="60" width="15.6640625" customWidth="1"/>
    <col min="61" max="61" width="19.88671875" customWidth="1"/>
    <col min="62" max="62" width="12" customWidth="1"/>
    <col min="63" max="63" width="10.5546875" customWidth="1"/>
    <col min="64" max="69" width="9.5546875" customWidth="1"/>
    <col min="70" max="70" width="9.33203125" customWidth="1"/>
    <col min="71" max="76" width="9.5546875" customWidth="1"/>
    <col min="77" max="77" width="10.5546875" bestFit="1" customWidth="1"/>
    <col min="78" max="78" width="9.5546875" bestFit="1" customWidth="1"/>
    <col min="79" max="79" width="10.5546875" bestFit="1" customWidth="1"/>
    <col min="80" max="81" width="9.5546875" bestFit="1" customWidth="1"/>
    <col min="82" max="82" width="10.5546875" bestFit="1" customWidth="1"/>
    <col min="83" max="84" width="9.5546875" bestFit="1" customWidth="1"/>
    <col min="85" max="86" width="10.5546875" bestFit="1" customWidth="1"/>
    <col min="87" max="89" width="9.5546875" bestFit="1" customWidth="1"/>
    <col min="90" max="90" width="10.5546875" bestFit="1" customWidth="1"/>
    <col min="91" max="94" width="9.5546875" bestFit="1" customWidth="1"/>
    <col min="95" max="96" width="10.5546875" bestFit="1" customWidth="1"/>
    <col min="97" max="107" width="9.5546875" bestFit="1" customWidth="1"/>
    <col min="108" max="108" width="13.33203125" bestFit="1" customWidth="1"/>
    <col min="109" max="120" width="9.5546875" bestFit="1" customWidth="1"/>
    <col min="121" max="122" width="12.5546875" bestFit="1" customWidth="1"/>
  </cols>
  <sheetData>
    <row r="1" spans="1:183" ht="15" x14ac:dyDescent="0.25">
      <c r="A1" s="1" t="s">
        <v>62</v>
      </c>
      <c r="B1" t="s">
        <v>93</v>
      </c>
    </row>
    <row r="2" spans="1:183" ht="15" x14ac:dyDescent="0.25">
      <c r="BL2">
        <v>1</v>
      </c>
      <c r="BM2">
        <f>+BL2+1</f>
        <v>2</v>
      </c>
      <c r="BN2">
        <f t="shared" ref="BN2:DR2" si="0">+BM2+1</f>
        <v>3</v>
      </c>
      <c r="BO2">
        <f t="shared" si="0"/>
        <v>4</v>
      </c>
      <c r="BP2">
        <f t="shared" si="0"/>
        <v>5</v>
      </c>
      <c r="BQ2">
        <f t="shared" si="0"/>
        <v>6</v>
      </c>
      <c r="BR2">
        <f t="shared" si="0"/>
        <v>7</v>
      </c>
      <c r="BS2">
        <f t="shared" si="0"/>
        <v>8</v>
      </c>
      <c r="BT2">
        <f t="shared" si="0"/>
        <v>9</v>
      </c>
      <c r="BU2">
        <f t="shared" si="0"/>
        <v>10</v>
      </c>
      <c r="BV2">
        <f t="shared" si="0"/>
        <v>11</v>
      </c>
      <c r="BW2">
        <f t="shared" si="0"/>
        <v>12</v>
      </c>
      <c r="BX2">
        <f t="shared" si="0"/>
        <v>13</v>
      </c>
      <c r="BY2">
        <f t="shared" si="0"/>
        <v>14</v>
      </c>
      <c r="BZ2">
        <f>+BY2+1</f>
        <v>15</v>
      </c>
      <c r="CA2">
        <f t="shared" si="0"/>
        <v>16</v>
      </c>
      <c r="CB2">
        <f t="shared" si="0"/>
        <v>17</v>
      </c>
      <c r="CC2">
        <f t="shared" si="0"/>
        <v>18</v>
      </c>
      <c r="CD2">
        <f t="shared" si="0"/>
        <v>19</v>
      </c>
      <c r="CE2">
        <f t="shared" si="0"/>
        <v>20</v>
      </c>
      <c r="CF2">
        <f t="shared" si="0"/>
        <v>21</v>
      </c>
      <c r="CG2">
        <f t="shared" si="0"/>
        <v>22</v>
      </c>
      <c r="CH2">
        <f t="shared" si="0"/>
        <v>23</v>
      </c>
      <c r="CI2">
        <f t="shared" si="0"/>
        <v>24</v>
      </c>
      <c r="CJ2">
        <f t="shared" si="0"/>
        <v>25</v>
      </c>
      <c r="CK2">
        <f t="shared" si="0"/>
        <v>26</v>
      </c>
      <c r="CL2">
        <f t="shared" si="0"/>
        <v>27</v>
      </c>
      <c r="CM2">
        <f t="shared" si="0"/>
        <v>28</v>
      </c>
      <c r="CN2">
        <f t="shared" si="0"/>
        <v>29</v>
      </c>
      <c r="CO2">
        <f t="shared" si="0"/>
        <v>30</v>
      </c>
      <c r="CP2">
        <f t="shared" si="0"/>
        <v>31</v>
      </c>
      <c r="CQ2">
        <f t="shared" si="0"/>
        <v>32</v>
      </c>
      <c r="CR2">
        <f t="shared" si="0"/>
        <v>33</v>
      </c>
      <c r="CS2">
        <f t="shared" si="0"/>
        <v>34</v>
      </c>
      <c r="CT2">
        <f t="shared" si="0"/>
        <v>35</v>
      </c>
      <c r="CU2">
        <f t="shared" si="0"/>
        <v>36</v>
      </c>
      <c r="CV2">
        <f t="shared" si="0"/>
        <v>37</v>
      </c>
      <c r="CW2">
        <f t="shared" si="0"/>
        <v>38</v>
      </c>
      <c r="CX2">
        <f t="shared" si="0"/>
        <v>39</v>
      </c>
      <c r="CY2">
        <f t="shared" si="0"/>
        <v>40</v>
      </c>
      <c r="CZ2">
        <f t="shared" si="0"/>
        <v>41</v>
      </c>
      <c r="DA2">
        <f t="shared" si="0"/>
        <v>42</v>
      </c>
      <c r="DB2">
        <f t="shared" si="0"/>
        <v>43</v>
      </c>
      <c r="DC2">
        <f t="shared" si="0"/>
        <v>44</v>
      </c>
      <c r="DD2">
        <f t="shared" si="0"/>
        <v>45</v>
      </c>
      <c r="DE2">
        <f t="shared" si="0"/>
        <v>46</v>
      </c>
      <c r="DF2">
        <f t="shared" si="0"/>
        <v>47</v>
      </c>
      <c r="DG2">
        <f t="shared" si="0"/>
        <v>48</v>
      </c>
      <c r="DH2">
        <f t="shared" si="0"/>
        <v>49</v>
      </c>
      <c r="DI2">
        <f t="shared" si="0"/>
        <v>50</v>
      </c>
      <c r="DJ2">
        <f t="shared" si="0"/>
        <v>51</v>
      </c>
      <c r="DK2">
        <f t="shared" si="0"/>
        <v>52</v>
      </c>
      <c r="DL2">
        <f t="shared" si="0"/>
        <v>53</v>
      </c>
      <c r="DM2">
        <f t="shared" si="0"/>
        <v>54</v>
      </c>
      <c r="DN2">
        <f t="shared" si="0"/>
        <v>55</v>
      </c>
      <c r="DO2">
        <f t="shared" si="0"/>
        <v>56</v>
      </c>
      <c r="DP2">
        <f t="shared" si="0"/>
        <v>57</v>
      </c>
      <c r="DQ2">
        <f t="shared" si="0"/>
        <v>58</v>
      </c>
      <c r="DR2">
        <f t="shared" si="0"/>
        <v>59</v>
      </c>
    </row>
    <row r="3" spans="1:183" ht="15" x14ac:dyDescent="0.25">
      <c r="A3" s="1" t="s">
        <v>94</v>
      </c>
      <c r="B3" s="1" t="s">
        <v>1</v>
      </c>
      <c r="BL3" t="s">
        <v>2</v>
      </c>
      <c r="BM3" t="s">
        <v>3</v>
      </c>
      <c r="BN3" t="s">
        <v>4</v>
      </c>
      <c r="BO3" t="s">
        <v>5</v>
      </c>
      <c r="BP3" t="s">
        <v>6</v>
      </c>
      <c r="BQ3" t="s">
        <v>7</v>
      </c>
      <c r="BR3" t="s">
        <v>8</v>
      </c>
      <c r="BS3" t="s">
        <v>9</v>
      </c>
      <c r="BT3" t="s">
        <v>10</v>
      </c>
      <c r="BU3" t="s">
        <v>11</v>
      </c>
      <c r="BV3" t="s">
        <v>12</v>
      </c>
      <c r="BW3" t="s">
        <v>13</v>
      </c>
      <c r="BX3" t="s">
        <v>14</v>
      </c>
      <c r="BY3" t="s">
        <v>15</v>
      </c>
      <c r="BZ3" t="s">
        <v>16</v>
      </c>
      <c r="CA3" t="s">
        <v>17</v>
      </c>
      <c r="CB3" t="s">
        <v>18</v>
      </c>
      <c r="CC3" t="s">
        <v>19</v>
      </c>
      <c r="CD3" t="s">
        <v>20</v>
      </c>
      <c r="CE3" t="s">
        <v>21</v>
      </c>
      <c r="CF3" t="s">
        <v>22</v>
      </c>
      <c r="CG3" t="s">
        <v>23</v>
      </c>
      <c r="CH3" t="s">
        <v>24</v>
      </c>
      <c r="CI3" t="s">
        <v>25</v>
      </c>
      <c r="CJ3" t="s">
        <v>26</v>
      </c>
      <c r="CK3" t="s">
        <v>27</v>
      </c>
      <c r="CL3" t="s">
        <v>28</v>
      </c>
      <c r="CM3" t="s">
        <v>29</v>
      </c>
      <c r="CN3" t="s">
        <v>30</v>
      </c>
      <c r="CO3" t="s">
        <v>31</v>
      </c>
      <c r="CP3" t="s">
        <v>32</v>
      </c>
      <c r="CQ3" t="s">
        <v>33</v>
      </c>
      <c r="CR3" t="s">
        <v>34</v>
      </c>
      <c r="CS3" t="s">
        <v>35</v>
      </c>
      <c r="CT3" t="s">
        <v>36</v>
      </c>
      <c r="CU3" t="s">
        <v>37</v>
      </c>
      <c r="CV3" t="s">
        <v>38</v>
      </c>
      <c r="CW3" t="s">
        <v>39</v>
      </c>
      <c r="CX3" t="s">
        <v>40</v>
      </c>
      <c r="CY3" t="s">
        <v>41</v>
      </c>
      <c r="CZ3" t="s">
        <v>42</v>
      </c>
      <c r="DA3" t="s">
        <v>43</v>
      </c>
      <c r="DB3" t="s">
        <v>44</v>
      </c>
      <c r="DC3" t="s">
        <v>45</v>
      </c>
      <c r="DD3" t="s">
        <v>46</v>
      </c>
      <c r="DE3" t="s">
        <v>47</v>
      </c>
      <c r="DF3" t="s">
        <v>48</v>
      </c>
      <c r="DG3" t="s">
        <v>49</v>
      </c>
      <c r="DH3" t="s">
        <v>50</v>
      </c>
      <c r="DI3" t="s">
        <v>51</v>
      </c>
      <c r="DJ3" t="s">
        <v>52</v>
      </c>
      <c r="DK3" t="s">
        <v>53</v>
      </c>
      <c r="DL3" t="s">
        <v>54</v>
      </c>
      <c r="DM3" t="s">
        <v>55</v>
      </c>
      <c r="DN3" t="s">
        <v>56</v>
      </c>
      <c r="DO3" t="s">
        <v>57</v>
      </c>
      <c r="DP3" t="s">
        <v>58</v>
      </c>
      <c r="DQ3" t="s">
        <v>59</v>
      </c>
      <c r="DR3" t="s">
        <v>60</v>
      </c>
    </row>
    <row r="4" spans="1:183" ht="15" x14ac:dyDescent="0.25">
      <c r="A4" s="1" t="s">
        <v>63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53</v>
      </c>
      <c r="BB4" t="s">
        <v>54</v>
      </c>
      <c r="BC4" t="s">
        <v>55</v>
      </c>
      <c r="BD4" t="s">
        <v>56</v>
      </c>
      <c r="BE4" t="s">
        <v>57</v>
      </c>
      <c r="BF4" t="s">
        <v>58</v>
      </c>
      <c r="BG4" t="s">
        <v>59</v>
      </c>
      <c r="BH4" t="s">
        <v>60</v>
      </c>
      <c r="BI4" t="s">
        <v>61</v>
      </c>
      <c r="BL4" s="2" t="s">
        <v>203</v>
      </c>
      <c r="BM4" s="2" t="s">
        <v>153</v>
      </c>
      <c r="BN4" s="2" t="s">
        <v>156</v>
      </c>
      <c r="BO4" s="2" t="s">
        <v>155</v>
      </c>
      <c r="BP4" s="2" t="s">
        <v>204</v>
      </c>
      <c r="BQ4" s="2" t="s">
        <v>205</v>
      </c>
      <c r="BR4" s="2" t="s">
        <v>206</v>
      </c>
      <c r="BS4" s="2" t="s">
        <v>157</v>
      </c>
      <c r="BT4" s="2" t="s">
        <v>158</v>
      </c>
      <c r="BU4" s="2" t="s">
        <v>159</v>
      </c>
      <c r="BV4" s="2" t="s">
        <v>160</v>
      </c>
      <c r="BW4" s="2" t="s">
        <v>162</v>
      </c>
      <c r="BX4" s="2" t="s">
        <v>163</v>
      </c>
      <c r="BY4" s="2" t="s">
        <v>167</v>
      </c>
      <c r="BZ4" s="2" t="s">
        <v>0</v>
      </c>
      <c r="CA4" s="2" t="s">
        <v>165</v>
      </c>
      <c r="CB4" s="2" t="s">
        <v>166</v>
      </c>
      <c r="CC4" s="2" t="s">
        <v>168</v>
      </c>
      <c r="CD4" s="2" t="s">
        <v>169</v>
      </c>
      <c r="CE4" s="2" t="s">
        <v>170</v>
      </c>
      <c r="CF4" s="2" t="s">
        <v>173</v>
      </c>
      <c r="CG4" s="2" t="s">
        <v>207</v>
      </c>
      <c r="CH4" s="2" t="s">
        <v>172</v>
      </c>
      <c r="CI4" s="2" t="s">
        <v>171</v>
      </c>
      <c r="CJ4" s="2" t="s">
        <v>174</v>
      </c>
      <c r="CK4" s="2" t="s">
        <v>175</v>
      </c>
      <c r="CL4" s="2" t="s">
        <v>177</v>
      </c>
      <c r="CM4" s="2" t="s">
        <v>176</v>
      </c>
      <c r="CN4" s="2" t="s">
        <v>178</v>
      </c>
      <c r="CO4" s="2" t="s">
        <v>208</v>
      </c>
      <c r="CP4" s="2" t="s">
        <v>185</v>
      </c>
      <c r="CQ4" s="2" t="s">
        <v>186</v>
      </c>
      <c r="CR4" s="2" t="s">
        <v>179</v>
      </c>
      <c r="CS4" s="2" t="s">
        <v>181</v>
      </c>
      <c r="CT4" s="2" t="s">
        <v>182</v>
      </c>
      <c r="CU4" s="2" t="s">
        <v>183</v>
      </c>
      <c r="CV4" s="2" t="s">
        <v>209</v>
      </c>
      <c r="CW4" s="2" t="s">
        <v>180</v>
      </c>
      <c r="CX4" s="2" t="s">
        <v>184</v>
      </c>
      <c r="CY4" s="2" t="s">
        <v>187</v>
      </c>
      <c r="CZ4" s="2" t="s">
        <v>188</v>
      </c>
      <c r="DA4" s="2" t="s">
        <v>210</v>
      </c>
      <c r="DB4" s="2" t="s">
        <v>189</v>
      </c>
      <c r="DC4" s="2" t="s">
        <v>190</v>
      </c>
      <c r="DD4" s="2" t="s">
        <v>211</v>
      </c>
      <c r="DE4" s="2" t="s">
        <v>191</v>
      </c>
      <c r="DF4" s="2" t="s">
        <v>192</v>
      </c>
      <c r="DG4" s="2" t="s">
        <v>193</v>
      </c>
      <c r="DH4" s="2" t="s">
        <v>212</v>
      </c>
      <c r="DI4" s="2" t="s">
        <v>194</v>
      </c>
      <c r="DJ4" s="2" t="s">
        <v>195</v>
      </c>
      <c r="DK4" s="2" t="s">
        <v>213</v>
      </c>
      <c r="DL4" s="2" t="s">
        <v>196</v>
      </c>
      <c r="DM4" s="2" t="s">
        <v>198</v>
      </c>
      <c r="DN4" s="2" t="s">
        <v>197</v>
      </c>
      <c r="DO4" s="2" t="s">
        <v>199</v>
      </c>
      <c r="DP4" s="2" t="s">
        <v>201</v>
      </c>
      <c r="DQ4" s="2" t="s">
        <v>200</v>
      </c>
      <c r="DR4" s="2" t="s">
        <v>202</v>
      </c>
      <c r="DS4" s="2"/>
    </row>
    <row r="5" spans="1:183" ht="15" x14ac:dyDescent="0.25">
      <c r="A5" s="3" t="s">
        <v>64</v>
      </c>
      <c r="B5" s="21">
        <v>10791614</v>
      </c>
      <c r="C5" s="21">
        <v>34324928</v>
      </c>
      <c r="D5" s="21">
        <v>16403750</v>
      </c>
      <c r="E5" s="21">
        <v>27646768</v>
      </c>
      <c r="F5" s="21">
        <v>404773.34375</v>
      </c>
      <c r="G5" s="21">
        <v>9320435</v>
      </c>
      <c r="H5" s="21">
        <v>0</v>
      </c>
      <c r="I5" s="21">
        <v>72253488</v>
      </c>
      <c r="J5" s="21">
        <v>10627262</v>
      </c>
      <c r="K5" s="21">
        <v>12746052</v>
      </c>
      <c r="L5" s="21">
        <v>8439613</v>
      </c>
      <c r="M5" s="21">
        <v>112448368</v>
      </c>
      <c r="N5" s="21">
        <v>32695028</v>
      </c>
      <c r="O5" s="21">
        <v>2861774.25</v>
      </c>
      <c r="P5" s="21">
        <v>1293607.5</v>
      </c>
      <c r="Q5" s="21">
        <v>10131891</v>
      </c>
      <c r="R5" s="21">
        <v>12657701</v>
      </c>
      <c r="S5" s="21">
        <v>1052715.25</v>
      </c>
      <c r="T5" s="21">
        <v>2718916.25</v>
      </c>
      <c r="U5" s="21">
        <v>18484052</v>
      </c>
      <c r="V5" s="21">
        <v>21545192</v>
      </c>
      <c r="W5" s="37">
        <v>29978.09765625</v>
      </c>
      <c r="X5" s="21">
        <v>2881017.25</v>
      </c>
      <c r="Y5" s="21">
        <v>5052465</v>
      </c>
      <c r="Z5" s="21">
        <v>12788679</v>
      </c>
      <c r="AA5" s="21">
        <v>4397301.5</v>
      </c>
      <c r="AB5" s="21">
        <v>7856591.5</v>
      </c>
      <c r="AC5" s="21">
        <v>30824010</v>
      </c>
      <c r="AD5" s="21">
        <v>211855.015625</v>
      </c>
      <c r="AE5" s="21">
        <v>424707.40625</v>
      </c>
      <c r="AF5" s="21">
        <v>17516410</v>
      </c>
      <c r="AG5" s="21">
        <v>360091.09375</v>
      </c>
      <c r="AH5" s="21">
        <v>447006.65625</v>
      </c>
      <c r="AI5" s="21">
        <v>5160070.5</v>
      </c>
      <c r="AJ5" s="21">
        <v>29532712</v>
      </c>
      <c r="AK5" s="21">
        <v>4961890.5</v>
      </c>
      <c r="AL5" s="21">
        <v>205967.96875</v>
      </c>
      <c r="AM5" s="21">
        <v>20416874</v>
      </c>
      <c r="AN5" s="21">
        <v>48055712</v>
      </c>
      <c r="AO5" s="21">
        <v>24891412</v>
      </c>
      <c r="AP5" s="21">
        <v>29307252</v>
      </c>
      <c r="AQ5" s="21">
        <v>18902644</v>
      </c>
      <c r="AR5" s="21">
        <v>8141228.5</v>
      </c>
      <c r="AS5" s="21">
        <v>37352736</v>
      </c>
      <c r="AT5" s="21">
        <v>933366.375</v>
      </c>
      <c r="AU5" s="21">
        <v>6467739.5</v>
      </c>
      <c r="AV5" s="21">
        <v>9695063</v>
      </c>
      <c r="AW5" s="21">
        <v>646466.375</v>
      </c>
      <c r="AX5" s="21">
        <v>3406720.5</v>
      </c>
      <c r="AY5" s="21">
        <v>6253126</v>
      </c>
      <c r="AZ5" s="21">
        <v>148835776</v>
      </c>
      <c r="BA5" s="21">
        <v>897084672</v>
      </c>
      <c r="BB5" s="21">
        <v>6473971</v>
      </c>
      <c r="BC5" s="21">
        <v>23439584</v>
      </c>
      <c r="BD5" s="21">
        <v>0</v>
      </c>
      <c r="BE5" s="21">
        <v>9887340</v>
      </c>
      <c r="BF5" s="21">
        <v>7283467</v>
      </c>
      <c r="BG5" s="21">
        <v>1442825</v>
      </c>
      <c r="BH5" s="21">
        <v>20341.166015625</v>
      </c>
      <c r="BI5" s="21">
        <v>1851889428.6269531</v>
      </c>
      <c r="BJ5" s="21">
        <f>_xlfn.NUMBERVALUE(LEFT(A5,4))</f>
        <v>2014</v>
      </c>
      <c r="BK5" s="21">
        <f>_xlfn.NUMBERVALUE(RIGHT(A5,2))</f>
        <v>8</v>
      </c>
      <c r="BL5" s="21">
        <f>IF(B5/VLOOKUP($BK5,'Historical Calibration 2013'!$A$1:$BJ$13,1+BL$2,FALSE)&gt;NONUS!B325,NONUS!B325,IF(B5/VLOOKUP($BK5,'Historical Calibration 2013'!$A$1:$BJ$13,1+BL$2,FALSE)&lt;NONUS!B339,NONUS!B339,B5/VLOOKUP($BK5,'Historical Calibration 2013'!$A$1:$BJ$13,1+BL$2,FALSE)))</f>
        <v>1.0593785646831075</v>
      </c>
      <c r="BM5" s="21">
        <f>IF(C5/VLOOKUP($BK5,'Historical Calibration 2013'!$A$1:$BJ$13,1+BM$2,FALSE)&gt;Rate!C202,Rate!C202,IF(C5/VLOOKUP($BK5,'Historical Calibration 2013'!$A$1:$BJ$13,1+BM$2,FALSE)&lt;Rate!C215,Rate!C215,C5/VLOOKUP($BK5,'Historical Calibration 2013'!$A$1:$BJ$13,1+BM$2,FALSE)))</f>
        <v>0.918648838017181</v>
      </c>
      <c r="BN5" s="21">
        <f>IF(D5/VLOOKUP($BK5,'Historical Calibration 2013'!$A$1:$BJ$13,1+BN$2,FALSE)&gt;Rate!D202,Rate!D202,IF(D5/VLOOKUP($BK5,'Historical Calibration 2013'!$A$1:$BJ$13,1+BN$2,FALSE)&lt;Rate!D215,Rate!D215,D5/VLOOKUP($BK5,'Historical Calibration 2013'!$A$1:$BJ$13,1+BN$2,FALSE)))</f>
        <v>0.97374574306231199</v>
      </c>
      <c r="BO5" s="21">
        <f>IF(E5/VLOOKUP($BK5,'Historical Calibration 2013'!$A$1:$BJ$13,1+BO$2,FALSE)&gt;Rate!E202,Rate!E202,IF(E5/VLOOKUP($BK5,'Historical Calibration 2013'!$A$1:$BJ$13,1+BO$2,FALSE)&lt;Rate!E215,Rate!E215,E5/VLOOKUP($BK5,'Historical Calibration 2013'!$A$1:$BJ$13,1+BO$2,FALSE)))</f>
        <v>0.91904514789828751</v>
      </c>
      <c r="BP5" s="21">
        <f>IF(F5/VLOOKUP($BK5,'Historical Calibration 2013'!$A$1:$BJ$13,1+BP$2,FALSE)&gt;NONUS!C325,NONUS!C325,IF(F5/VLOOKUP($BK5,'Historical Calibration 2013'!$A$1:$BJ$13,1+BP$2,FALSE)&lt;NONUS!C339,NONUS!C339,F5/VLOOKUP($BK5,'Historical Calibration 2013'!$A$1:$BJ$13,1+BP$2,FALSE)))</f>
        <v>0.4394190772438446</v>
      </c>
      <c r="BQ5" s="21">
        <f>IF((G5+H5)/VLOOKUP($BK5,'Historical Calibration 2013'!$A$1:$BJ$13,1+BQ$2,FALSE)&gt;NONUS!J325,NONUS!J325,IF((G5+H5)/VLOOKUP($BK5,'Historical Calibration 2013'!$A$1:$BJ$13,1+BQ$2,FALSE)&lt;NONUS!J339,NONUS!J339,(G5+H5)/VLOOKUP($BK5,'Historical Calibration 2013'!$A$1:$BJ$13,1+BQ$2,FALSE)))</f>
        <v>0.93643763998185081</v>
      </c>
      <c r="BR5" s="21" t="e">
        <f>IF(H5/VLOOKUP($BK5,'Historical Calibration 2013'!$A$1:$BJ$13,1+BR$2,FALSE)&gt;Rate!H202,Rate!H202,IF(H5/VLOOKUP($BK5,'Historical Calibration 2013'!$A$1:$BJ$13,1+BR$2,FALSE)&lt;Rate!H215,Rate!H215,H5/VLOOKUP($BK5,'Historical Calibration 2013'!$A$1:$BJ$13,1+BR$2,FALSE)))</f>
        <v>#DIV/0!</v>
      </c>
      <c r="BS5" s="21">
        <f>IF(I5/VLOOKUP($BK5,'Historical Calibration 2013'!$A$1:$BJ$13,1+BS$2,FALSE)&gt;Rate!I202,Rate!I202,IF(I5/VLOOKUP($BK5,'Historical Calibration 2013'!$A$1:$BJ$13,1+BS$2,FALSE)&lt;Rate!I215,Rate!I215,I5/VLOOKUP($BK5,'Historical Calibration 2013'!$A$1:$BJ$13,1+BS$2,FALSE)))</f>
        <v>0.92096380806077838</v>
      </c>
      <c r="BT5" s="21">
        <f>IF(J5/VLOOKUP($BK5,'Historical Calibration 2013'!$A$1:$BJ$13,1+BT$2,FALSE)&gt;Rate!J202,Rate!J202,IF(J5/VLOOKUP($BK5,'Historical Calibration 2013'!$A$1:$BJ$13,1+BT$2,FALSE)&lt;Rate!J215,Rate!J215,J5/VLOOKUP($BK5,'Historical Calibration 2013'!$A$1:$BJ$13,1+BT$2,FALSE)))</f>
        <v>0.95079738145744774</v>
      </c>
      <c r="BU5" s="21">
        <f>IF(K5/VLOOKUP($BK5,'Historical Calibration 2013'!$A$1:$BJ$13,1+BU$2,FALSE)&gt;Rate!K202,Rate!K202,IF(K5/VLOOKUP($BK5,'Historical Calibration 2013'!$A$1:$BJ$13,1+BU$2,FALSE)&lt;Rate!K215,Rate!K215,K5/VLOOKUP($BK5,'Historical Calibration 2013'!$A$1:$BJ$13,1+BU$2,FALSE)))</f>
        <v>1.1058157027618385</v>
      </c>
      <c r="BV5" s="21">
        <f>IF(L5/VLOOKUP($BK5,'Historical Calibration 2013'!$A$1:$BJ$13,1+BV$2,FALSE)&gt;Rate!L202,Rate!L202,IF(L5/VLOOKUP($BK5,'Historical Calibration 2013'!$A$1:$BJ$13,1+BV$2,FALSE)&lt;Rate!L215,Rate!L215,L5/VLOOKUP($BK5,'Historical Calibration 2013'!$A$1:$BJ$13,1+BV$2,FALSE)))</f>
        <v>1.3550103725662681</v>
      </c>
      <c r="BW5" s="21">
        <f>IF(M5/VLOOKUP($BK5,'Historical Calibration 2013'!$A$1:$BJ$13,1+BW$2,FALSE)&gt;Rate!M202,Rate!M202,IF(M5/VLOOKUP($BK5,'Historical Calibration 2013'!$A$1:$BJ$13,1+BW$2,FALSE)&lt;Rate!M215,Rate!M215,M5/VLOOKUP($BK5,'Historical Calibration 2013'!$A$1:$BJ$13,1+BW$2,FALSE)))</f>
        <v>1.0106355817193187</v>
      </c>
      <c r="BX5" s="21">
        <f>IF(N5/VLOOKUP($BK5,'Historical Calibration 2013'!$A$1:$BJ$13,1+BX$2,FALSE)&gt;Rate!N202,Rate!N202,IF(N5/VLOOKUP($BK5,'Historical Calibration 2013'!$A$1:$BJ$13,1+BX$2,FALSE)&lt;Rate!N215,Rate!N215,N5/VLOOKUP($BK5,'Historical Calibration 2013'!$A$1:$BJ$13,1+BX$2,FALSE)))</f>
        <v>0.94451688125675093</v>
      </c>
      <c r="BY5" s="21">
        <f>IF(O5/VLOOKUP($BK5,'Historical Calibration 2013'!$A$1:$BJ$13,1+BY$2,FALSE)&gt;Rate!O202,Rate!O202,IF(O5/VLOOKUP($BK5,'Historical Calibration 2013'!$A$1:$BJ$13,1+BY$2,FALSE)&lt;Rate!O215,Rate!O215,O5/VLOOKUP($BK5,'Historical Calibration 2013'!$A$1:$BJ$13,1+BY$2,FALSE)))</f>
        <v>1.1729255981900601</v>
      </c>
      <c r="BZ5" s="21">
        <f>IF(P5/VLOOKUP($BK5,'Historical Calibration 2013'!$A$1:$BJ$13,1+BZ$2,FALSE)&gt;Rate!P202,Rate!P202,IF(P5/VLOOKUP($BK5,'Historical Calibration 2013'!$A$1:$BJ$13,1+BZ$2,FALSE)&lt;Rate!P215,Rate!P215,P5/VLOOKUP($BK5,'Historical Calibration 2013'!$A$1:$BJ$13,1+BZ$2,FALSE)))</f>
        <v>0.84083806421167984</v>
      </c>
      <c r="CA5" s="21">
        <f>IF(Q5/VLOOKUP($BK5,'Historical Calibration 2013'!$A$1:$BJ$13,1+CA$2,FALSE)&gt;Rate!Q202,Rate!Q202,IF(Q5/VLOOKUP($BK5,'Historical Calibration 2013'!$A$1:$BJ$13,1+CA$2,FALSE)&lt;Rate!Q215,Rate!Q215,Q5/VLOOKUP($BK5,'Historical Calibration 2013'!$A$1:$BJ$13,1+CA$2,FALSE)))</f>
        <v>1.0352713340276769</v>
      </c>
      <c r="CB5" s="21">
        <f>IF(R5/VLOOKUP($BK5,'Historical Calibration 2013'!$A$1:$BJ$13,1+CB$2,FALSE)&gt;Rate!R202,Rate!R202,IF(R5/VLOOKUP($BK5,'Historical Calibration 2013'!$A$1:$BJ$13,1+CB$2,FALSE)&lt;Rate!R215,Rate!R215,R5/VLOOKUP($BK5,'Historical Calibration 2013'!$A$1:$BJ$13,1+CB$2,FALSE)))</f>
        <v>1.3284065964743186</v>
      </c>
      <c r="CC5" s="21">
        <f>IF(S5/VLOOKUP($BK5,'Historical Calibration 2013'!$A$1:$BJ$13,1+CC$2,FALSE)&gt;Rate!S202,Rate!S202,IF(S5/VLOOKUP($BK5,'Historical Calibration 2013'!$A$1:$BJ$13,1+CC$2,FALSE)&lt;Rate!S215,Rate!S215,S5/VLOOKUP($BK5,'Historical Calibration 2013'!$A$1:$BJ$13,1+CC$2,FALSE)))</f>
        <v>1.8559660236376161</v>
      </c>
      <c r="CD5" s="21">
        <f>IF(T5/VLOOKUP($BK5,'Historical Calibration 2013'!$A$1:$BJ$13,1+CD$2,FALSE)&gt;Rate!T202,Rate!T202,IF(T5/VLOOKUP($BK5,'Historical Calibration 2013'!$A$1:$BJ$13,1+CD$2,FALSE)&lt;Rate!T215,Rate!T215,T5/VLOOKUP($BK5,'Historical Calibration 2013'!$A$1:$BJ$13,1+CD$2,FALSE)))</f>
        <v>6.20707818191614</v>
      </c>
      <c r="CE5" s="21">
        <f>IF(U5/VLOOKUP($BK5,'Historical Calibration 2013'!$A$1:$BJ$13,1+CE$2,FALSE)&gt;Rate!U202,Rate!U202,IF(U5/VLOOKUP($BK5,'Historical Calibration 2013'!$A$1:$BJ$13,1+CE$2,FALSE)&lt;Rate!U215,Rate!U215,U5/VLOOKUP($BK5,'Historical Calibration 2013'!$A$1:$BJ$13,1+CE$2,FALSE)))</f>
        <v>1.0135639746028473</v>
      </c>
      <c r="CF5" s="21">
        <f>IF(V5/VLOOKUP($BK5,'Historical Calibration 2013'!$A$1:$BJ$13,1+CF$2,FALSE)&gt;Rate!V202,Rate!V202,IF(V5/VLOOKUP($BK5,'Historical Calibration 2013'!$A$1:$BJ$13,1+CF$2,FALSE)&lt;Rate!V215,Rate!V215,V5/VLOOKUP($BK5,'Historical Calibration 2013'!$A$1:$BJ$13,1+CF$2,FALSE)))</f>
        <v>1.1552134002487882</v>
      </c>
      <c r="CG5" s="21">
        <f>(W5+'Historical Calibration 2013'!W99)/VLOOKUP($BK5,'Historical Calibration 2013'!$A$1:$BJ$13,1+CG$2,FALSE)</f>
        <v>5.2488109813581589</v>
      </c>
      <c r="CH5" s="21">
        <f>IF(X5/VLOOKUP($BK5,'Historical Calibration 2013'!$A$1:$BJ$13,1+CH$2,FALSE)&gt;Rate!X202,Rate!X202,IF(X5/VLOOKUP($BK5,'Historical Calibration 2013'!$A$1:$BJ$13,1+CH$2,FALSE)&lt;Rate!X215,Rate!X215,X5/VLOOKUP($BK5,'Historical Calibration 2013'!$A$1:$BJ$13,1+CH$2,FALSE)))</f>
        <v>1.4696720625736808</v>
      </c>
      <c r="CI5" s="21">
        <f>IF(Y5/VLOOKUP($BK5,'Historical Calibration 2013'!$A$1:$BJ$13,1+CI$2,FALSE)&gt;Rate!Y202,Rate!Y202,IF(Y5/VLOOKUP($BK5,'Historical Calibration 2013'!$A$1:$BJ$13,1+CI$2,FALSE)&lt;Rate!Y215,Rate!Y215,Y5/VLOOKUP($BK5,'Historical Calibration 2013'!$A$1:$BJ$13,1+CI$2,FALSE)))</f>
        <v>1.2175749883181877</v>
      </c>
      <c r="CJ5" s="21">
        <f>IF(Z5/VLOOKUP($BK5,'Historical Calibration 2013'!$A$1:$BJ$13,1+CJ$2,FALSE)&gt;Rate!Z202,Rate!Z202,IF(Z5/VLOOKUP($BK5,'Historical Calibration 2013'!$A$1:$BJ$13,1+CJ$2,FALSE)&lt;Rate!Z215,Rate!Z215,Z5/VLOOKUP($BK5,'Historical Calibration 2013'!$A$1:$BJ$13,1+CJ$2,FALSE)))</f>
        <v>0.96202352725237561</v>
      </c>
      <c r="CK5" s="21">
        <f>IF(AA5/VLOOKUP($BK5,'Historical Calibration 2013'!$A$1:$BJ$13,1+CK$2,FALSE)&gt;Rate!AA202,Rate!AA202,IF(AA5/VLOOKUP($BK5,'Historical Calibration 2013'!$A$1:$BJ$13,1+CK$2,FALSE)&lt;Rate!AA215,Rate!AA215,AA5/VLOOKUP($BK5,'Historical Calibration 2013'!$A$1:$BJ$13,1+CK$2,FALSE)))</f>
        <v>1.0482684136450062</v>
      </c>
      <c r="CL5" s="21">
        <f>IF(AB5/VLOOKUP($BK5,'Historical Calibration 2013'!$A$1:$BJ$13,1+CL$2,FALSE)&gt;Rate!AB202,Rate!AB202,IF(AB5/VLOOKUP($BK5,'Historical Calibration 2013'!$A$1:$BJ$13,1+CL$2,FALSE)&lt;Rate!AB215,Rate!AB215,AB5/VLOOKUP($BK5,'Historical Calibration 2013'!$A$1:$BJ$13,1+CL$2,FALSE)))</f>
        <v>1.0336182849306352</v>
      </c>
      <c r="CM5" s="21">
        <f>IF(AC5/VLOOKUP($BK5,'Historical Calibration 2013'!$A$1:$BJ$13,1+CM$2,FALSE)&gt;Rate!AC202,Rate!AC202,IF(AC5/VLOOKUP($BK5,'Historical Calibration 2013'!$A$1:$BJ$13,1+CM$2,FALSE)&lt;Rate!AC215,Rate!AC215,AC5/VLOOKUP($BK5,'Historical Calibration 2013'!$A$1:$BJ$13,1+CM$2,FALSE)))</f>
        <v>0.98312949818119189</v>
      </c>
      <c r="CN5" s="21">
        <f>IF(AD5/VLOOKUP($BK5,'Historical Calibration 2013'!$A$1:$BJ$13,1+CN$2,FALSE)&gt;Rate!AD202,Rate!AD202,IF(AD5/VLOOKUP($BK5,'Historical Calibration 2013'!$A$1:$BJ$13,1+CN$2,FALSE)&lt;Rate!AD215,Rate!AD215,AD5/VLOOKUP($BK5,'Historical Calibration 2013'!$A$1:$BJ$13,1+CN$2,FALSE)))</f>
        <v>0.86605479020999032</v>
      </c>
      <c r="CO5" s="21">
        <f>IF(AE5/VLOOKUP($BK5,'Historical Calibration 2013'!$A$1:$BJ$13,1+CO$2,FALSE)&gt;NONUS!E325,NONUS!E325,IF(AE5/VLOOKUP($BK5,'Historical Calibration 2013'!$A$1:$BJ$13,1+CO$2,FALSE)&lt;NONUS!E339,NONUS!E339,AE5/VLOOKUP($BK5,'Historical Calibration 2013'!$A$1:$BJ$13,1+CO$2,FALSE)))</f>
        <v>0.78157805762008747</v>
      </c>
      <c r="CP5" s="21">
        <f>IF(AF5/VLOOKUP($BK5,'Historical Calibration 2013'!$A$1:$BJ$13,1+CP$2,FALSE)&gt;Rate!AF202,Rate!AF202,IF(AF5/VLOOKUP($BK5,'Historical Calibration 2013'!$A$1:$BJ$13,1+CP$2,FALSE)&lt;Rate!AF215,Rate!AF215,AF5/VLOOKUP($BK5,'Historical Calibration 2013'!$A$1:$BJ$13,1+CP$2,FALSE)))</f>
        <v>1.028606645268203</v>
      </c>
      <c r="CQ5" s="21" t="e">
        <f>IF(AG5/VLOOKUP($BK5,'Historical Calibration 2013'!$A$1:$BJ$13,1+CQ$2,FALSE)&gt;Rate!AG202,Rate!AG202,IF(AG5/VLOOKUP($BK5,'Historical Calibration 2013'!$A$1:$BJ$13,1+CQ$2,FALSE)&lt;Rate!AG215,Rate!AG215,AG5/VLOOKUP($BK5,'Historical Calibration 2013'!$A$1:$BJ$13,1+CQ$2,FALSE)))</f>
        <v>#DIV/0!</v>
      </c>
      <c r="CR5" s="21">
        <f>IF(AH5/VLOOKUP($BK5,'Historical Calibration 2013'!$A$1:$BJ$13,1+CR$2,FALSE)&gt;Rate!AH202,Rate!AH202,IF(AH5/VLOOKUP($BK5,'Historical Calibration 2013'!$A$1:$BJ$13,1+CR$2,FALSE)&lt;Rate!AH215,Rate!AH215,AH5/VLOOKUP($BK5,'Historical Calibration 2013'!$A$1:$BJ$13,1+CR$2,FALSE)))</f>
        <v>1.3685396590458205</v>
      </c>
      <c r="CS5" s="21">
        <f>IF(AI5/VLOOKUP($BK5,'Historical Calibration 2013'!$A$1:$BJ$13,1+CS$2,FALSE)&gt;Rate!AI202,Rate!AI202,IF(AI5/VLOOKUP($BK5,'Historical Calibration 2013'!$A$1:$BJ$13,1+CS$2,FALSE)&lt;Rate!AI215,Rate!AI215,AI5/VLOOKUP($BK5,'Historical Calibration 2013'!$A$1:$BJ$13,1+CS$2,FALSE)))</f>
        <v>1.1154232173467558</v>
      </c>
      <c r="CT5" s="21">
        <f>IF(AJ5/VLOOKUP($BK5,'Historical Calibration 2013'!$A$1:$BJ$13,1+CT$2,FALSE)&gt;Rate!AJ202,Rate!AJ202,IF(AJ5/VLOOKUP($BK5,'Historical Calibration 2013'!$A$1:$BJ$13,1+CT$2,FALSE)&lt;Rate!AJ215,Rate!AJ215,AJ5/VLOOKUP($BK5,'Historical Calibration 2013'!$A$1:$BJ$13,1+CT$2,FALSE)))</f>
        <v>1.3205900367496937</v>
      </c>
      <c r="CU5" s="21">
        <f>IF(AK5/VLOOKUP($BK5,'Historical Calibration 2013'!$A$1:$BJ$13,1+CU$2,FALSE)&gt;Rate!AK202,Rate!AK202,IF(AK5/VLOOKUP($BK5,'Historical Calibration 2013'!$A$1:$BJ$13,1+CU$2,FALSE)&lt;Rate!AK215,Rate!AK215,AK5/VLOOKUP($BK5,'Historical Calibration 2013'!$A$1:$BJ$13,1+CU$2,FALSE)))</f>
        <v>1.0398961547932788</v>
      </c>
      <c r="CV5" s="21">
        <f>IF(AL5/VLOOKUP($BK5,'Historical Calibration 2013'!$A$1:$BJ$13,1+CV$2,FALSE)&gt;NONUS!F325,NONUS!F325,IF(AL5/VLOOKUP($BK5,'Historical Calibration 2013'!$A$1:$BJ$13,1+CV$2,FALSE)&lt;NONUS!F339,NONUS!F339,AL5/VLOOKUP($BK5,'Historical Calibration 2013'!$A$1:$BJ$13,1+CV$2,FALSE)))</f>
        <v>0.66451097855747721</v>
      </c>
      <c r="CW5" s="21">
        <f>IF(AM5/VLOOKUP($BK5,'Historical Calibration 2013'!$A$1:$BJ$13,1+CW$2,FALSE)&gt;Rate!AM202,Rate!AM202,IF(AM5/VLOOKUP($BK5,'Historical Calibration 2013'!$A$1:$BJ$13,1+CW$2,FALSE)&lt;Rate!AM215,Rate!AM215,AM5/VLOOKUP($BK5,'Historical Calibration 2013'!$A$1:$BJ$13,1+CW$2,FALSE)))</f>
        <v>0.88513406068215184</v>
      </c>
      <c r="CX5" s="21">
        <f>IF(AN5/VLOOKUP($BK5,'Historical Calibration 2013'!$A$1:$BJ$13,1+CX$2,FALSE)&gt;Rate!AN202,Rate!AN202,IF(AN5/VLOOKUP($BK5,'Historical Calibration 2013'!$A$1:$BJ$13,1+CX$2,FALSE)&lt;Rate!AN215,Rate!AN215,AN5/VLOOKUP($BK5,'Historical Calibration 2013'!$A$1:$BJ$13,1+CX$2,FALSE)))</f>
        <v>1.3659455255749648</v>
      </c>
      <c r="CY5" s="21">
        <f>IF(AO5/VLOOKUP($BK5,'Historical Calibration 2013'!$A$1:$BJ$13,1+CY$2,FALSE)&gt;Rate!AO202,Rate!AO202,IF(AO5/VLOOKUP($BK5,'Historical Calibration 2013'!$A$1:$BJ$13,1+CY$2,FALSE)&lt;Rate!AO215,Rate!AO215,AO5/VLOOKUP($BK5,'Historical Calibration 2013'!$A$1:$BJ$13,1+CY$2,FALSE)))</f>
        <v>1.4005057063572264</v>
      </c>
      <c r="CZ5" s="21">
        <f>IF(AP5/VLOOKUP($BK5,'Historical Calibration 2013'!$A$1:$BJ$13,1+CZ$2,FALSE)&gt;Rate!AP202,Rate!AP202,IF(AP5/VLOOKUP($BK5,'Historical Calibration 2013'!$A$1:$BJ$13,1+CZ$2,FALSE)&lt;Rate!AP215,Rate!AP215,AP5/VLOOKUP($BK5,'Historical Calibration 2013'!$A$1:$BJ$13,1+CZ$2,FALSE)))</f>
        <v>1.0006901346124428</v>
      </c>
      <c r="DA5" s="21">
        <f>IF(AQ5/VLOOKUP($BK5,'Historical Calibration 2013'!$A$1:$BJ$13,1+DA$2,FALSE)&gt;NONUS!G325,NONUS!G325,IF(AQ5/VLOOKUP($BK5,'Historical Calibration 2013'!$A$1:$BJ$13,1+DA$2,FALSE)&lt;NONUS!G339,NONUS!G339,AQ5/VLOOKUP($BK5,'Historical Calibration 2013'!$A$1:$BJ$13,1+DA$2,FALSE)))</f>
        <v>0.95188582996359172</v>
      </c>
      <c r="DB5" s="21">
        <f>IF(AR5/VLOOKUP($BK5,'Historical Calibration 2013'!$A$1:$BJ$13,1+DB$2,FALSE)&gt;Rate!AR202,Rate!AR202,IF(AR5/VLOOKUP($BK5,'Historical Calibration 2013'!$A$1:$BJ$13,1+DB$2,FALSE)&lt;Rate!AR215,Rate!AR215,AR5/VLOOKUP($BK5,'Historical Calibration 2013'!$A$1:$BJ$13,1+DB$2,FALSE)))</f>
        <v>0.88239890659742937</v>
      </c>
      <c r="DC5" s="21">
        <f>IF(AS5/VLOOKUP($BK5,'Historical Calibration 2013'!$A$1:$BJ$13,1+DC$2,FALSE)&gt;Rate!AS202,Rate!AS202,IF(AS5/VLOOKUP($BK5,'Historical Calibration 2013'!$A$1:$BJ$13,1+DC$2,FALSE)&lt;Rate!AS215,Rate!AS215,AS5/VLOOKUP($BK5,'Historical Calibration 2013'!$A$1:$BJ$13,1+DC$2,FALSE)))</f>
        <v>1.0400915770448136</v>
      </c>
      <c r="DD5" s="21" t="e">
        <f>(AT5+'Historical Calibration 2013'!AT99)/VLOOKUP($BK5,'Historical Calibration 2013'!$A$1:$BJ$13,1+DD$2,FALSE)</f>
        <v>#DIV/0!</v>
      </c>
      <c r="DE5" s="21">
        <f>IF(AU5/VLOOKUP($BK5,'Historical Calibration 2013'!$A$1:$BJ$13,1+DE$2,FALSE)&gt;Rate!AU202,Rate!AU202,IF(AU5/VLOOKUP($BK5,'Historical Calibration 2013'!$A$1:$BJ$13,1+DE$2,FALSE)&lt;Rate!AU215,Rate!AU215,AU5/VLOOKUP($BK5,'Historical Calibration 2013'!$A$1:$BJ$13,1+DE$2,FALSE)))</f>
        <v>1.2470535053390424</v>
      </c>
      <c r="DF5" s="21">
        <f>IF(AV5/VLOOKUP($BK5,'Historical Calibration 2013'!$A$1:$BJ$13,1+DF$2,FALSE)&gt;Rate!AV202,Rate!AV202,IF(AV5/VLOOKUP($BK5,'Historical Calibration 2013'!$A$1:$BJ$13,1+DF$2,FALSE)&lt;Rate!AV215,Rate!AV215,AV5/VLOOKUP($BK5,'Historical Calibration 2013'!$A$1:$BJ$13,1+DF$2,FALSE)))</f>
        <v>0.97290582754259936</v>
      </c>
      <c r="DG5" s="21">
        <f>IF(AW5/VLOOKUP($BK5,'Historical Calibration 2013'!$A$1:$BJ$13,1+DG$2,FALSE)&gt;Rate!AW202,Rate!AW202,IF(AW5/VLOOKUP($BK5,'Historical Calibration 2013'!$A$1:$BJ$13,1+DG$2,FALSE)&lt;Rate!AW215,Rate!AW215,AW5/VLOOKUP($BK5,'Historical Calibration 2013'!$A$1:$BJ$13,1+DG$2,FALSE)))</f>
        <v>1.1541981342617389</v>
      </c>
      <c r="DH5" s="21">
        <f>IF(AX5/VLOOKUP($BK5,'Historical Calibration 2013'!$A$1:$BJ$13,1+DH$2,FALSE)&gt;NONUS!I325,NONUS!I325,IF(AX5/VLOOKUP($BK5,'Historical Calibration 2013'!$A$1:$BJ$13,1+DH$2,FALSE)&lt;NONUS!I339,NONUS!I339,AX5/VLOOKUP($BK5,'Historical Calibration 2013'!$A$1:$BJ$13,1+DH$2,FALSE)))</f>
        <v>0.91222016986451493</v>
      </c>
      <c r="DI5" s="21">
        <f>IF(AY5/VLOOKUP($BK5,'Historical Calibration 2013'!$A$1:$BJ$13,1+DI$2,FALSE)&gt;Rate!AY202,Rate!AY202,IF(AY5/VLOOKUP($BK5,'Historical Calibration 2013'!$A$1:$BJ$13,1+DI$2,FALSE)&lt;Rate!AY215,Rate!AY215,AY5/VLOOKUP($BK5,'Historical Calibration 2013'!$A$1:$BJ$13,1+DI$2,FALSE)))</f>
        <v>0.94315085373567997</v>
      </c>
      <c r="DJ5" s="21">
        <f>IF(AZ5/VLOOKUP($BK5,'Historical Calibration 2013'!$A$1:$BJ$13,1+DJ$2,FALSE)&gt;Rate!AZ202,Rate!AZ202,IF(AZ5/VLOOKUP($BK5,'Historical Calibration 2013'!$A$1:$BJ$13,1+DJ$2,FALSE)&lt;Rate!AZ215,Rate!AZ215,AZ5/VLOOKUP($BK5,'Historical Calibration 2013'!$A$1:$BJ$13,1+DJ$2,FALSE)))</f>
        <v>0.99034628503139999</v>
      </c>
      <c r="DK5" s="21">
        <f>IF(BA5/VLOOKUP($BK5,'Historical Calibration 2013'!$A$1:$BJ$13,1+DK$2,FALSE)&gt;Rate!BA202,Rate!BA202,IF(BA5/VLOOKUP($BK5,'Historical Calibration 2013'!$A$1:$BJ$13,1+DK$2,FALSE)&lt;Rate!BA215,Rate!BA215,BA5/VLOOKUP($BK5,'Historical Calibration 2013'!$A$1:$BJ$13,1+DK$2,FALSE)))</f>
        <v>1.0353135215110227</v>
      </c>
      <c r="DL5" s="21">
        <f>IF(BB5/VLOOKUP($BK5,'Historical Calibration 2013'!$A$1:$BJ$13,1+DL$2,FALSE)&gt;Rate!BB202,Rate!BB202,IF(BB5/VLOOKUP($BK5,'Historical Calibration 2013'!$A$1:$BJ$13,1+DL$2,FALSE)&lt;Rate!BB215,Rate!BB215,BB5/VLOOKUP($BK5,'Historical Calibration 2013'!$A$1:$BJ$13,1+DL$2,FALSE)))</f>
        <v>1.3302121630098682</v>
      </c>
      <c r="DM5" s="21">
        <f>IF(BC5/VLOOKUP($BK5,'Historical Calibration 2013'!$A$1:$BJ$13,1+DM$2,FALSE)&gt;Rate!BC202,Rate!BC202,IF(BC5/VLOOKUP($BK5,'Historical Calibration 2013'!$A$1:$BJ$13,1+DM$2,FALSE)&lt;Rate!BC215,Rate!BC215,BC5/VLOOKUP($BK5,'Historical Calibration 2013'!$A$1:$BJ$13,1+DM$2,FALSE)))</f>
        <v>1.4329090771265995</v>
      </c>
      <c r="DN5" s="21" t="e">
        <f>IF(BD5/VLOOKUP($BK5,'Historical Calibration 2013'!$A$1:$BJ$13,1+DN$2,FALSE)&gt;Rate!BD202,Rate!BD202,IF(BD5/VLOOKUP($BK5,'Historical Calibration 2013'!$A$1:$BJ$13,1+DN$2,FALSE)&lt;Rate!BD215,Rate!BD215,BD5/VLOOKUP($BK5,'Historical Calibration 2013'!$A$1:$BJ$13,1+DN$2,FALSE)))</f>
        <v>#DIV/0!</v>
      </c>
      <c r="DO5" s="21">
        <f>IF(BE5/VLOOKUP($BK5,'Historical Calibration 2013'!$A$1:$BJ$13,1+DO$2,FALSE)&gt;Rate!BE202,Rate!BE202,IF(BE5/VLOOKUP($BK5,'Historical Calibration 2013'!$A$1:$BJ$13,1+DO$2,FALSE)&lt;Rate!BE215,Rate!BE215,BE5/VLOOKUP($BK5,'Historical Calibration 2013'!$A$1:$BJ$13,1+DO$2,FALSE)))</f>
        <v>0.8311412984087222</v>
      </c>
      <c r="DP5" s="21">
        <f>IF(BF5/VLOOKUP($BK5,'Historical Calibration 2013'!$A$1:$BJ$13,1+DP$2,FALSE)&gt;Rate!BF202,Rate!BF202,IF(BF5/VLOOKUP($BK5,'Historical Calibration 2013'!$A$1:$BJ$13,1+DP$2,FALSE)&lt;Rate!BF215,Rate!BF215,BF5/VLOOKUP($BK5,'Historical Calibration 2013'!$A$1:$BJ$13,1+DP$2,FALSE)))</f>
        <v>0.9114583098694482</v>
      </c>
      <c r="DQ5" s="21">
        <f>IF(BG5/VLOOKUP($BK5,'Historical Calibration 2013'!$A$1:$BJ$13,1+DQ$2,FALSE)&gt;Rate!BG202,Rate!BG202,IF(BG5/VLOOKUP($BK5,'Historical Calibration 2013'!$A$1:$BJ$13,1+DQ$2,FALSE)&lt;Rate!BG215,Rate!BG215,BG5/VLOOKUP($BK5,'Historical Calibration 2013'!$A$1:$BJ$13,1+DQ$2,FALSE)))</f>
        <v>3.405857226993807</v>
      </c>
      <c r="DR5" s="21">
        <f>IF(BH5/VLOOKUP($BK5,'Historical Calibration 2013'!$A$1:$BJ$13,1+DR$2,FALSE)&gt;Rate!BH202,Rate!BH202,IF(BH5/VLOOKUP($BK5,'Historical Calibration 2013'!$A$1:$BJ$13,1+DR$2,FALSE)&lt;Rate!BH215,Rate!BH215,BH5/VLOOKUP($BK5,'Historical Calibration 2013'!$A$1:$BJ$13,1+DR$2,FALSE)))</f>
        <v>0.44443972048714703</v>
      </c>
      <c r="DU5">
        <v>1.0475542715333857</v>
      </c>
      <c r="DV5">
        <v>0.92056851702869402</v>
      </c>
      <c r="DW5">
        <v>0.97149233380208866</v>
      </c>
      <c r="DX5">
        <v>0.85035730178419022</v>
      </c>
      <c r="DY5">
        <v>0.44228361771887398</v>
      </c>
      <c r="DZ5">
        <v>0.9384707802894301</v>
      </c>
      <c r="EA5" t="e">
        <v>#DIV/0!</v>
      </c>
      <c r="EB5">
        <v>0.92169299773715141</v>
      </c>
      <c r="EC5">
        <v>0.94978254859665334</v>
      </c>
      <c r="ED5">
        <v>1.1056369822962631</v>
      </c>
      <c r="EE5">
        <v>1.3557781399510536</v>
      </c>
      <c r="EF5">
        <v>1.0121789960904148</v>
      </c>
      <c r="EG5">
        <v>0.9418291920899271</v>
      </c>
      <c r="EH5">
        <v>1.2097006590542081</v>
      </c>
      <c r="EI5">
        <v>0.84719533771776445</v>
      </c>
      <c r="EJ5">
        <v>1.011250573610045</v>
      </c>
      <c r="EK5">
        <v>1.3104049920218159</v>
      </c>
      <c r="EL5">
        <v>1.8603438415066411</v>
      </c>
      <c r="EM5">
        <v>6.9086560017605905</v>
      </c>
      <c r="EN5">
        <v>1.0172363515528311</v>
      </c>
      <c r="EO5">
        <v>1.1578282503324326</v>
      </c>
      <c r="EP5">
        <v>8.8008941803513689</v>
      </c>
      <c r="EQ5">
        <v>1.4896411950540551</v>
      </c>
      <c r="ER5">
        <v>1.2175106449685791</v>
      </c>
      <c r="ES5">
        <v>0.96409528853155524</v>
      </c>
      <c r="ET5">
        <v>1.0313227682496333</v>
      </c>
      <c r="EU5">
        <v>1.0303198620928642</v>
      </c>
      <c r="EV5">
        <v>0.97512789067695382</v>
      </c>
      <c r="EW5">
        <v>0.88724664613556992</v>
      </c>
      <c r="EX5">
        <v>0.80329208481529069</v>
      </c>
      <c r="EY5">
        <v>1.0498924791799527</v>
      </c>
      <c r="EZ5" t="e">
        <v>#DIV/0!</v>
      </c>
      <c r="FA5">
        <v>1.3820362786195037</v>
      </c>
      <c r="FB5">
        <v>1.1152192662950082</v>
      </c>
      <c r="FC5">
        <v>1.5253724955056254</v>
      </c>
      <c r="FD5">
        <v>1.0543273900901704</v>
      </c>
      <c r="FE5">
        <v>0.51382757718721017</v>
      </c>
      <c r="FF5">
        <v>0.88522354140781279</v>
      </c>
      <c r="FG5">
        <v>1.3554936034163623</v>
      </c>
      <c r="FH5">
        <v>1.398152270052146</v>
      </c>
      <c r="FI5">
        <v>0.99507208649286505</v>
      </c>
      <c r="FJ5">
        <v>0.94327694995996592</v>
      </c>
      <c r="FK5">
        <v>0.87011568628407332</v>
      </c>
      <c r="FL5">
        <v>1.042309274124946</v>
      </c>
      <c r="FM5">
        <v>0.86686039582530428</v>
      </c>
      <c r="FN5">
        <v>1.2478646626370382</v>
      </c>
      <c r="FO5">
        <v>0.97984808517923327</v>
      </c>
      <c r="FP5">
        <v>1.1616973531512229</v>
      </c>
      <c r="FQ5">
        <v>0.84640512551769931</v>
      </c>
      <c r="FR5">
        <v>0.92573564435075639</v>
      </c>
      <c r="FS5">
        <v>0.99381645469389823</v>
      </c>
      <c r="FT5">
        <v>1.0363782357706877</v>
      </c>
      <c r="FU5">
        <v>1.3327806510589657</v>
      </c>
      <c r="FV5">
        <v>1.4539633110079202</v>
      </c>
      <c r="FW5" t="e">
        <v>#DIV/0!</v>
      </c>
      <c r="FX5">
        <v>0.82663007204041661</v>
      </c>
      <c r="FY5">
        <v>0.9129591225332887</v>
      </c>
      <c r="FZ5">
        <v>3.2595785124064487</v>
      </c>
      <c r="GA5">
        <v>0.46201933951664159</v>
      </c>
    </row>
    <row r="6" spans="1:183" ht="15" x14ac:dyDescent="0.25">
      <c r="A6" s="3" t="s">
        <v>65</v>
      </c>
      <c r="B6" s="21">
        <v>12158027</v>
      </c>
      <c r="C6" s="21">
        <v>26975338</v>
      </c>
      <c r="D6" s="21">
        <v>8807460</v>
      </c>
      <c r="E6" s="21">
        <v>19428808</v>
      </c>
      <c r="F6" s="21">
        <v>769583.3125</v>
      </c>
      <c r="G6" s="21">
        <v>8150321</v>
      </c>
      <c r="H6" s="21">
        <v>0</v>
      </c>
      <c r="I6" s="21">
        <v>67549696</v>
      </c>
      <c r="J6" s="21">
        <v>4855022</v>
      </c>
      <c r="K6" s="21">
        <v>10743979</v>
      </c>
      <c r="L6" s="21">
        <v>7664566.5</v>
      </c>
      <c r="M6" s="21">
        <v>91583048</v>
      </c>
      <c r="N6" s="21">
        <v>24477124</v>
      </c>
      <c r="O6" s="21">
        <v>270921.15625</v>
      </c>
      <c r="P6" s="21">
        <v>1300222.75</v>
      </c>
      <c r="Q6" s="21">
        <v>1843721.5</v>
      </c>
      <c r="R6" s="21">
        <v>9904814</v>
      </c>
      <c r="S6" s="21">
        <v>93665.96875</v>
      </c>
      <c r="T6" s="21">
        <v>681041</v>
      </c>
      <c r="U6" s="21">
        <v>9353735</v>
      </c>
      <c r="V6" s="21">
        <v>19758002</v>
      </c>
      <c r="W6" s="37">
        <v>0</v>
      </c>
      <c r="X6" s="21">
        <v>453894.0625</v>
      </c>
      <c r="Y6" s="21">
        <v>4593955</v>
      </c>
      <c r="Z6" s="21">
        <v>6930085</v>
      </c>
      <c r="AA6" s="21">
        <v>723943.6875</v>
      </c>
      <c r="AB6" s="21">
        <v>2401225.25</v>
      </c>
      <c r="AC6" s="21">
        <v>21234052</v>
      </c>
      <c r="AD6" s="21">
        <v>90447.7265625</v>
      </c>
      <c r="AE6" s="21">
        <v>356857.8125</v>
      </c>
      <c r="AF6" s="21">
        <v>10802511</v>
      </c>
      <c r="AG6" s="21">
        <v>277757.15625</v>
      </c>
      <c r="AH6" s="21">
        <v>7272.6748046875</v>
      </c>
      <c r="AI6" s="21">
        <v>4627108</v>
      </c>
      <c r="AJ6" s="21">
        <v>25305338</v>
      </c>
      <c r="AK6" s="21">
        <v>2506664</v>
      </c>
      <c r="AL6" s="21">
        <v>161674.609375</v>
      </c>
      <c r="AM6" s="21">
        <v>16793368</v>
      </c>
      <c r="AN6" s="21">
        <v>37512192</v>
      </c>
      <c r="AO6" s="21">
        <v>18458158</v>
      </c>
      <c r="AP6" s="21">
        <v>15620057</v>
      </c>
      <c r="AQ6" s="21">
        <v>12410165</v>
      </c>
      <c r="AR6" s="21">
        <v>8141057</v>
      </c>
      <c r="AS6" s="21">
        <v>28538022</v>
      </c>
      <c r="AT6" s="21">
        <v>716437.625</v>
      </c>
      <c r="AU6" s="21">
        <v>5552293.5</v>
      </c>
      <c r="AV6" s="21">
        <v>7081513</v>
      </c>
      <c r="AW6" s="21">
        <v>104719.921875</v>
      </c>
      <c r="AX6" s="21">
        <v>3094037</v>
      </c>
      <c r="AY6" s="21">
        <v>4110847</v>
      </c>
      <c r="AZ6" s="21">
        <v>94618632</v>
      </c>
      <c r="BA6" s="21">
        <v>650256576</v>
      </c>
      <c r="BB6" s="21">
        <v>5345172.5</v>
      </c>
      <c r="BC6" s="21">
        <v>18239872</v>
      </c>
      <c r="BD6" s="21">
        <v>0</v>
      </c>
      <c r="BE6" s="21">
        <v>10371963</v>
      </c>
      <c r="BF6" s="21">
        <v>2694171.5</v>
      </c>
      <c r="BG6" s="21">
        <v>710704.1875</v>
      </c>
      <c r="BH6" s="21">
        <v>0</v>
      </c>
      <c r="BI6" s="21">
        <v>1360497967.7993164</v>
      </c>
      <c r="BJ6" s="21">
        <f t="shared" ref="BJ6:BJ33" si="1">_xlfn.NUMBERVALUE(LEFT(A6,4))</f>
        <v>2014</v>
      </c>
      <c r="BK6" s="21">
        <f t="shared" ref="BK6:BK33" si="2">_xlfn.NUMBERVALUE(RIGHT(A6,2))</f>
        <v>9</v>
      </c>
      <c r="BL6" s="21">
        <f>IF(B6/VLOOKUP($BK6,'Historical Calibration 2013'!$A$1:$BJ$13,1+BL$2,FALSE)&gt;NONUS!B326,NONUS!B326,IF(B6/VLOOKUP($BK6,'Historical Calibration 2013'!$A$1:$BJ$13,1+BL$2,FALSE)&lt;NONUS!B340,NONUS!B340,B6/VLOOKUP($BK6,'Historical Calibration 2013'!$A$1:$BJ$13,1+BL$2,FALSE)))</f>
        <v>1.0006565405080639</v>
      </c>
      <c r="BM6" s="21">
        <f>IF(C6/VLOOKUP($BK6,'Historical Calibration 2013'!$A$1:$BJ$13,1+BM$2,FALSE)&gt;Rate!C203,Rate!C203,IF(C6/VLOOKUP($BK6,'Historical Calibration 2013'!$A$1:$BJ$13,1+BM$2,FALSE)&lt;Rate!C216,Rate!C216,C6/VLOOKUP($BK6,'Historical Calibration 2013'!$A$1:$BJ$13,1+BM$2,FALSE)))</f>
        <v>0.85060954594258809</v>
      </c>
      <c r="BN6" s="21">
        <f>IF(D6/VLOOKUP($BK6,'Historical Calibration 2013'!$A$1:$BJ$13,1+BN$2,FALSE)&gt;Rate!D203,Rate!D203,IF(D6/VLOOKUP($BK6,'Historical Calibration 2013'!$A$1:$BJ$13,1+BN$2,FALSE)&lt;Rate!D216,Rate!D216,D6/VLOOKUP($BK6,'Historical Calibration 2013'!$A$1:$BJ$13,1+BN$2,FALSE)))</f>
        <v>0.76449995876932964</v>
      </c>
      <c r="BO6" s="21">
        <f>IF(E6/VLOOKUP($BK6,'Historical Calibration 2013'!$A$1:$BJ$13,1+BO$2,FALSE)&gt;Rate!E203,Rate!E203,IF(E6/VLOOKUP($BK6,'Historical Calibration 2013'!$A$1:$BJ$13,1+BO$2,FALSE)&lt;Rate!E216,Rate!E216,E6/VLOOKUP($BK6,'Historical Calibration 2013'!$A$1:$BJ$13,1+BO$2,FALSE)))</f>
        <v>0.78701782008158594</v>
      </c>
      <c r="BP6" s="21">
        <f>IF(F6/VLOOKUP($BK6,'Historical Calibration 2013'!$A$1:$BJ$13,1+BP$2,FALSE)&gt;NONUS!C326,NONUS!C326,IF(F6/VLOOKUP($BK6,'Historical Calibration 2013'!$A$1:$BJ$13,1+BP$2,FALSE)&lt;NONUS!C340,NONUS!C340,F6/VLOOKUP($BK6,'Historical Calibration 2013'!$A$1:$BJ$13,1+BP$2,FALSE)))</f>
        <v>0.69060936874637679</v>
      </c>
      <c r="BQ6" s="21">
        <f>IF((G6+H6)/VLOOKUP($BK6,'Historical Calibration 2013'!$A$1:$BJ$13,1+BQ$2,FALSE)&gt;NONUS!J326,NONUS!J326,IF((G6+H6)/VLOOKUP($BK6,'Historical Calibration 2013'!$A$1:$BJ$13,1+BQ$2,FALSE)&lt;NONUS!J340,NONUS!J340,(G6+H6)/VLOOKUP($BK6,'Historical Calibration 2013'!$A$1:$BJ$13,1+BQ$2,FALSE)))</f>
        <v>0.99728577646285355</v>
      </c>
      <c r="BR6" s="21" t="e">
        <f>IF(H6/VLOOKUP($BK6,'Historical Calibration 2013'!$A$1:$BJ$13,1+BR$2,FALSE)&gt;Rate!H203,Rate!H203,IF(H6/VLOOKUP($BK6,'Historical Calibration 2013'!$A$1:$BJ$13,1+BR$2,FALSE)&lt;Rate!H216,Rate!H216,H6/VLOOKUP($BK6,'Historical Calibration 2013'!$A$1:$BJ$13,1+BR$2,FALSE)))</f>
        <v>#DIV/0!</v>
      </c>
      <c r="BS6" s="21">
        <f>IF(I6/VLOOKUP($BK6,'Historical Calibration 2013'!$A$1:$BJ$13,1+BS$2,FALSE)&gt;Rate!I203,Rate!I203,IF(I6/VLOOKUP($BK6,'Historical Calibration 2013'!$A$1:$BJ$13,1+BS$2,FALSE)&lt;Rate!I216,Rate!I216,I6/VLOOKUP($BK6,'Historical Calibration 2013'!$A$1:$BJ$13,1+BS$2,FALSE)))</f>
        <v>0.91674102865456286</v>
      </c>
      <c r="BT6" s="21">
        <f>IF(J6/VLOOKUP($BK6,'Historical Calibration 2013'!$A$1:$BJ$13,1+BT$2,FALSE)&gt;Rate!J203,Rate!J203,IF(J6/VLOOKUP($BK6,'Historical Calibration 2013'!$A$1:$BJ$13,1+BT$2,FALSE)&lt;Rate!J216,Rate!J216,J6/VLOOKUP($BK6,'Historical Calibration 2013'!$A$1:$BJ$13,1+BT$2,FALSE)))</f>
        <v>0.67404264511739187</v>
      </c>
      <c r="BU6" s="21">
        <f>IF(K6/VLOOKUP($BK6,'Historical Calibration 2013'!$A$1:$BJ$13,1+BU$2,FALSE)&gt;Rate!K203,Rate!K203,IF(K6/VLOOKUP($BK6,'Historical Calibration 2013'!$A$1:$BJ$13,1+BU$2,FALSE)&lt;Rate!K216,Rate!K216,K6/VLOOKUP($BK6,'Historical Calibration 2013'!$A$1:$BJ$13,1+BU$2,FALSE)))</f>
        <v>1.0467225556291648</v>
      </c>
      <c r="BV6" s="21">
        <f>IF(L6/VLOOKUP($BK6,'Historical Calibration 2013'!$A$1:$BJ$13,1+BV$2,FALSE)&gt;Rate!L203,Rate!L203,IF(L6/VLOOKUP($BK6,'Historical Calibration 2013'!$A$1:$BJ$13,1+BV$2,FALSE)&lt;Rate!L216,Rate!L216,L6/VLOOKUP($BK6,'Historical Calibration 2013'!$A$1:$BJ$13,1+BV$2,FALSE)))</f>
        <v>1.66549177485189</v>
      </c>
      <c r="BW6" s="21">
        <f>IF(M6/VLOOKUP($BK6,'Historical Calibration 2013'!$A$1:$BJ$13,1+BW$2,FALSE)&gt;Rate!M203,Rate!M203,IF(M6/VLOOKUP($BK6,'Historical Calibration 2013'!$A$1:$BJ$13,1+BW$2,FALSE)&lt;Rate!M216,Rate!M216,M6/VLOOKUP($BK6,'Historical Calibration 2013'!$A$1:$BJ$13,1+BW$2,FALSE)))</f>
        <v>0.93842368716508029</v>
      </c>
      <c r="BX6" s="21">
        <f>IF(N6/VLOOKUP($BK6,'Historical Calibration 2013'!$A$1:$BJ$13,1+BX$2,FALSE)&gt;Rate!N203,Rate!N203,IF(N6/VLOOKUP($BK6,'Historical Calibration 2013'!$A$1:$BJ$13,1+BX$2,FALSE)&lt;Rate!N216,Rate!N216,N6/VLOOKUP($BK6,'Historical Calibration 2013'!$A$1:$BJ$13,1+BX$2,FALSE)))</f>
        <v>0.83123685121183644</v>
      </c>
      <c r="BY6" s="21">
        <f>IF(O6/VLOOKUP($BK6,'Historical Calibration 2013'!$A$1:$BJ$13,1+BY$2,FALSE)&gt;Rate!O203,Rate!O203,IF(O6/VLOOKUP($BK6,'Historical Calibration 2013'!$A$1:$BJ$13,1+BY$2,FALSE)&lt;Rate!O216,Rate!O216,O6/VLOOKUP($BK6,'Historical Calibration 2013'!$A$1:$BJ$13,1+BY$2,FALSE)))</f>
        <v>0.48462236796726366</v>
      </c>
      <c r="BZ6" s="21">
        <f>IF(P6/VLOOKUP($BK6,'Historical Calibration 2013'!$A$1:$BJ$13,1+BZ$2,FALSE)&gt;Rate!P203,Rate!P203,IF(P6/VLOOKUP($BK6,'Historical Calibration 2013'!$A$1:$BJ$13,1+BZ$2,FALSE)&lt;Rate!P216,Rate!P216,P6/VLOOKUP($BK6,'Historical Calibration 2013'!$A$1:$BJ$13,1+BZ$2,FALSE)))</f>
        <v>0.87258996706872749</v>
      </c>
      <c r="CA6" s="21">
        <f>IF(Q6/VLOOKUP($BK6,'Historical Calibration 2013'!$A$1:$BJ$13,1+CA$2,FALSE)&gt;Rate!Q203,Rate!Q203,IF(Q6/VLOOKUP($BK6,'Historical Calibration 2013'!$A$1:$BJ$13,1+CA$2,FALSE)&lt;Rate!Q216,Rate!Q216,Q6/VLOOKUP($BK6,'Historical Calibration 2013'!$A$1:$BJ$13,1+CA$2,FALSE)))</f>
        <v>0.44963553047448102</v>
      </c>
      <c r="CB6" s="21">
        <f>IF(R6/VLOOKUP($BK6,'Historical Calibration 2013'!$A$1:$BJ$13,1+CB$2,FALSE)&gt;Rate!R203,Rate!R203,IF(R6/VLOOKUP($BK6,'Historical Calibration 2013'!$A$1:$BJ$13,1+CB$2,FALSE)&lt;Rate!R216,Rate!R216,R6/VLOOKUP($BK6,'Historical Calibration 2013'!$A$1:$BJ$13,1+CB$2,FALSE)))</f>
        <v>1.4412727441257029</v>
      </c>
      <c r="CC6" s="21">
        <f>IF(S6/VLOOKUP($BK6,'Historical Calibration 2013'!$A$1:$BJ$13,1+CC$2,FALSE)&gt;Rate!S203,Rate!S203,IF(S6/VLOOKUP($BK6,'Historical Calibration 2013'!$A$1:$BJ$13,1+CC$2,FALSE)&lt;Rate!S216,Rate!S216,S6/VLOOKUP($BK6,'Historical Calibration 2013'!$A$1:$BJ$13,1+CC$2,FALSE)))</f>
        <v>0.72960790747671922</v>
      </c>
      <c r="CD6" s="21">
        <f>IF(T6/VLOOKUP($BK6,'Historical Calibration 2013'!$A$1:$BJ$13,1+CD$2,FALSE)&gt;Rate!T203,Rate!T203,IF(T6/VLOOKUP($BK6,'Historical Calibration 2013'!$A$1:$BJ$13,1+CD$2,FALSE)&lt;Rate!T216,Rate!T216,T6/VLOOKUP($BK6,'Historical Calibration 2013'!$A$1:$BJ$13,1+CD$2,FALSE)))</f>
        <v>7.362817136146834</v>
      </c>
      <c r="CE6" s="21">
        <f>IF(U6/VLOOKUP($BK6,'Historical Calibration 2013'!$A$1:$BJ$13,1+CE$2,FALSE)&gt;Rate!U203,Rate!U203,IF(U6/VLOOKUP($BK6,'Historical Calibration 2013'!$A$1:$BJ$13,1+CE$2,FALSE)&lt;Rate!U216,Rate!U216,U6/VLOOKUP($BK6,'Historical Calibration 2013'!$A$1:$BJ$13,1+CE$2,FALSE)))</f>
        <v>0.8240929346609881</v>
      </c>
      <c r="CF6" s="21">
        <f>IF(V6/VLOOKUP($BK6,'Historical Calibration 2013'!$A$1:$BJ$13,1+CF$2,FALSE)&gt;Rate!V203,Rate!V203,IF(V6/VLOOKUP($BK6,'Historical Calibration 2013'!$A$1:$BJ$13,1+CF$2,FALSE)&lt;Rate!V216,Rate!V216,V6/VLOOKUP($BK6,'Historical Calibration 2013'!$A$1:$BJ$13,1+CF$2,FALSE)))</f>
        <v>1.0976515326176026</v>
      </c>
      <c r="CG6" s="21">
        <f>(W6+'Historical Calibration 2013'!W100)/VLOOKUP($BK6,'Historical Calibration 2013'!$A$1:$BJ$13,1+CG$2,FALSE)</f>
        <v>1</v>
      </c>
      <c r="CH6" s="21">
        <f>IF(X6/VLOOKUP($BK6,'Historical Calibration 2013'!$A$1:$BJ$13,1+CH$2,FALSE)&gt;Rate!X203,Rate!X203,IF(X6/VLOOKUP($BK6,'Historical Calibration 2013'!$A$1:$BJ$13,1+CH$2,FALSE)&lt;Rate!X216,Rate!X216,X6/VLOOKUP($BK6,'Historical Calibration 2013'!$A$1:$BJ$13,1+CH$2,FALSE)))</f>
        <v>0.59901986253904604</v>
      </c>
      <c r="CI6" s="21">
        <f>IF(Y6/VLOOKUP($BK6,'Historical Calibration 2013'!$A$1:$BJ$13,1+CI$2,FALSE)&gt;Rate!Y203,Rate!Y203,IF(Y6/VLOOKUP($BK6,'Historical Calibration 2013'!$A$1:$BJ$13,1+CI$2,FALSE)&lt;Rate!Y216,Rate!Y216,Y6/VLOOKUP($BK6,'Historical Calibration 2013'!$A$1:$BJ$13,1+CI$2,FALSE)))</f>
        <v>1.1612127385830235</v>
      </c>
      <c r="CJ6" s="21">
        <f>IF(Z6/VLOOKUP($BK6,'Historical Calibration 2013'!$A$1:$BJ$13,1+CJ$2,FALSE)&gt;Rate!Z203,Rate!Z203,IF(Z6/VLOOKUP($BK6,'Historical Calibration 2013'!$A$1:$BJ$13,1+CJ$2,FALSE)&lt;Rate!Z216,Rate!Z216,Z6/VLOOKUP($BK6,'Historical Calibration 2013'!$A$1:$BJ$13,1+CJ$2,FALSE)))</f>
        <v>0.70478955069251081</v>
      </c>
      <c r="CK6" s="21">
        <f>IF(AA6/VLOOKUP($BK6,'Historical Calibration 2013'!$A$1:$BJ$13,1+CK$2,FALSE)&gt;Rate!AA203,Rate!AA203,IF(AA6/VLOOKUP($BK6,'Historical Calibration 2013'!$A$1:$BJ$13,1+CK$2,FALSE)&lt;Rate!AA216,Rate!AA216,AA6/VLOOKUP($BK6,'Historical Calibration 2013'!$A$1:$BJ$13,1+CK$2,FALSE)))</f>
        <v>0.4837476099426386</v>
      </c>
      <c r="CL6" s="21">
        <f>IF(AB6/VLOOKUP($BK6,'Historical Calibration 2013'!$A$1:$BJ$13,1+CL$2,FALSE)&gt;Rate!AB203,Rate!AB203,IF(AB6/VLOOKUP($BK6,'Historical Calibration 2013'!$A$1:$BJ$13,1+CL$2,FALSE)&lt;Rate!AB216,Rate!AB216,AB6/VLOOKUP($BK6,'Historical Calibration 2013'!$A$1:$BJ$13,1+CL$2,FALSE)))</f>
        <v>0.65784379798610737</v>
      </c>
      <c r="CM6" s="21">
        <f>IF(AC6/VLOOKUP($BK6,'Historical Calibration 2013'!$A$1:$BJ$13,1+CM$2,FALSE)&gt;Rate!AC203,Rate!AC203,IF(AC6/VLOOKUP($BK6,'Historical Calibration 2013'!$A$1:$BJ$13,1+CM$2,FALSE)&lt;Rate!AC216,Rate!AC216,AC6/VLOOKUP($BK6,'Historical Calibration 2013'!$A$1:$BJ$13,1+CM$2,FALSE)))</f>
        <v>0.82208433525503566</v>
      </c>
      <c r="CN6" s="21">
        <f>IF(AD6/VLOOKUP($BK6,'Historical Calibration 2013'!$A$1:$BJ$13,1+CN$2,FALSE)&gt;Rate!AD203,Rate!AD203,IF(AD6/VLOOKUP($BK6,'Historical Calibration 2013'!$A$1:$BJ$13,1+CN$2,FALSE)&lt;Rate!AD216,Rate!AD216,AD6/VLOOKUP($BK6,'Historical Calibration 2013'!$A$1:$BJ$13,1+CN$2,FALSE)))</f>
        <v>0.5891669156874112</v>
      </c>
      <c r="CO6" s="21">
        <f>IF(AE6/VLOOKUP($BK6,'Historical Calibration 2013'!$A$1:$BJ$13,1+CO$2,FALSE)&gt;NONUS!E326,NONUS!E326,IF(AE6/VLOOKUP($BK6,'Historical Calibration 2013'!$A$1:$BJ$13,1+CO$2,FALSE)&lt;NONUS!E340,NONUS!E340,AE6/VLOOKUP($BK6,'Historical Calibration 2013'!$A$1:$BJ$13,1+CO$2,FALSE)))</f>
        <v>0.69911516409010932</v>
      </c>
      <c r="CP6" s="21">
        <f>IF(AF6/VLOOKUP($BK6,'Historical Calibration 2013'!$A$1:$BJ$13,1+CP$2,FALSE)&gt;Rate!AF203,Rate!AF203,IF(AF6/VLOOKUP($BK6,'Historical Calibration 2013'!$A$1:$BJ$13,1+CP$2,FALSE)&lt;Rate!AF216,Rate!AF216,AF6/VLOOKUP($BK6,'Historical Calibration 2013'!$A$1:$BJ$13,1+CP$2,FALSE)))</f>
        <v>0.73635995541967869</v>
      </c>
      <c r="CQ6" s="21">
        <f>IF(AG6/VLOOKUP($BK6,'Historical Calibration 2013'!$A$1:$BJ$13,1+CQ$2,FALSE)&gt;Rate!AG203,Rate!AG203,IF(AG6/VLOOKUP($BK6,'Historical Calibration 2013'!$A$1:$BJ$13,1+CQ$2,FALSE)&lt;Rate!AG216,Rate!AG216,AG6/VLOOKUP($BK6,'Historical Calibration 2013'!$A$1:$BJ$13,1+CQ$2,FALSE)))</f>
        <v>0</v>
      </c>
      <c r="CR6" s="21">
        <f>IF(AH6/VLOOKUP($BK6,'Historical Calibration 2013'!$A$1:$BJ$13,1+CR$2,FALSE)&gt;Rate!AH203,Rate!AH203,IF(AH6/VLOOKUP($BK6,'Historical Calibration 2013'!$A$1:$BJ$13,1+CR$2,FALSE)&lt;Rate!AH216,Rate!AH216,AH6/VLOOKUP($BK6,'Historical Calibration 2013'!$A$1:$BJ$13,1+CR$2,FALSE)))</f>
        <v>0.35024374667703845</v>
      </c>
      <c r="CS6" s="21">
        <f>IF(AI6/VLOOKUP($BK6,'Historical Calibration 2013'!$A$1:$BJ$13,1+CS$2,FALSE)&gt;Rate!AI203,Rate!AI203,IF(AI6/VLOOKUP($BK6,'Historical Calibration 2013'!$A$1:$BJ$13,1+CS$2,FALSE)&lt;Rate!AI216,Rate!AI216,AI6/VLOOKUP($BK6,'Historical Calibration 2013'!$A$1:$BJ$13,1+CS$2,FALSE)))</f>
        <v>1.0869594223815859</v>
      </c>
      <c r="CT6" s="21">
        <f>IF(AJ6/VLOOKUP($BK6,'Historical Calibration 2013'!$A$1:$BJ$13,1+CT$2,FALSE)&gt;Rate!AJ203,Rate!AJ203,IF(AJ6/VLOOKUP($BK6,'Historical Calibration 2013'!$A$1:$BJ$13,1+CT$2,FALSE)&lt;Rate!AJ216,Rate!AJ216,AJ6/VLOOKUP($BK6,'Historical Calibration 2013'!$A$1:$BJ$13,1+CT$2,FALSE)))</f>
        <v>1.7071360098008064</v>
      </c>
      <c r="CU6" s="21">
        <f>IF(AK6/VLOOKUP($BK6,'Historical Calibration 2013'!$A$1:$BJ$13,1+CU$2,FALSE)&gt;Rate!AK203,Rate!AK203,IF(AK6/VLOOKUP($BK6,'Historical Calibration 2013'!$A$1:$BJ$13,1+CU$2,FALSE)&lt;Rate!AK216,Rate!AK216,AK6/VLOOKUP($BK6,'Historical Calibration 2013'!$A$1:$BJ$13,1+CU$2,FALSE)))</f>
        <v>0.7551854179761156</v>
      </c>
      <c r="CV6" s="21">
        <f>IF(AL6/VLOOKUP($BK6,'Historical Calibration 2013'!$A$1:$BJ$13,1+CV$2,FALSE)&gt;NONUS!F326,NONUS!F326,IF(AL6/VLOOKUP($BK6,'Historical Calibration 2013'!$A$1:$BJ$13,1+CV$2,FALSE)&lt;NONUS!F340,NONUS!F340,AL6/VLOOKUP($BK6,'Historical Calibration 2013'!$A$1:$BJ$13,1+CV$2,FALSE)))</f>
        <v>0.49815484102605812</v>
      </c>
      <c r="CW6" s="21">
        <f>IF(AM6/VLOOKUP($BK6,'Historical Calibration 2013'!$A$1:$BJ$13,1+CW$2,FALSE)&gt;Rate!AM203,Rate!AM203,IF(AM6/VLOOKUP($BK6,'Historical Calibration 2013'!$A$1:$BJ$13,1+CW$2,FALSE)&lt;Rate!AM216,Rate!AM216,AM6/VLOOKUP($BK6,'Historical Calibration 2013'!$A$1:$BJ$13,1+CW$2,FALSE)))</f>
        <v>0.85950843316269443</v>
      </c>
      <c r="CX6" s="21">
        <f>IF(AN6/VLOOKUP($BK6,'Historical Calibration 2013'!$A$1:$BJ$13,1+CX$2,FALSE)&gt;Rate!AN203,Rate!AN203,IF(AN6/VLOOKUP($BK6,'Historical Calibration 2013'!$A$1:$BJ$13,1+CX$2,FALSE)&lt;Rate!AN216,Rate!AN216,AN6/VLOOKUP($BK6,'Historical Calibration 2013'!$A$1:$BJ$13,1+CX$2,FALSE)))</f>
        <v>1.3525461789467992</v>
      </c>
      <c r="CY6" s="21">
        <f>IF(AO6/VLOOKUP($BK6,'Historical Calibration 2013'!$A$1:$BJ$13,1+CY$2,FALSE)&gt;Rate!AO203,Rate!AO203,IF(AO6/VLOOKUP($BK6,'Historical Calibration 2013'!$A$1:$BJ$13,1+CY$2,FALSE)&lt;Rate!AO216,Rate!AO216,AO6/VLOOKUP($BK6,'Historical Calibration 2013'!$A$1:$BJ$13,1+CY$2,FALSE)))</f>
        <v>1.4355388085238763</v>
      </c>
      <c r="CZ6" s="21">
        <f>IF(AP6/VLOOKUP($BK6,'Historical Calibration 2013'!$A$1:$BJ$13,1+CZ$2,FALSE)&gt;Rate!AP203,Rate!AP203,IF(AP6/VLOOKUP($BK6,'Historical Calibration 2013'!$A$1:$BJ$13,1+CZ$2,FALSE)&lt;Rate!AP216,Rate!AP216,AP6/VLOOKUP($BK6,'Historical Calibration 2013'!$A$1:$BJ$13,1+CZ$2,FALSE)))</f>
        <v>0.77424562133975727</v>
      </c>
      <c r="DA6" s="21">
        <f>IF(AQ6/VLOOKUP($BK6,'Historical Calibration 2013'!$A$1:$BJ$13,1+DA$2,FALSE)&gt;NONUS!G326,NONUS!G326,IF(AQ6/VLOOKUP($BK6,'Historical Calibration 2013'!$A$1:$BJ$13,1+DA$2,FALSE)&lt;NONUS!G340,NONUS!G340,AQ6/VLOOKUP($BK6,'Historical Calibration 2013'!$A$1:$BJ$13,1+DA$2,FALSE)))</f>
        <v>0.74738794698718014</v>
      </c>
      <c r="DB6" s="21">
        <f>IF(AR6/VLOOKUP($BK6,'Historical Calibration 2013'!$A$1:$BJ$13,1+DB$2,FALSE)&gt;Rate!AR203,Rate!AR203,IF(AR6/VLOOKUP($BK6,'Historical Calibration 2013'!$A$1:$BJ$13,1+DB$2,FALSE)&lt;Rate!AR216,Rate!AR216,AR6/VLOOKUP($BK6,'Historical Calibration 2013'!$A$1:$BJ$13,1+DB$2,FALSE)))</f>
        <v>0.92229485200845551</v>
      </c>
      <c r="DC6" s="21">
        <f>IF(AS6/VLOOKUP($BK6,'Historical Calibration 2013'!$A$1:$BJ$13,1+DC$2,FALSE)&gt;Rate!AS203,Rate!AS203,IF(AS6/VLOOKUP($BK6,'Historical Calibration 2013'!$A$1:$BJ$13,1+DC$2,FALSE)&lt;Rate!AS216,Rate!AS216,AS6/VLOOKUP($BK6,'Historical Calibration 2013'!$A$1:$BJ$13,1+DC$2,FALSE)))</f>
        <v>0.95674636753139641</v>
      </c>
      <c r="DD6" s="21" t="e">
        <f>(AT6+'Historical Calibration 2013'!AT100)/VLOOKUP($BK6,'Historical Calibration 2013'!$A$1:$BJ$13,1+DD$2,FALSE)</f>
        <v>#DIV/0!</v>
      </c>
      <c r="DE6" s="21">
        <f>IF(AU6/VLOOKUP($BK6,'Historical Calibration 2013'!$A$1:$BJ$13,1+DE$2,FALSE)&gt;Rate!AU203,Rate!AU203,IF(AU6/VLOOKUP($BK6,'Historical Calibration 2013'!$A$1:$BJ$13,1+DE$2,FALSE)&lt;Rate!AU216,Rate!AU216,AU6/VLOOKUP($BK6,'Historical Calibration 2013'!$A$1:$BJ$13,1+DE$2,FALSE)))</f>
        <v>1.1314186836826954</v>
      </c>
      <c r="DF6" s="21">
        <f>IF(AV6/VLOOKUP($BK6,'Historical Calibration 2013'!$A$1:$BJ$13,1+DF$2,FALSE)&gt;Rate!AV203,Rate!AV203,IF(AV6/VLOOKUP($BK6,'Historical Calibration 2013'!$A$1:$BJ$13,1+DF$2,FALSE)&lt;Rate!AV216,Rate!AV216,AV6/VLOOKUP($BK6,'Historical Calibration 2013'!$A$1:$BJ$13,1+DF$2,FALSE)))</f>
        <v>0.82683658030872709</v>
      </c>
      <c r="DG6" s="21">
        <f>IF(AW6/VLOOKUP($BK6,'Historical Calibration 2013'!$A$1:$BJ$13,1+DG$2,FALSE)&gt;Rate!AW203,Rate!AW203,IF(AW6/VLOOKUP($BK6,'Historical Calibration 2013'!$A$1:$BJ$13,1+DG$2,FALSE)&lt;Rate!AW216,Rate!AW216,AW6/VLOOKUP($BK6,'Historical Calibration 2013'!$A$1:$BJ$13,1+DG$2,FALSE)))</f>
        <v>0.6103733344699156</v>
      </c>
      <c r="DH6" s="21">
        <f>IF(AX6/VLOOKUP($BK6,'Historical Calibration 2013'!$A$1:$BJ$13,1+DH$2,FALSE)&gt;NONUS!I326,NONUS!I326,IF(AX6/VLOOKUP($BK6,'Historical Calibration 2013'!$A$1:$BJ$13,1+DH$2,FALSE)&lt;NONUS!I340,NONUS!I340,AX6/VLOOKUP($BK6,'Historical Calibration 2013'!$A$1:$BJ$13,1+DH$2,FALSE)))</f>
        <v>0.87226121289093062</v>
      </c>
      <c r="DI6" s="21">
        <f>IF(AY6/VLOOKUP($BK6,'Historical Calibration 2013'!$A$1:$BJ$13,1+DI$2,FALSE)&gt;Rate!AY203,Rate!AY203,IF(AY6/VLOOKUP($BK6,'Historical Calibration 2013'!$A$1:$BJ$13,1+DI$2,FALSE)&lt;Rate!AY216,Rate!AY216,AY6/VLOOKUP($BK6,'Historical Calibration 2013'!$A$1:$BJ$13,1+DI$2,FALSE)))</f>
        <v>0.73378499709937972</v>
      </c>
      <c r="DJ6" s="21">
        <f>IF(AZ6/VLOOKUP($BK6,'Historical Calibration 2013'!$A$1:$BJ$13,1+DJ$2,FALSE)&gt;Rate!AZ203,Rate!AZ203,IF(AZ6/VLOOKUP($BK6,'Historical Calibration 2013'!$A$1:$BJ$13,1+DJ$2,FALSE)&lt;Rate!AZ216,Rate!AZ216,AZ6/VLOOKUP($BK6,'Historical Calibration 2013'!$A$1:$BJ$13,1+DJ$2,FALSE)))</f>
        <v>0.84161258932589966</v>
      </c>
      <c r="DK6" s="21">
        <f>IF(BA6/VLOOKUP($BK6,'Historical Calibration 2013'!$A$1:$BJ$13,1+DK$2,FALSE)&gt;Rate!BA203,Rate!BA203,IF(BA6/VLOOKUP($BK6,'Historical Calibration 2013'!$A$1:$BJ$13,1+DK$2,FALSE)&lt;Rate!BA216,Rate!BA216,BA6/VLOOKUP($BK6,'Historical Calibration 2013'!$A$1:$BJ$13,1+DK$2,FALSE)))</f>
        <v>0.93704312098419296</v>
      </c>
      <c r="DL6" s="21">
        <f>IF(BB6/VLOOKUP($BK6,'Historical Calibration 2013'!$A$1:$BJ$13,1+DL$2,FALSE)&gt;Rate!BB203,Rate!BB203,IF(BB6/VLOOKUP($BK6,'Historical Calibration 2013'!$A$1:$BJ$13,1+DL$2,FALSE)&lt;Rate!BB216,Rate!BB216,BB6/VLOOKUP($BK6,'Historical Calibration 2013'!$A$1:$BJ$13,1+DL$2,FALSE)))</f>
        <v>1.2592414028038361</v>
      </c>
      <c r="DM6" s="21">
        <f>IF(BC6/VLOOKUP($BK6,'Historical Calibration 2013'!$A$1:$BJ$13,1+DM$2,FALSE)&gt;Rate!BC203,Rate!BC203,IF(BC6/VLOOKUP($BK6,'Historical Calibration 2013'!$A$1:$BJ$13,1+DM$2,FALSE)&lt;Rate!BC216,Rate!BC216,BC6/VLOOKUP($BK6,'Historical Calibration 2013'!$A$1:$BJ$13,1+DM$2,FALSE)))</f>
        <v>1.4399360865988693</v>
      </c>
      <c r="DN6" s="21" t="e">
        <f>IF(BD6/VLOOKUP($BK6,'Historical Calibration 2013'!$A$1:$BJ$13,1+DN$2,FALSE)&gt;Rate!BD203,Rate!BD203,IF(BD6/VLOOKUP($BK6,'Historical Calibration 2013'!$A$1:$BJ$13,1+DN$2,FALSE)&lt;Rate!BD216,Rate!BD216,BD6/VLOOKUP($BK6,'Historical Calibration 2013'!$A$1:$BJ$13,1+DN$2,FALSE)))</f>
        <v>#DIV/0!</v>
      </c>
      <c r="DO6" s="21">
        <f>IF(BE6/VLOOKUP($BK6,'Historical Calibration 2013'!$A$1:$BJ$13,1+DO$2,FALSE)&gt;Rate!BE203,Rate!BE203,IF(BE6/VLOOKUP($BK6,'Historical Calibration 2013'!$A$1:$BJ$13,1+DO$2,FALSE)&lt;Rate!BE216,Rate!BE216,BE6/VLOOKUP($BK6,'Historical Calibration 2013'!$A$1:$BJ$13,1+DO$2,FALSE)))</f>
        <v>0.89756949222066162</v>
      </c>
      <c r="DP6" s="21">
        <f>IF(BF6/VLOOKUP($BK6,'Historical Calibration 2013'!$A$1:$BJ$13,1+DP$2,FALSE)&gt;Rate!BF203,Rate!BF203,IF(BF6/VLOOKUP($BK6,'Historical Calibration 2013'!$A$1:$BJ$13,1+DP$2,FALSE)&lt;Rate!BF216,Rate!BF216,BF6/VLOOKUP($BK6,'Historical Calibration 2013'!$A$1:$BJ$13,1+DP$2,FALSE)))</f>
        <v>0.52778553211362689</v>
      </c>
      <c r="DQ6" s="21">
        <f>IF(BG6/VLOOKUP($BK6,'Historical Calibration 2013'!$A$1:$BJ$13,1+DQ$2,FALSE)&gt;Rate!BG203,Rate!BG203,IF(BG6/VLOOKUP($BK6,'Historical Calibration 2013'!$A$1:$BJ$13,1+DQ$2,FALSE)&lt;Rate!BG216,Rate!BG216,BG6/VLOOKUP($BK6,'Historical Calibration 2013'!$A$1:$BJ$13,1+DQ$2,FALSE)))</f>
        <v>4.6519823788546253</v>
      </c>
      <c r="DR6" s="21">
        <f>IF(BH6/VLOOKUP($BK6,'Historical Calibration 2013'!$A$1:$BJ$13,1+DR$2,FALSE)&gt;Rate!BH203,Rate!BH203,IF(BH6/VLOOKUP($BK6,'Historical Calibration 2013'!$A$1:$BJ$13,1+DR$2,FALSE)&lt;Rate!BH216,Rate!BH216,BH6/VLOOKUP($BK6,'Historical Calibration 2013'!$A$1:$BJ$13,1+DR$2,FALSE)))</f>
        <v>0</v>
      </c>
      <c r="DU6">
        <v>0.99262035958699757</v>
      </c>
      <c r="DV6">
        <v>0.889759672310523</v>
      </c>
      <c r="DW6">
        <v>0.8518542951508391</v>
      </c>
      <c r="DX6">
        <v>0.80404459946853057</v>
      </c>
      <c r="DY6">
        <v>0.77595421876710635</v>
      </c>
      <c r="DZ6">
        <v>1.0038496162069319</v>
      </c>
      <c r="EA6" t="e">
        <v>#DIV/0!</v>
      </c>
      <c r="EB6">
        <v>0.91182830605038234</v>
      </c>
      <c r="EC6">
        <v>0.58428285450143913</v>
      </c>
      <c r="ED6">
        <v>1.0576823779275943</v>
      </c>
      <c r="EE6">
        <v>1.5846461004644954</v>
      </c>
      <c r="EF6">
        <v>0.94673588924878704</v>
      </c>
      <c r="EG6">
        <v>0.87226660572024706</v>
      </c>
      <c r="EH6">
        <v>0.57570774562478666</v>
      </c>
      <c r="EI6">
        <v>0.91542822063080131</v>
      </c>
      <c r="EJ6">
        <v>0.57270813416965816</v>
      </c>
      <c r="EK6">
        <v>1.4276714139100202</v>
      </c>
      <c r="EL6">
        <v>0.73302078911188395</v>
      </c>
      <c r="EM6">
        <v>7.3914213370892616</v>
      </c>
      <c r="EN6">
        <v>0.85294299554022168</v>
      </c>
      <c r="EO6">
        <v>1.1003431619005291</v>
      </c>
      <c r="EP6" t="e">
        <v>#DIV/0!</v>
      </c>
      <c r="EQ6">
        <v>0.64220806538864406</v>
      </c>
      <c r="ER6">
        <v>1.1680938887863768</v>
      </c>
      <c r="ES6">
        <v>0.76574714962905444</v>
      </c>
      <c r="ET6">
        <v>0.48938215022701792</v>
      </c>
      <c r="EU6">
        <v>0.65391504995007044</v>
      </c>
      <c r="EV6">
        <v>0.87011230943807338</v>
      </c>
      <c r="EW6">
        <v>0.62883917724631644</v>
      </c>
      <c r="EX6">
        <v>0.73677773639752675</v>
      </c>
      <c r="EY6">
        <v>0.78611425241050703</v>
      </c>
      <c r="EZ6">
        <v>2.7705895413552963</v>
      </c>
      <c r="FA6">
        <v>0.37234036379234908</v>
      </c>
      <c r="FB6">
        <v>1.0942125401228304</v>
      </c>
      <c r="FC6">
        <v>1.5959049521461863</v>
      </c>
      <c r="FD6">
        <v>0.68880796217094897</v>
      </c>
      <c r="FE6">
        <v>0.6193821678777397</v>
      </c>
      <c r="FF6">
        <v>0.8627146420832067</v>
      </c>
      <c r="FG6">
        <v>1.2722933530440426</v>
      </c>
      <c r="FH6">
        <v>1.4219856898428993</v>
      </c>
      <c r="FI6">
        <v>0.7989392576290425</v>
      </c>
      <c r="FJ6">
        <v>0.71309593338937483</v>
      </c>
      <c r="FK6">
        <v>0.92478104288941254</v>
      </c>
      <c r="FL6">
        <v>0.97672893436412522</v>
      </c>
      <c r="FM6">
        <v>0.75100952264721332</v>
      </c>
      <c r="FN6">
        <v>1.1295132854176766</v>
      </c>
      <c r="FO6">
        <v>0.85650859247604028</v>
      </c>
      <c r="FP6">
        <v>0.53214537724329269</v>
      </c>
      <c r="FQ6">
        <v>0.94101051690866877</v>
      </c>
      <c r="FR6">
        <v>0.84511044669552415</v>
      </c>
      <c r="FS6">
        <v>0.85273349260932141</v>
      </c>
      <c r="FT6">
        <v>0.94607309049763588</v>
      </c>
      <c r="FU6">
        <v>1.2749894222424092</v>
      </c>
      <c r="FV6">
        <v>1.3788746315269271</v>
      </c>
      <c r="FW6" t="e">
        <v>#DIV/0!</v>
      </c>
      <c r="FX6">
        <v>0.92354129293044673</v>
      </c>
      <c r="FY6">
        <v>0.60057543375469247</v>
      </c>
      <c r="FZ6">
        <v>7.5228871134664974</v>
      </c>
      <c r="GA6">
        <v>0</v>
      </c>
    </row>
    <row r="7" spans="1:183" ht="15" x14ac:dyDescent="0.25">
      <c r="A7" s="3" t="s">
        <v>66</v>
      </c>
      <c r="B7" s="21">
        <v>10698751</v>
      </c>
      <c r="C7" s="21">
        <v>25390404</v>
      </c>
      <c r="D7" s="21">
        <v>6112151</v>
      </c>
      <c r="E7" s="21">
        <v>11164116</v>
      </c>
      <c r="F7" s="21">
        <v>484090.03125</v>
      </c>
      <c r="G7" s="21">
        <v>7263247</v>
      </c>
      <c r="H7" s="21">
        <v>0</v>
      </c>
      <c r="I7" s="21">
        <v>62887376</v>
      </c>
      <c r="J7" s="21">
        <v>3466399</v>
      </c>
      <c r="K7" s="21">
        <v>12775536</v>
      </c>
      <c r="L7" s="21">
        <v>7609807</v>
      </c>
      <c r="M7" s="21">
        <v>83751816</v>
      </c>
      <c r="N7" s="21">
        <v>20316316</v>
      </c>
      <c r="O7" s="21">
        <v>95782.2265625</v>
      </c>
      <c r="P7" s="21">
        <v>1047896.75</v>
      </c>
      <c r="Q7" s="21">
        <v>1232630.875</v>
      </c>
      <c r="R7" s="21">
        <v>10714210</v>
      </c>
      <c r="S7" s="21">
        <v>20161.162109375</v>
      </c>
      <c r="T7" s="21">
        <v>805693</v>
      </c>
      <c r="U7" s="21">
        <v>6425148</v>
      </c>
      <c r="V7" s="21">
        <v>23468926</v>
      </c>
      <c r="W7" s="37">
        <v>0</v>
      </c>
      <c r="X7" s="21">
        <v>247754.8125</v>
      </c>
      <c r="Y7" s="21">
        <v>4834241</v>
      </c>
      <c r="Z7" s="21">
        <v>7586860.5</v>
      </c>
      <c r="AA7" s="21">
        <v>439621.9375</v>
      </c>
      <c r="AB7" s="21">
        <v>639163.9375</v>
      </c>
      <c r="AC7" s="21">
        <v>21313102</v>
      </c>
      <c r="AD7" s="21">
        <v>24839.189453125</v>
      </c>
      <c r="AE7" s="21">
        <v>477283.53125</v>
      </c>
      <c r="AF7" s="21">
        <v>10392325</v>
      </c>
      <c r="AG7" s="21">
        <v>232132.515625</v>
      </c>
      <c r="AH7" s="21">
        <v>1128.7901611328125</v>
      </c>
      <c r="AI7" s="21">
        <v>5797401.5</v>
      </c>
      <c r="AJ7" s="21">
        <v>25584976</v>
      </c>
      <c r="AK7" s="21">
        <v>1013354.8125</v>
      </c>
      <c r="AL7" s="21">
        <v>212867.59375</v>
      </c>
      <c r="AM7" s="21">
        <v>15277570</v>
      </c>
      <c r="AN7" s="21">
        <v>36181624</v>
      </c>
      <c r="AO7" s="21">
        <v>20675598</v>
      </c>
      <c r="AP7" s="21">
        <v>11168382</v>
      </c>
      <c r="AQ7" s="21">
        <v>13634787</v>
      </c>
      <c r="AR7" s="21">
        <v>6071204.5</v>
      </c>
      <c r="AS7" s="21">
        <v>30408016</v>
      </c>
      <c r="AT7" s="21">
        <v>981130.1875</v>
      </c>
      <c r="AU7" s="21">
        <v>6293716.5</v>
      </c>
      <c r="AV7" s="21">
        <v>7488515.5</v>
      </c>
      <c r="AW7" s="21">
        <v>42376.45703125</v>
      </c>
      <c r="AX7" s="21">
        <v>2835281</v>
      </c>
      <c r="AY7" s="21">
        <v>4661314</v>
      </c>
      <c r="AZ7" s="21">
        <v>61255320</v>
      </c>
      <c r="BA7" s="21">
        <v>584349312</v>
      </c>
      <c r="BB7" s="21">
        <v>5391186</v>
      </c>
      <c r="BC7" s="21">
        <v>18211150</v>
      </c>
      <c r="BD7" s="21">
        <v>0</v>
      </c>
      <c r="BE7" s="21">
        <v>9527000</v>
      </c>
      <c r="BF7" s="21">
        <v>3112364.25</v>
      </c>
      <c r="BG7" s="21">
        <v>777950.6875</v>
      </c>
      <c r="BH7" s="21">
        <v>79864.953125</v>
      </c>
      <c r="BI7" s="21">
        <v>1233842084.1166992</v>
      </c>
      <c r="BJ7" s="21">
        <f t="shared" si="1"/>
        <v>2014</v>
      </c>
      <c r="BK7" s="21">
        <f t="shared" si="2"/>
        <v>10</v>
      </c>
      <c r="BL7" s="21">
        <f>IF(B7/VLOOKUP($BK7,'Historical Calibration 2013'!$A$1:$BJ$13,1+BL$2,FALSE)&gt;NONUS!B327,NONUS!B327,IF(B7/VLOOKUP($BK7,'Historical Calibration 2013'!$A$1:$BJ$13,1+BL$2,FALSE)&lt;NONUS!B341,NONUS!B341,B7/VLOOKUP($BK7,'Historical Calibration 2013'!$A$1:$BJ$13,1+BL$2,FALSE)))</f>
        <v>0.99416080709263221</v>
      </c>
      <c r="BM7" s="21">
        <f>IF(C7/VLOOKUP($BK7,'Historical Calibration 2013'!$A$1:$BJ$13,1+BM$2,FALSE)&gt;Rate!C204,Rate!C204,IF(C7/VLOOKUP($BK7,'Historical Calibration 2013'!$A$1:$BJ$13,1+BM$2,FALSE)&lt;Rate!C217,Rate!C217,C7/VLOOKUP($BK7,'Historical Calibration 2013'!$A$1:$BJ$13,1+BM$2,FALSE)))</f>
        <v>0.79155336524852327</v>
      </c>
      <c r="BN7" s="21">
        <f>IF(D7/VLOOKUP($BK7,'Historical Calibration 2013'!$A$1:$BJ$13,1+BN$2,FALSE)&gt;Rate!D204,Rate!D204,IF(D7/VLOOKUP($BK7,'Historical Calibration 2013'!$A$1:$BJ$13,1+BN$2,FALSE)&lt;Rate!D217,Rate!D217,D7/VLOOKUP($BK7,'Historical Calibration 2013'!$A$1:$BJ$13,1+BN$2,FALSE)))</f>
        <v>0.62008976267442006</v>
      </c>
      <c r="BO7" s="21">
        <f>IF(E7/VLOOKUP($BK7,'Historical Calibration 2013'!$A$1:$BJ$13,1+BO$2,FALSE)&gt;Rate!E204,Rate!E204,IF(E7/VLOOKUP($BK7,'Historical Calibration 2013'!$A$1:$BJ$13,1+BO$2,FALSE)&lt;Rate!E217,Rate!E217,E7/VLOOKUP($BK7,'Historical Calibration 2013'!$A$1:$BJ$13,1+BO$2,FALSE)))</f>
        <v>0.89218641739409787</v>
      </c>
      <c r="BP7" s="21">
        <f>IF(F7/VLOOKUP($BK7,'Historical Calibration 2013'!$A$1:$BJ$13,1+BP$2,FALSE)&gt;NONUS!C327,NONUS!C327,IF(F7/VLOOKUP($BK7,'Historical Calibration 2013'!$A$1:$BJ$13,1+BP$2,FALSE)&lt;NONUS!C341,NONUS!C341,F7/VLOOKUP($BK7,'Historical Calibration 2013'!$A$1:$BJ$13,1+BP$2,FALSE)))</f>
        <v>0.8055398039041779</v>
      </c>
      <c r="BQ7" s="21">
        <f>IF((G7+H7)/VLOOKUP($BK7,'Historical Calibration 2013'!$A$1:$BJ$13,1+BQ$2,FALSE)&gt;NONUS!J327,NONUS!J327,IF((G7+H7)/VLOOKUP($BK7,'Historical Calibration 2013'!$A$1:$BJ$13,1+BQ$2,FALSE)&lt;NONUS!J341,NONUS!J341,(G7+H7)/VLOOKUP($BK7,'Historical Calibration 2013'!$A$1:$BJ$13,1+BQ$2,FALSE)))</f>
        <v>1.0283152979599048</v>
      </c>
      <c r="BR7" s="21" t="e">
        <f>IF(H7/VLOOKUP($BK7,'Historical Calibration 2013'!$A$1:$BJ$13,1+BR$2,FALSE)&gt;Rate!H204,Rate!H204,IF(H7/VLOOKUP($BK7,'Historical Calibration 2013'!$A$1:$BJ$13,1+BR$2,FALSE)&lt;Rate!H217,Rate!H217,H7/VLOOKUP($BK7,'Historical Calibration 2013'!$A$1:$BJ$13,1+BR$2,FALSE)))</f>
        <v>#DIV/0!</v>
      </c>
      <c r="BS7" s="21">
        <f>IF(I7/VLOOKUP($BK7,'Historical Calibration 2013'!$A$1:$BJ$13,1+BS$2,FALSE)&gt;Rate!I204,Rate!I204,IF(I7/VLOOKUP($BK7,'Historical Calibration 2013'!$A$1:$BJ$13,1+BS$2,FALSE)&lt;Rate!I217,Rate!I217,I7/VLOOKUP($BK7,'Historical Calibration 2013'!$A$1:$BJ$13,1+BS$2,FALSE)))</f>
        <v>1.1339975432935014</v>
      </c>
      <c r="BT7" s="21">
        <f>IF(J7/VLOOKUP($BK7,'Historical Calibration 2013'!$A$1:$BJ$13,1+BT$2,FALSE)&gt;Rate!J204,Rate!J204,IF(J7/VLOOKUP($BK7,'Historical Calibration 2013'!$A$1:$BJ$13,1+BT$2,FALSE)&lt;Rate!J217,Rate!J217,J7/VLOOKUP($BK7,'Historical Calibration 2013'!$A$1:$BJ$13,1+BT$2,FALSE)))</f>
        <v>0.74255055392479341</v>
      </c>
      <c r="BU7" s="21">
        <f>IF(K7/VLOOKUP($BK7,'Historical Calibration 2013'!$A$1:$BJ$13,1+BU$2,FALSE)&gt;Rate!K204,Rate!K204,IF(K7/VLOOKUP($BK7,'Historical Calibration 2013'!$A$1:$BJ$13,1+BU$2,FALSE)&lt;Rate!K217,Rate!K217,K7/VLOOKUP($BK7,'Historical Calibration 2013'!$A$1:$BJ$13,1+BU$2,FALSE)))</f>
        <v>1.2373724058643665</v>
      </c>
      <c r="BV7" s="21">
        <f>IF(L7/VLOOKUP($BK7,'Historical Calibration 2013'!$A$1:$BJ$13,1+BV$2,FALSE)&gt;Rate!L204,Rate!L204,IF(L7/VLOOKUP($BK7,'Historical Calibration 2013'!$A$1:$BJ$13,1+BV$2,FALSE)&lt;Rate!L217,Rate!L217,L7/VLOOKUP($BK7,'Historical Calibration 2013'!$A$1:$BJ$13,1+BV$2,FALSE)))</f>
        <v>1.7435654274054653</v>
      </c>
      <c r="BW7" s="21">
        <f>IF(M7/VLOOKUP($BK7,'Historical Calibration 2013'!$A$1:$BJ$13,1+BW$2,FALSE)&gt;Rate!M204,Rate!M204,IF(M7/VLOOKUP($BK7,'Historical Calibration 2013'!$A$1:$BJ$13,1+BW$2,FALSE)&lt;Rate!M217,Rate!M217,M7/VLOOKUP($BK7,'Historical Calibration 2013'!$A$1:$BJ$13,1+BW$2,FALSE)))</f>
        <v>0.88786988254822774</v>
      </c>
      <c r="BX7" s="21">
        <f>IF(N7/VLOOKUP($BK7,'Historical Calibration 2013'!$A$1:$BJ$13,1+BX$2,FALSE)&gt;Rate!N204,Rate!N204,IF(N7/VLOOKUP($BK7,'Historical Calibration 2013'!$A$1:$BJ$13,1+BX$2,FALSE)&lt;Rate!N217,Rate!N217,N7/VLOOKUP($BK7,'Historical Calibration 2013'!$A$1:$BJ$13,1+BX$2,FALSE)))</f>
        <v>0.76757916339857424</v>
      </c>
      <c r="BY7" s="21">
        <f>IF(O7/VLOOKUP($BK7,'Historical Calibration 2013'!$A$1:$BJ$13,1+BY$2,FALSE)&gt;Rate!O204,Rate!O204,IF(O7/VLOOKUP($BK7,'Historical Calibration 2013'!$A$1:$BJ$13,1+BY$2,FALSE)&lt;Rate!O217,Rate!O217,O7/VLOOKUP($BK7,'Historical Calibration 2013'!$A$1:$BJ$13,1+BY$2,FALSE)))</f>
        <v>0.11241764327077268</v>
      </c>
      <c r="BZ7" s="21">
        <f>IF(P7/VLOOKUP($BK7,'Historical Calibration 2013'!$A$1:$BJ$13,1+BZ$2,FALSE)&gt;Rate!P204,Rate!P204,IF(P7/VLOOKUP($BK7,'Historical Calibration 2013'!$A$1:$BJ$13,1+BZ$2,FALSE)&lt;Rate!P217,Rate!P217,P7/VLOOKUP($BK7,'Historical Calibration 2013'!$A$1:$BJ$13,1+BZ$2,FALSE)))</f>
        <v>0.82614400288863543</v>
      </c>
      <c r="CA7" s="21">
        <f>IF(Q7/VLOOKUP($BK7,'Historical Calibration 2013'!$A$1:$BJ$13,1+CA$2,FALSE)&gt;Rate!Q204,Rate!Q204,IF(Q7/VLOOKUP($BK7,'Historical Calibration 2013'!$A$1:$BJ$13,1+CA$2,FALSE)&lt;Rate!Q217,Rate!Q217,Q7/VLOOKUP($BK7,'Historical Calibration 2013'!$A$1:$BJ$13,1+CA$2,FALSE)))</f>
        <v>0.26666666666666666</v>
      </c>
      <c r="CB7" s="21">
        <f>IF(R7/VLOOKUP($BK7,'Historical Calibration 2013'!$A$1:$BJ$13,1+CB$2,FALSE)&gt;Rate!R204,Rate!R204,IF(R7/VLOOKUP($BK7,'Historical Calibration 2013'!$A$1:$BJ$13,1+CB$2,FALSE)&lt;Rate!R217,Rate!R217,R7/VLOOKUP($BK7,'Historical Calibration 2013'!$A$1:$BJ$13,1+CB$2,FALSE)))</f>
        <v>1.4811523122540764</v>
      </c>
      <c r="CC7" s="21">
        <f>IF(S7/VLOOKUP($BK7,'Historical Calibration 2013'!$A$1:$BJ$13,1+CC$2,FALSE)&gt;Rate!S204,Rate!S204,IF(S7/VLOOKUP($BK7,'Historical Calibration 2013'!$A$1:$BJ$13,1+CC$2,FALSE)&lt;Rate!S217,Rate!S217,S7/VLOOKUP($BK7,'Historical Calibration 2013'!$A$1:$BJ$13,1+CC$2,FALSE)))</f>
        <v>0.60070360598065087</v>
      </c>
      <c r="CD7" s="21">
        <f>IF(T7/VLOOKUP($BK7,'Historical Calibration 2013'!$A$1:$BJ$13,1+CD$2,FALSE)&gt;Rate!T204,Rate!T204,IF(T7/VLOOKUP($BK7,'Historical Calibration 2013'!$A$1:$BJ$13,1+CD$2,FALSE)&lt;Rate!T217,Rate!T217,T7/VLOOKUP($BK7,'Historical Calibration 2013'!$A$1:$BJ$13,1+CD$2,FALSE)))</f>
        <v>0.74152921827213081</v>
      </c>
      <c r="CE7" s="21">
        <f>IF(U7/VLOOKUP($BK7,'Historical Calibration 2013'!$A$1:$BJ$13,1+CE$2,FALSE)&gt;Rate!U204,Rate!U204,IF(U7/VLOOKUP($BK7,'Historical Calibration 2013'!$A$1:$BJ$13,1+CE$2,FALSE)&lt;Rate!U217,Rate!U217,U7/VLOOKUP($BK7,'Historical Calibration 2013'!$A$1:$BJ$13,1+CE$2,FALSE)))</f>
        <v>0.78943144377798424</v>
      </c>
      <c r="CF7" s="21">
        <f>IF(V7/VLOOKUP($BK7,'Historical Calibration 2013'!$A$1:$BJ$13,1+CF$2,FALSE)&gt;Rate!V204,Rate!V204,IF(V7/VLOOKUP($BK7,'Historical Calibration 2013'!$A$1:$BJ$13,1+CF$2,FALSE)&lt;Rate!V217,Rate!V217,V7/VLOOKUP($BK7,'Historical Calibration 2013'!$A$1:$BJ$13,1+CF$2,FALSE)))</f>
        <v>1.2190611293375526</v>
      </c>
      <c r="CG7" s="21">
        <f>(W7+'Historical Calibration 2013'!W101)/VLOOKUP($BK7,'Historical Calibration 2013'!$A$1:$BJ$13,1+CG$2,FALSE)</f>
        <v>0.36504285825925459</v>
      </c>
      <c r="CH7" s="21">
        <f>IF(X7/VLOOKUP($BK7,'Historical Calibration 2013'!$A$1:$BJ$13,1+CH$2,FALSE)&gt;Rate!X204,Rate!X204,IF(X7/VLOOKUP($BK7,'Historical Calibration 2013'!$A$1:$BJ$13,1+CH$2,FALSE)&lt;Rate!X217,Rate!X217,X7/VLOOKUP($BK7,'Historical Calibration 2013'!$A$1:$BJ$13,1+CH$2,FALSE)))</f>
        <v>0.4642857142857143</v>
      </c>
      <c r="CI7" s="21">
        <f>IF(Y7/VLOOKUP($BK7,'Historical Calibration 2013'!$A$1:$BJ$13,1+CI$2,FALSE)&gt;Rate!Y204,Rate!Y204,IF(Y7/VLOOKUP($BK7,'Historical Calibration 2013'!$A$1:$BJ$13,1+CI$2,FALSE)&lt;Rate!Y217,Rate!Y217,Y7/VLOOKUP($BK7,'Historical Calibration 2013'!$A$1:$BJ$13,1+CI$2,FALSE)))</f>
        <v>1.2682604395402588</v>
      </c>
      <c r="CJ7" s="21">
        <f>IF(Z7/VLOOKUP($BK7,'Historical Calibration 2013'!$A$1:$BJ$13,1+CJ$2,FALSE)&gt;Rate!Z204,Rate!Z204,IF(Z7/VLOOKUP($BK7,'Historical Calibration 2013'!$A$1:$BJ$13,1+CJ$2,FALSE)&lt;Rate!Z217,Rate!Z217,Z7/VLOOKUP($BK7,'Historical Calibration 2013'!$A$1:$BJ$13,1+CJ$2,FALSE)))</f>
        <v>0.65946436115008111</v>
      </c>
      <c r="CK7" s="21">
        <f>IF(AA7/VLOOKUP($BK7,'Historical Calibration 2013'!$A$1:$BJ$13,1+CK$2,FALSE)&gt;Rate!AA204,Rate!AA204,IF(AA7/VLOOKUP($BK7,'Historical Calibration 2013'!$A$1:$BJ$13,1+CK$2,FALSE)&lt;Rate!AA217,Rate!AA217,AA7/VLOOKUP($BK7,'Historical Calibration 2013'!$A$1:$BJ$13,1+CK$2,FALSE)))</f>
        <v>0.36101499423298733</v>
      </c>
      <c r="CL7" s="21">
        <f>IF(AB7/VLOOKUP($BK7,'Historical Calibration 2013'!$A$1:$BJ$13,1+CL$2,FALSE)&gt;Rate!AB204,Rate!AB204,IF(AB7/VLOOKUP($BK7,'Historical Calibration 2013'!$A$1:$BJ$13,1+CL$2,FALSE)&lt;Rate!AB217,Rate!AB217,AB7/VLOOKUP($BK7,'Historical Calibration 2013'!$A$1:$BJ$13,1+CL$2,FALSE)))</f>
        <v>0.26050386111165452</v>
      </c>
      <c r="CM7" s="21">
        <f>IF(AC7/VLOOKUP($BK7,'Historical Calibration 2013'!$A$1:$BJ$13,1+CM$2,FALSE)&gt;Rate!AC204,Rate!AC204,IF(AC7/VLOOKUP($BK7,'Historical Calibration 2013'!$A$1:$BJ$13,1+CM$2,FALSE)&lt;Rate!AC217,Rate!AC217,AC7/VLOOKUP($BK7,'Historical Calibration 2013'!$A$1:$BJ$13,1+CM$2,FALSE)))</f>
        <v>0.8357538433787618</v>
      </c>
      <c r="CN7" s="21">
        <f>IF(AD7/VLOOKUP($BK7,'Historical Calibration 2013'!$A$1:$BJ$13,1+CN$2,FALSE)&gt;Rate!AD204,Rate!AD204,IF(AD7/VLOOKUP($BK7,'Historical Calibration 2013'!$A$1:$BJ$13,1+CN$2,FALSE)&lt;Rate!AD217,Rate!AD217,AD7/VLOOKUP($BK7,'Historical Calibration 2013'!$A$1:$BJ$13,1+CN$2,FALSE)))</f>
        <v>0.31392812673106868</v>
      </c>
      <c r="CO7" s="21">
        <f>IF(AE7/VLOOKUP($BK7,'Historical Calibration 2013'!$A$1:$BJ$13,1+CO$2,FALSE)&gt;NONUS!E327,NONUS!E327,IF(AE7/VLOOKUP($BK7,'Historical Calibration 2013'!$A$1:$BJ$13,1+CO$2,FALSE)&lt;NONUS!E341,NONUS!E341,AE7/VLOOKUP($BK7,'Historical Calibration 2013'!$A$1:$BJ$13,1+CO$2,FALSE)))</f>
        <v>0.92832101380509413</v>
      </c>
      <c r="CP7" s="21">
        <f>IF(AF7/VLOOKUP($BK7,'Historical Calibration 2013'!$A$1:$BJ$13,1+CP$2,FALSE)&gt;Rate!AF204,Rate!AF204,IF(AF7/VLOOKUP($BK7,'Historical Calibration 2013'!$A$1:$BJ$13,1+CP$2,FALSE)&lt;Rate!AF217,Rate!AF217,AF7/VLOOKUP($BK7,'Historical Calibration 2013'!$A$1:$BJ$13,1+CP$2,FALSE)))</f>
        <v>0.64789773361338199</v>
      </c>
      <c r="CQ7" s="21">
        <f>IF(AG7/VLOOKUP($BK7,'Historical Calibration 2013'!$A$1:$BJ$13,1+CQ$2,FALSE)&gt;Rate!AG204,Rate!AG204,IF(AG7/VLOOKUP($BK7,'Historical Calibration 2013'!$A$1:$BJ$13,1+CQ$2,FALSE)&lt;Rate!AG217,Rate!AG217,AG7/VLOOKUP($BK7,'Historical Calibration 2013'!$A$1:$BJ$13,1+CQ$2,FALSE)))</f>
        <v>0</v>
      </c>
      <c r="CR7" s="21">
        <f>IF(AH7/VLOOKUP($BK7,'Historical Calibration 2013'!$A$1:$BJ$13,1+CR$2,FALSE)&gt;Rate!AH204,Rate!AH204,IF(AH7/VLOOKUP($BK7,'Historical Calibration 2013'!$A$1:$BJ$13,1+CR$2,FALSE)&lt;Rate!AH217,Rate!AH217,AH7/VLOOKUP($BK7,'Historical Calibration 2013'!$A$1:$BJ$13,1+CR$2,FALSE)))</f>
        <v>1.1470756947833539E-2</v>
      </c>
      <c r="CS7" s="21">
        <f>IF(AI7/VLOOKUP($BK7,'Historical Calibration 2013'!$A$1:$BJ$13,1+CS$2,FALSE)&gt;Rate!AI204,Rate!AI204,IF(AI7/VLOOKUP($BK7,'Historical Calibration 2013'!$A$1:$BJ$13,1+CS$2,FALSE)&lt;Rate!AI217,Rate!AI217,AI7/VLOOKUP($BK7,'Historical Calibration 2013'!$A$1:$BJ$13,1+CS$2,FALSE)))</f>
        <v>1.2759893570004859</v>
      </c>
      <c r="CT7" s="21">
        <f>IF(AJ7/VLOOKUP($BK7,'Historical Calibration 2013'!$A$1:$BJ$13,1+CT$2,FALSE)&gt;Rate!AJ204,Rate!AJ204,IF(AJ7/VLOOKUP($BK7,'Historical Calibration 2013'!$A$1:$BJ$13,1+CT$2,FALSE)&lt;Rate!AJ217,Rate!AJ217,AJ7/VLOOKUP($BK7,'Historical Calibration 2013'!$A$1:$BJ$13,1+CT$2,FALSE)))</f>
        <v>1.6682767601037287</v>
      </c>
      <c r="CU7" s="21">
        <f>IF(AK7/VLOOKUP($BK7,'Historical Calibration 2013'!$A$1:$BJ$13,1+CU$2,FALSE)&gt;Rate!AK204,Rate!AK204,IF(AK7/VLOOKUP($BK7,'Historical Calibration 2013'!$A$1:$BJ$13,1+CU$2,FALSE)&lt;Rate!AK217,Rate!AK217,AK7/VLOOKUP($BK7,'Historical Calibration 2013'!$A$1:$BJ$13,1+CU$2,FALSE)))</f>
        <v>0.73136622099277704</v>
      </c>
      <c r="CV7" s="21">
        <f>IF(AL7/VLOOKUP($BK7,'Historical Calibration 2013'!$A$1:$BJ$13,1+CV$2,FALSE)&gt;NONUS!F327,NONUS!F327,IF(AL7/VLOOKUP($BK7,'Historical Calibration 2013'!$A$1:$BJ$13,1+CV$2,FALSE)&lt;NONUS!F341,NONUS!F341,AL7/VLOOKUP($BK7,'Historical Calibration 2013'!$A$1:$BJ$13,1+CV$2,FALSE)))</f>
        <v>0.45395454549331943</v>
      </c>
      <c r="CW7" s="21">
        <f>IF(AM7/VLOOKUP($BK7,'Historical Calibration 2013'!$A$1:$BJ$13,1+CW$2,FALSE)&gt;Rate!AM204,Rate!AM204,IF(AM7/VLOOKUP($BK7,'Historical Calibration 2013'!$A$1:$BJ$13,1+CW$2,FALSE)&lt;Rate!AM217,Rate!AM217,AM7/VLOOKUP($BK7,'Historical Calibration 2013'!$A$1:$BJ$13,1+CW$2,FALSE)))</f>
        <v>0.85843293492695882</v>
      </c>
      <c r="CX7" s="21">
        <f>IF(AN7/VLOOKUP($BK7,'Historical Calibration 2013'!$A$1:$BJ$13,1+CX$2,FALSE)&gt;Rate!AN204,Rate!AN204,IF(AN7/VLOOKUP($BK7,'Historical Calibration 2013'!$A$1:$BJ$13,1+CX$2,FALSE)&lt;Rate!AN217,Rate!AN217,AN7/VLOOKUP($BK7,'Historical Calibration 2013'!$A$1:$BJ$13,1+CX$2,FALSE)))</f>
        <v>1.2298480026404175</v>
      </c>
      <c r="CY7" s="21">
        <f>IF(AO7/VLOOKUP($BK7,'Historical Calibration 2013'!$A$1:$BJ$13,1+CY$2,FALSE)&gt;Rate!AO204,Rate!AO204,IF(AO7/VLOOKUP($BK7,'Historical Calibration 2013'!$A$1:$BJ$13,1+CY$2,FALSE)&lt;Rate!AO217,Rate!AO217,AO7/VLOOKUP($BK7,'Historical Calibration 2013'!$A$1:$BJ$13,1+CY$2,FALSE)))</f>
        <v>1.3640362694505617</v>
      </c>
      <c r="CZ7" s="21">
        <f>IF(AP7/VLOOKUP($BK7,'Historical Calibration 2013'!$A$1:$BJ$13,1+CZ$2,FALSE)&gt;Rate!AP204,Rate!AP204,IF(AP7/VLOOKUP($BK7,'Historical Calibration 2013'!$A$1:$BJ$13,1+CZ$2,FALSE)&lt;Rate!AP217,Rate!AP217,AP7/VLOOKUP($BK7,'Historical Calibration 2013'!$A$1:$BJ$13,1+CZ$2,FALSE)))</f>
        <v>0.67820008647241137</v>
      </c>
      <c r="DA7" s="21">
        <f>IF(AQ7/VLOOKUP($BK7,'Historical Calibration 2013'!$A$1:$BJ$13,1+DA$2,FALSE)&gt;NONUS!G327,NONUS!G327,IF(AQ7/VLOOKUP($BK7,'Historical Calibration 2013'!$A$1:$BJ$13,1+DA$2,FALSE)&lt;NONUS!G341,NONUS!G341,AQ7/VLOOKUP($BK7,'Historical Calibration 2013'!$A$1:$BJ$13,1+DA$2,FALSE)))</f>
        <v>0.83457744869636419</v>
      </c>
      <c r="DB7" s="21">
        <f>IF(AR7/VLOOKUP($BK7,'Historical Calibration 2013'!$A$1:$BJ$13,1+DB$2,FALSE)&gt;Rate!AR204,Rate!AR204,IF(AR7/VLOOKUP($BK7,'Historical Calibration 2013'!$A$1:$BJ$13,1+DB$2,FALSE)&lt;Rate!AR217,Rate!AR217,AR7/VLOOKUP($BK7,'Historical Calibration 2013'!$A$1:$BJ$13,1+DB$2,FALSE)))</f>
        <v>0.75519087611878555</v>
      </c>
      <c r="DC7" s="21">
        <f>IF(AS7/VLOOKUP($BK7,'Historical Calibration 2013'!$A$1:$BJ$13,1+DC$2,FALSE)&gt;Rate!AS204,Rate!AS204,IF(AS7/VLOOKUP($BK7,'Historical Calibration 2013'!$A$1:$BJ$13,1+DC$2,FALSE)&lt;Rate!AS217,Rate!AS217,AS7/VLOOKUP($BK7,'Historical Calibration 2013'!$A$1:$BJ$13,1+DC$2,FALSE)))</f>
        <v>1.0577598933613843</v>
      </c>
      <c r="DD7" s="21" t="e">
        <f>(AT7+'Historical Calibration 2013'!AT101)/VLOOKUP($BK7,'Historical Calibration 2013'!$A$1:$BJ$13,1+DD$2,FALSE)</f>
        <v>#DIV/0!</v>
      </c>
      <c r="DE7" s="21">
        <f>IF(AU7/VLOOKUP($BK7,'Historical Calibration 2013'!$A$1:$BJ$13,1+DE$2,FALSE)&gt;Rate!AU204,Rate!AU204,IF(AU7/VLOOKUP($BK7,'Historical Calibration 2013'!$A$1:$BJ$13,1+DE$2,FALSE)&lt;Rate!AU217,Rate!AU217,AU7/VLOOKUP($BK7,'Historical Calibration 2013'!$A$1:$BJ$13,1+DE$2,FALSE)))</f>
        <v>1.1882918526406416</v>
      </c>
      <c r="DF7" s="21">
        <f>IF(AV7/VLOOKUP($BK7,'Historical Calibration 2013'!$A$1:$BJ$13,1+DF$2,FALSE)&gt;Rate!AV204,Rate!AV204,IF(AV7/VLOOKUP($BK7,'Historical Calibration 2013'!$A$1:$BJ$13,1+DF$2,FALSE)&lt;Rate!AV217,Rate!AV217,AV7/VLOOKUP($BK7,'Historical Calibration 2013'!$A$1:$BJ$13,1+DF$2,FALSE)))</f>
        <v>0.80460435595360869</v>
      </c>
      <c r="DG7" s="21">
        <f>IF(AW7/VLOOKUP($BK7,'Historical Calibration 2013'!$A$1:$BJ$13,1+DG$2,FALSE)&gt;Rate!AW204,Rate!AW204,IF(AW7/VLOOKUP($BK7,'Historical Calibration 2013'!$A$1:$BJ$13,1+DG$2,FALSE)&lt;Rate!AW217,Rate!AW217,AW7/VLOOKUP($BK7,'Historical Calibration 2013'!$A$1:$BJ$13,1+DG$2,FALSE)))</f>
        <v>0.16707350520679737</v>
      </c>
      <c r="DH7" s="21">
        <f>IF(AX7/VLOOKUP($BK7,'Historical Calibration 2013'!$A$1:$BJ$13,1+DH$2,FALSE)&gt;NONUS!I327,NONUS!I327,IF(AX7/VLOOKUP($BK7,'Historical Calibration 2013'!$A$1:$BJ$13,1+DH$2,FALSE)&lt;NONUS!I341,NONUS!I341,AX7/VLOOKUP($BK7,'Historical Calibration 2013'!$A$1:$BJ$13,1+DH$2,FALSE)))</f>
        <v>0.8049433671290871</v>
      </c>
      <c r="DI7" s="21">
        <f>IF(AY7/VLOOKUP($BK7,'Historical Calibration 2013'!$A$1:$BJ$13,1+DI$2,FALSE)&gt;Rate!AY204,Rate!AY204,IF(AY7/VLOOKUP($BK7,'Historical Calibration 2013'!$A$1:$BJ$13,1+DI$2,FALSE)&lt;Rate!AY217,Rate!AY217,AY7/VLOOKUP($BK7,'Historical Calibration 2013'!$A$1:$BJ$13,1+DI$2,FALSE)))</f>
        <v>0.9001892375055256</v>
      </c>
      <c r="DJ7" s="21">
        <f>IF(AZ7/VLOOKUP($BK7,'Historical Calibration 2013'!$A$1:$BJ$13,1+DJ$2,FALSE)&gt;Rate!AZ204,Rate!AZ204,IF(AZ7/VLOOKUP($BK7,'Historical Calibration 2013'!$A$1:$BJ$13,1+DJ$2,FALSE)&lt;Rate!AZ217,Rate!AZ217,AZ7/VLOOKUP($BK7,'Historical Calibration 2013'!$A$1:$BJ$13,1+DJ$2,FALSE)))</f>
        <v>0.82841226074583796</v>
      </c>
      <c r="DK7" s="21">
        <f>IF(BA7/VLOOKUP($BK7,'Historical Calibration 2013'!$A$1:$BJ$13,1+DK$2,FALSE)&gt;Rate!BA204,Rate!BA204,IF(BA7/VLOOKUP($BK7,'Historical Calibration 2013'!$A$1:$BJ$13,1+DK$2,FALSE)&lt;Rate!BA217,Rate!BA217,BA7/VLOOKUP($BK7,'Historical Calibration 2013'!$A$1:$BJ$13,1+DK$2,FALSE)))</f>
        <v>0.94636892868028388</v>
      </c>
      <c r="DL7" s="21">
        <f>IF(BB7/VLOOKUP($BK7,'Historical Calibration 2013'!$A$1:$BJ$13,1+DL$2,FALSE)&gt;Rate!BB204,Rate!BB204,IF(BB7/VLOOKUP($BK7,'Historical Calibration 2013'!$A$1:$BJ$13,1+DL$2,FALSE)&lt;Rate!BB217,Rate!BB217,BB7/VLOOKUP($BK7,'Historical Calibration 2013'!$A$1:$BJ$13,1+DL$2,FALSE)))</f>
        <v>1.333900590597451</v>
      </c>
      <c r="DM7" s="21">
        <f>IF(BC7/VLOOKUP($BK7,'Historical Calibration 2013'!$A$1:$BJ$13,1+DM$2,FALSE)&gt;Rate!BC204,Rate!BC204,IF(BC7/VLOOKUP($BK7,'Historical Calibration 2013'!$A$1:$BJ$13,1+DM$2,FALSE)&lt;Rate!BC217,Rate!BC217,BC7/VLOOKUP($BK7,'Historical Calibration 2013'!$A$1:$BJ$13,1+DM$2,FALSE)))</f>
        <v>1.3123630339110202</v>
      </c>
      <c r="DN7" s="21">
        <f>IF(BD7/VLOOKUP($BK7,'Historical Calibration 2013'!$A$1:$BJ$13,1+DN$2,FALSE)&gt;Rate!BD204,Rate!BD204,IF(BD7/VLOOKUP($BK7,'Historical Calibration 2013'!$A$1:$BJ$13,1+DN$2,FALSE)&lt;Rate!BD217,Rate!BD217,BD7/VLOOKUP($BK7,'Historical Calibration 2013'!$A$1:$BJ$13,1+DN$2,FALSE)))</f>
        <v>0.5</v>
      </c>
      <c r="DO7" s="21">
        <f>IF(BE7/VLOOKUP($BK7,'Historical Calibration 2013'!$A$1:$BJ$13,1+DO$2,FALSE)&gt;Rate!BE204,Rate!BE204,IF(BE7/VLOOKUP($BK7,'Historical Calibration 2013'!$A$1:$BJ$13,1+DO$2,FALSE)&lt;Rate!BE217,Rate!BE217,BE7/VLOOKUP($BK7,'Historical Calibration 2013'!$A$1:$BJ$13,1+DO$2,FALSE)))</f>
        <v>0.80716356605829331</v>
      </c>
      <c r="DP7" s="21">
        <f>IF(BF7/VLOOKUP($BK7,'Historical Calibration 2013'!$A$1:$BJ$13,1+DP$2,FALSE)&gt;Rate!BF204,Rate!BF204,IF(BF7/VLOOKUP($BK7,'Historical Calibration 2013'!$A$1:$BJ$13,1+DP$2,FALSE)&lt;Rate!BF217,Rate!BF217,BF7/VLOOKUP($BK7,'Historical Calibration 2013'!$A$1:$BJ$13,1+DP$2,FALSE)))</f>
        <v>0.59432320676990869</v>
      </c>
      <c r="DQ7" s="21">
        <f>IF(BG7/VLOOKUP($BK7,'Historical Calibration 2013'!$A$1:$BJ$13,1+DQ$2,FALSE)&gt;Rate!BG204,Rate!BG204,IF(BG7/VLOOKUP($BK7,'Historical Calibration 2013'!$A$1:$BJ$13,1+DQ$2,FALSE)&lt;Rate!BG217,Rate!BG217,BG7/VLOOKUP($BK7,'Historical Calibration 2013'!$A$1:$BJ$13,1+DQ$2,FALSE)))</f>
        <v>3.3397199329953047</v>
      </c>
      <c r="DR7" s="21">
        <f>IF(BH7/VLOOKUP($BK7,'Historical Calibration 2013'!$A$1:$BJ$13,1+DR$2,FALSE)&gt;Rate!BH204,Rate!BH204,IF(BH7/VLOOKUP($BK7,'Historical Calibration 2013'!$A$1:$BJ$13,1+DR$2,FALSE)&lt;Rate!BH217,Rate!BH217,BH7/VLOOKUP($BK7,'Historical Calibration 2013'!$A$1:$BJ$13,1+DR$2,FALSE)))</f>
        <v>4.4761904761904763</v>
      </c>
      <c r="DU7">
        <v>0.99652514173091522</v>
      </c>
      <c r="DV7">
        <v>0.83971258870930532</v>
      </c>
      <c r="DW7">
        <v>0.64520861112150996</v>
      </c>
      <c r="DX7">
        <v>0.87436852734030679</v>
      </c>
      <c r="DY7">
        <v>0.86813672318762714</v>
      </c>
      <c r="DZ7">
        <v>1.0297604544310983</v>
      </c>
      <c r="EA7" t="e">
        <v>#DIV/0!</v>
      </c>
      <c r="EB7">
        <v>1.119065585985088</v>
      </c>
      <c r="EC7">
        <v>0.81051417099360723</v>
      </c>
      <c r="ED7">
        <v>1.2455859862679217</v>
      </c>
      <c r="EE7">
        <v>1.6806465515364959</v>
      </c>
      <c r="EF7">
        <v>0.89769533058415907</v>
      </c>
      <c r="EG7">
        <v>0.8630985142836417</v>
      </c>
      <c r="EH7">
        <v>9.0620808863581218E-2</v>
      </c>
      <c r="EI7">
        <v>0.81338564977345817</v>
      </c>
      <c r="EJ7">
        <v>0.23807622421671329</v>
      </c>
      <c r="EK7">
        <v>1.4339960786314168</v>
      </c>
      <c r="EL7">
        <v>0.53144058815531336</v>
      </c>
      <c r="EM7">
        <v>0.71015436541500498</v>
      </c>
      <c r="EN7">
        <v>0.75902273369695783</v>
      </c>
      <c r="EO7">
        <v>1.2249932992721659</v>
      </c>
      <c r="EP7">
        <v>0</v>
      </c>
      <c r="EQ7">
        <v>0.21213674898845078</v>
      </c>
      <c r="ER7">
        <v>1.372518371019831</v>
      </c>
      <c r="ES7">
        <v>0.72752143059546714</v>
      </c>
      <c r="ET7">
        <v>0.13364936417066356</v>
      </c>
      <c r="EU7">
        <v>0.32601414552195007</v>
      </c>
      <c r="EV7">
        <v>0.88216260516476386</v>
      </c>
      <c r="EW7">
        <v>0.31673773158484153</v>
      </c>
      <c r="EX7">
        <v>0.93472258718164813</v>
      </c>
      <c r="EY7">
        <v>0.72681977073666137</v>
      </c>
      <c r="EZ7">
        <v>3.3780599091694952</v>
      </c>
      <c r="FA7">
        <v>1.5690666913454884E-2</v>
      </c>
      <c r="FB7">
        <v>1.2648215367332709</v>
      </c>
      <c r="FC7">
        <v>1.6250908799263442</v>
      </c>
      <c r="FD7">
        <v>0.77140112981718723</v>
      </c>
      <c r="FE7">
        <v>0.47299804144986451</v>
      </c>
      <c r="FF7">
        <v>0.86690128688446999</v>
      </c>
      <c r="FG7">
        <v>1.1937781593829146</v>
      </c>
      <c r="FH7">
        <v>1.2954217207669259</v>
      </c>
      <c r="FI7">
        <v>0.67747569785179207</v>
      </c>
      <c r="FJ7">
        <v>0.82784015836628744</v>
      </c>
      <c r="FK7">
        <v>0.79351679711337975</v>
      </c>
      <c r="FL7">
        <v>1.091635742302999</v>
      </c>
      <c r="FM7">
        <v>0.89403264817181716</v>
      </c>
      <c r="FN7">
        <v>1.1860131522305548</v>
      </c>
      <c r="FO7">
        <v>0.87951239905800727</v>
      </c>
      <c r="FP7">
        <v>0.10494669866958865</v>
      </c>
      <c r="FQ7">
        <v>0.84522423471241814</v>
      </c>
      <c r="FR7">
        <v>0.89987744655474378</v>
      </c>
      <c r="FS7">
        <v>0.85133264582995016</v>
      </c>
      <c r="FT7">
        <v>0.96273054682001202</v>
      </c>
      <c r="FU7">
        <v>1.3328257873601754</v>
      </c>
      <c r="FV7">
        <v>1.2668350555358983</v>
      </c>
      <c r="FW7">
        <v>0</v>
      </c>
      <c r="FX7">
        <v>0.81877030193864986</v>
      </c>
      <c r="FY7">
        <v>0.67933823783551128</v>
      </c>
      <c r="FZ7">
        <v>2.5475095078580692</v>
      </c>
      <c r="GA7">
        <v>675.02413594330721</v>
      </c>
    </row>
    <row r="8" spans="1:183" ht="15" x14ac:dyDescent="0.25">
      <c r="A8" s="3" t="s">
        <v>67</v>
      </c>
      <c r="B8" s="21">
        <v>9908609</v>
      </c>
      <c r="C8" s="21">
        <v>22355312</v>
      </c>
      <c r="D8" s="21">
        <v>4999165</v>
      </c>
      <c r="E8" s="21">
        <v>12554264</v>
      </c>
      <c r="F8" s="21">
        <v>446623.34375</v>
      </c>
      <c r="G8" s="21">
        <v>6690590</v>
      </c>
      <c r="H8" s="21">
        <v>0</v>
      </c>
      <c r="I8" s="21">
        <v>68844184</v>
      </c>
      <c r="J8" s="21">
        <v>3951162</v>
      </c>
      <c r="K8" s="21">
        <v>7155284.5</v>
      </c>
      <c r="L8" s="21">
        <v>5097997</v>
      </c>
      <c r="M8" s="21">
        <v>91706576</v>
      </c>
      <c r="N8" s="21">
        <v>19628464</v>
      </c>
      <c r="O8" s="21">
        <v>14242.1767578125</v>
      </c>
      <c r="P8" s="21">
        <v>1002817.9375</v>
      </c>
      <c r="Q8" s="21">
        <v>483471.34375</v>
      </c>
      <c r="R8" s="21">
        <v>10847246</v>
      </c>
      <c r="S8" s="21">
        <v>11332.30078125</v>
      </c>
      <c r="T8" s="21">
        <v>154747.546875</v>
      </c>
      <c r="U8" s="21">
        <v>6991969</v>
      </c>
      <c r="V8" s="21">
        <v>10538592</v>
      </c>
      <c r="W8" s="37">
        <v>0</v>
      </c>
      <c r="X8" s="21">
        <v>84894.1640625</v>
      </c>
      <c r="Y8" s="21">
        <v>2011748.875</v>
      </c>
      <c r="Z8" s="21">
        <v>4977226</v>
      </c>
      <c r="AA8" s="21">
        <v>82287.3359375</v>
      </c>
      <c r="AB8" s="21">
        <v>1150841.5</v>
      </c>
      <c r="AC8" s="21">
        <v>22514104</v>
      </c>
      <c r="AD8" s="21">
        <v>8944.896484375</v>
      </c>
      <c r="AE8" s="21">
        <v>483431.21875</v>
      </c>
      <c r="AF8" s="21">
        <v>9586187</v>
      </c>
      <c r="AG8" s="21">
        <v>154019.015625</v>
      </c>
      <c r="AH8" s="21">
        <v>244.67991638183594</v>
      </c>
      <c r="AI8" s="21">
        <v>2664424</v>
      </c>
      <c r="AJ8" s="21">
        <v>14747683</v>
      </c>
      <c r="AK8" s="21">
        <v>1385158.75</v>
      </c>
      <c r="AL8" s="21">
        <v>291261.84375</v>
      </c>
      <c r="AM8" s="21">
        <v>15559446</v>
      </c>
      <c r="AN8" s="21">
        <v>25177550</v>
      </c>
      <c r="AO8" s="21">
        <v>18073024</v>
      </c>
      <c r="AP8" s="21">
        <v>10247263</v>
      </c>
      <c r="AQ8" s="21">
        <v>10734391</v>
      </c>
      <c r="AR8" s="21">
        <v>4592746</v>
      </c>
      <c r="AS8" s="21">
        <v>28096982</v>
      </c>
      <c r="AT8" s="21">
        <v>849047.25</v>
      </c>
      <c r="AU8" s="21">
        <v>1564740.875</v>
      </c>
      <c r="AV8" s="21">
        <v>9176039</v>
      </c>
      <c r="AW8" s="21">
        <v>13475.451171875</v>
      </c>
      <c r="AX8" s="21">
        <v>2651157</v>
      </c>
      <c r="AY8" s="21">
        <v>4794534</v>
      </c>
      <c r="AZ8" s="21">
        <v>62742896</v>
      </c>
      <c r="BA8" s="21">
        <v>527546240</v>
      </c>
      <c r="BB8" s="21">
        <v>5318210.5</v>
      </c>
      <c r="BC8" s="21">
        <v>10604329</v>
      </c>
      <c r="BD8" s="21">
        <v>0</v>
      </c>
      <c r="BE8" s="21">
        <v>8276171</v>
      </c>
      <c r="BF8" s="21">
        <v>594078.75</v>
      </c>
      <c r="BG8" s="21">
        <v>109382.0234375</v>
      </c>
      <c r="BH8" s="21">
        <v>102775.5625</v>
      </c>
      <c r="BI8" s="21">
        <v>1120828262.9029694</v>
      </c>
      <c r="BJ8" s="21">
        <f t="shared" si="1"/>
        <v>2014</v>
      </c>
      <c r="BK8" s="21">
        <f t="shared" si="2"/>
        <v>11</v>
      </c>
      <c r="BL8" s="21">
        <f>IF(B8/VLOOKUP($BK8,'Historical Calibration 2013'!$A$1:$BJ$13,1+BL$2,FALSE)&gt;NONUS!B328,NONUS!B328,IF(B8/VLOOKUP($BK8,'Historical Calibration 2013'!$A$1:$BJ$13,1+BL$2,FALSE)&lt;NONUS!B342,NONUS!B342,B8/VLOOKUP($BK8,'Historical Calibration 2013'!$A$1:$BJ$13,1+BL$2,FALSE)))</f>
        <v>0.97432657797181821</v>
      </c>
      <c r="BM8" s="21">
        <f>IF(C8/VLOOKUP($BK8,'Historical Calibration 2013'!$A$1:$BJ$13,1+BM$2,FALSE)&gt;Rate!C205,Rate!C205,IF(C8/VLOOKUP($BK8,'Historical Calibration 2013'!$A$1:$BJ$13,1+BM$2,FALSE)&lt;Rate!C218,Rate!C218,C8/VLOOKUP($BK8,'Historical Calibration 2013'!$A$1:$BJ$13,1+BM$2,FALSE)))</f>
        <v>0.72762576309317517</v>
      </c>
      <c r="BN8" s="21">
        <f>IF(D8/VLOOKUP($BK8,'Historical Calibration 2013'!$A$1:$BJ$13,1+BN$2,FALSE)&gt;Rate!D205,Rate!D205,IF(D8/VLOOKUP($BK8,'Historical Calibration 2013'!$A$1:$BJ$13,1+BN$2,FALSE)&lt;Rate!D218,Rate!D218,D8/VLOOKUP($BK8,'Historical Calibration 2013'!$A$1:$BJ$13,1+BN$2,FALSE)))</f>
        <v>0.56861018241559103</v>
      </c>
      <c r="BO8" s="21">
        <f>IF(E8/VLOOKUP($BK8,'Historical Calibration 2013'!$A$1:$BJ$13,1+BO$2,FALSE)&gt;Rate!E205,Rate!E205,IF(E8/VLOOKUP($BK8,'Historical Calibration 2013'!$A$1:$BJ$13,1+BO$2,FALSE)&lt;Rate!E218,Rate!E218,E8/VLOOKUP($BK8,'Historical Calibration 2013'!$A$1:$BJ$13,1+BO$2,FALSE)))</f>
        <v>0.76588450968011546</v>
      </c>
      <c r="BP8" s="21">
        <f>IF(F8/VLOOKUP($BK8,'Historical Calibration 2013'!$A$1:$BJ$13,1+BP$2,FALSE)&gt;NONUS!C328,NONUS!C328,IF(F8/VLOOKUP($BK8,'Historical Calibration 2013'!$A$1:$BJ$13,1+BP$2,FALSE)&lt;NONUS!C342,NONUS!C342,F8/VLOOKUP($BK8,'Historical Calibration 2013'!$A$1:$BJ$13,1+BP$2,FALSE)))</f>
        <v>0.9254984577558768</v>
      </c>
      <c r="BQ8" s="21">
        <f>IF((G8+H8)/VLOOKUP($BK8,'Historical Calibration 2013'!$A$1:$BJ$13,1+BQ$2,FALSE)&gt;NONUS!J328,NONUS!J328,IF((G8+H8)/VLOOKUP($BK8,'Historical Calibration 2013'!$A$1:$BJ$13,1+BQ$2,FALSE)&lt;NONUS!J342,NONUS!J342,(G8+H8)/VLOOKUP($BK8,'Historical Calibration 2013'!$A$1:$BJ$13,1+BQ$2,FALSE)))</f>
        <v>0.99514948311079798</v>
      </c>
      <c r="BR8" s="21" t="e">
        <f>IF(H8/VLOOKUP($BK8,'Historical Calibration 2013'!$A$1:$BJ$13,1+BR$2,FALSE)&gt;Rate!H205,Rate!H205,IF(H8/VLOOKUP($BK8,'Historical Calibration 2013'!$A$1:$BJ$13,1+BR$2,FALSE)&lt;Rate!H218,Rate!H218,H8/VLOOKUP($BK8,'Historical Calibration 2013'!$A$1:$BJ$13,1+BR$2,FALSE)))</f>
        <v>#DIV/0!</v>
      </c>
      <c r="BS8" s="21">
        <f>IF(I8/VLOOKUP($BK8,'Historical Calibration 2013'!$A$1:$BJ$13,1+BS$2,FALSE)&gt;Rate!I205,Rate!I205,IF(I8/VLOOKUP($BK8,'Historical Calibration 2013'!$A$1:$BJ$13,1+BS$2,FALSE)&lt;Rate!I218,Rate!I218,I8/VLOOKUP($BK8,'Historical Calibration 2013'!$A$1:$BJ$13,1+BS$2,FALSE)))</f>
        <v>1.0828021859195514</v>
      </c>
      <c r="BT8" s="21">
        <f>IF(J8/VLOOKUP($BK8,'Historical Calibration 2013'!$A$1:$BJ$13,1+BT$2,FALSE)&gt;Rate!J205,Rate!J205,IF(J8/VLOOKUP($BK8,'Historical Calibration 2013'!$A$1:$BJ$13,1+BT$2,FALSE)&lt;Rate!J218,Rate!J218,J8/VLOOKUP($BK8,'Historical Calibration 2013'!$A$1:$BJ$13,1+BT$2,FALSE)))</f>
        <v>0.82395945023881467</v>
      </c>
      <c r="BU8" s="21">
        <f>IF(K8/VLOOKUP($BK8,'Historical Calibration 2013'!$A$1:$BJ$13,1+BU$2,FALSE)&gt;Rate!K205,Rate!K205,IF(K8/VLOOKUP($BK8,'Historical Calibration 2013'!$A$1:$BJ$13,1+BU$2,FALSE)&lt;Rate!K218,Rate!K218,K8/VLOOKUP($BK8,'Historical Calibration 2013'!$A$1:$BJ$13,1+BU$2,FALSE)))</f>
        <v>0.75375837710559679</v>
      </c>
      <c r="BV8" s="21">
        <f>IF(L8/VLOOKUP($BK8,'Historical Calibration 2013'!$A$1:$BJ$13,1+BV$2,FALSE)&gt;Rate!L205,Rate!L205,IF(L8/VLOOKUP($BK8,'Historical Calibration 2013'!$A$1:$BJ$13,1+BV$2,FALSE)&lt;Rate!L218,Rate!L218,L8/VLOOKUP($BK8,'Historical Calibration 2013'!$A$1:$BJ$13,1+BV$2,FALSE)))</f>
        <v>1.370201302525198</v>
      </c>
      <c r="BW8" s="21">
        <f>IF(M8/VLOOKUP($BK8,'Historical Calibration 2013'!$A$1:$BJ$13,1+BW$2,FALSE)&gt;Rate!M205,Rate!M205,IF(M8/VLOOKUP($BK8,'Historical Calibration 2013'!$A$1:$BJ$13,1+BW$2,FALSE)&lt;Rate!M218,Rate!M218,M8/VLOOKUP($BK8,'Historical Calibration 2013'!$A$1:$BJ$13,1+BW$2,FALSE)))</f>
        <v>0.98768312830774729</v>
      </c>
      <c r="BX8" s="21">
        <f>IF(N8/VLOOKUP($BK8,'Historical Calibration 2013'!$A$1:$BJ$13,1+BX$2,FALSE)&gt;Rate!N205,Rate!N205,IF(N8/VLOOKUP($BK8,'Historical Calibration 2013'!$A$1:$BJ$13,1+BX$2,FALSE)&lt;Rate!N218,Rate!N218,N8/VLOOKUP($BK8,'Historical Calibration 2013'!$A$1:$BJ$13,1+BX$2,FALSE)))</f>
        <v>0.72153019011216757</v>
      </c>
      <c r="BY8" s="21">
        <f>IF(O8/VLOOKUP($BK8,'Historical Calibration 2013'!$A$1:$BJ$13,1+BY$2,FALSE)&gt;Rate!O205,Rate!O205,IF(O8/VLOOKUP($BK8,'Historical Calibration 2013'!$A$1:$BJ$13,1+BY$2,FALSE)&lt;Rate!O218,Rate!O218,O8/VLOOKUP($BK8,'Historical Calibration 2013'!$A$1:$BJ$13,1+BY$2,FALSE)))</f>
        <v>0.23812898653437278</v>
      </c>
      <c r="BZ8" s="21">
        <f>IF(P8/VLOOKUP($BK8,'Historical Calibration 2013'!$A$1:$BJ$13,1+BZ$2,FALSE)&gt;Rate!P205,Rate!P205,IF(P8/VLOOKUP($BK8,'Historical Calibration 2013'!$A$1:$BJ$13,1+BZ$2,FALSE)&lt;Rate!P218,Rate!P218,P8/VLOOKUP($BK8,'Historical Calibration 2013'!$A$1:$BJ$13,1+BZ$2,FALSE)))</f>
        <v>0.96597748806035422</v>
      </c>
      <c r="CA8" s="21">
        <f>IF(Q8/VLOOKUP($BK8,'Historical Calibration 2013'!$A$1:$BJ$13,1+CA$2,FALSE)&gt;Rate!Q205,Rate!Q205,IF(Q8/VLOOKUP($BK8,'Historical Calibration 2013'!$A$1:$BJ$13,1+CA$2,FALSE)&lt;Rate!Q218,Rate!Q218,Q8/VLOOKUP($BK8,'Historical Calibration 2013'!$A$1:$BJ$13,1+CA$2,FALSE)))</f>
        <v>0.50024691358024687</v>
      </c>
      <c r="CB8" s="21">
        <f>IF(R8/VLOOKUP($BK8,'Historical Calibration 2013'!$A$1:$BJ$13,1+CB$2,FALSE)&gt;Rate!R205,Rate!R205,IF(R8/VLOOKUP($BK8,'Historical Calibration 2013'!$A$1:$BJ$13,1+CB$2,FALSE)&lt;Rate!R218,Rate!R218,R8/VLOOKUP($BK8,'Historical Calibration 2013'!$A$1:$BJ$13,1+CB$2,FALSE)))</f>
        <v>1.4087861219726299</v>
      </c>
      <c r="CC8" s="21">
        <f>IF(S8/VLOOKUP($BK8,'Historical Calibration 2013'!$A$1:$BJ$13,1+CC$2,FALSE)&gt;Rate!S205,Rate!S205,IF(S8/VLOOKUP($BK8,'Historical Calibration 2013'!$A$1:$BJ$13,1+CC$2,FALSE)&lt;Rate!S218,Rate!S218,S8/VLOOKUP($BK8,'Historical Calibration 2013'!$A$1:$BJ$13,1+CC$2,FALSE)))</f>
        <v>0.53941400883878654</v>
      </c>
      <c r="CD8" s="21">
        <f>IF(T8/VLOOKUP($BK8,'Historical Calibration 2013'!$A$1:$BJ$13,1+CD$2,FALSE)&gt;Rate!T205,Rate!T205,IF(T8/VLOOKUP($BK8,'Historical Calibration 2013'!$A$1:$BJ$13,1+CD$2,FALSE)&lt;Rate!T218,Rate!T218,T8/VLOOKUP($BK8,'Historical Calibration 2013'!$A$1:$BJ$13,1+CD$2,FALSE)))</f>
        <v>4.265748031496063</v>
      </c>
      <c r="CE8" s="21">
        <f>IF(U8/VLOOKUP($BK8,'Historical Calibration 2013'!$A$1:$BJ$13,1+CE$2,FALSE)&gt;Rate!U205,Rate!U205,IF(U8/VLOOKUP($BK8,'Historical Calibration 2013'!$A$1:$BJ$13,1+CE$2,FALSE)&lt;Rate!U218,Rate!U218,U8/VLOOKUP($BK8,'Historical Calibration 2013'!$A$1:$BJ$13,1+CE$2,FALSE)))</f>
        <v>0.77669328601005616</v>
      </c>
      <c r="CF8" s="21">
        <f>IF(V8/VLOOKUP($BK8,'Historical Calibration 2013'!$A$1:$BJ$13,1+CF$2,FALSE)&gt;Rate!V205,Rate!V205,IF(V8/VLOOKUP($BK8,'Historical Calibration 2013'!$A$1:$BJ$13,1+CF$2,FALSE)&lt;Rate!V218,Rate!V218,V8/VLOOKUP($BK8,'Historical Calibration 2013'!$A$1:$BJ$13,1+CF$2,FALSE)))</f>
        <v>0.74766551990451446</v>
      </c>
      <c r="CG8" s="21">
        <f>(W8+'Historical Calibration 2013'!W102)/VLOOKUP($BK8,'Historical Calibration 2013'!$A$1:$BJ$13,1+CG$2,FALSE)</f>
        <v>1</v>
      </c>
      <c r="CH8" s="21">
        <f>IF(X8/VLOOKUP($BK8,'Historical Calibration 2013'!$A$1:$BJ$13,1+CH$2,FALSE)&gt;Rate!X205,Rate!X205,IF(X8/VLOOKUP($BK8,'Historical Calibration 2013'!$A$1:$BJ$13,1+CH$2,FALSE)&lt;Rate!X218,Rate!X218,X8/VLOOKUP($BK8,'Historical Calibration 2013'!$A$1:$BJ$13,1+CH$2,FALSE)))</f>
        <v>0.31056287835304758</v>
      </c>
      <c r="CI8" s="21">
        <f>IF(Y8/VLOOKUP($BK8,'Historical Calibration 2013'!$A$1:$BJ$13,1+CI$2,FALSE)&gt;Rate!Y205,Rate!Y205,IF(Y8/VLOOKUP($BK8,'Historical Calibration 2013'!$A$1:$BJ$13,1+CI$2,FALSE)&lt;Rate!Y218,Rate!Y218,Y8/VLOOKUP($BK8,'Historical Calibration 2013'!$A$1:$BJ$13,1+CI$2,FALSE)))</f>
        <v>0.68816676615315675</v>
      </c>
      <c r="CJ8" s="21">
        <f>IF(Z8/VLOOKUP($BK8,'Historical Calibration 2013'!$A$1:$BJ$13,1+CJ$2,FALSE)&gt;Rate!Z205,Rate!Z205,IF(Z8/VLOOKUP($BK8,'Historical Calibration 2013'!$A$1:$BJ$13,1+CJ$2,FALSE)&lt;Rate!Z218,Rate!Z218,Z8/VLOOKUP($BK8,'Historical Calibration 2013'!$A$1:$BJ$13,1+CJ$2,FALSE)))</f>
        <v>0.6150230801510701</v>
      </c>
      <c r="CK8" s="21">
        <f>IF(AA8/VLOOKUP($BK8,'Historical Calibration 2013'!$A$1:$BJ$13,1+CK$2,FALSE)&gt;Rate!AA205,Rate!AA205,IF(AA8/VLOOKUP($BK8,'Historical Calibration 2013'!$A$1:$BJ$13,1+CK$2,FALSE)&lt;Rate!AA218,Rate!AA218,AA8/VLOOKUP($BK8,'Historical Calibration 2013'!$A$1:$BJ$13,1+CK$2,FALSE)))</f>
        <v>0.3923076923076923</v>
      </c>
      <c r="CL8" s="21">
        <f>IF(AB8/VLOOKUP($BK8,'Historical Calibration 2013'!$A$1:$BJ$13,1+CL$2,FALSE)&gt;Rate!AB205,Rate!AB205,IF(AB8/VLOOKUP($BK8,'Historical Calibration 2013'!$A$1:$BJ$13,1+CL$2,FALSE)&lt;Rate!AB218,Rate!AB218,AB8/VLOOKUP($BK8,'Historical Calibration 2013'!$A$1:$BJ$13,1+CL$2,FALSE)))</f>
        <v>0.43896514304567813</v>
      </c>
      <c r="CM8" s="21">
        <f>IF(AC8/VLOOKUP($BK8,'Historical Calibration 2013'!$A$1:$BJ$13,1+CM$2,FALSE)&gt;Rate!AC205,Rate!AC205,IF(AC8/VLOOKUP($BK8,'Historical Calibration 2013'!$A$1:$BJ$13,1+CM$2,FALSE)&lt;Rate!AC218,Rate!AC218,AC8/VLOOKUP($BK8,'Historical Calibration 2013'!$A$1:$BJ$13,1+CM$2,FALSE)))</f>
        <v>0.79038510822194719</v>
      </c>
      <c r="CN8" s="21">
        <f>IF(AD8/VLOOKUP($BK8,'Historical Calibration 2013'!$A$1:$BJ$13,1+CN$2,FALSE)&gt;Rate!AD205,Rate!AD205,IF(AD8/VLOOKUP($BK8,'Historical Calibration 2013'!$A$1:$BJ$13,1+CN$2,FALSE)&lt;Rate!AD218,Rate!AD218,AD8/VLOOKUP($BK8,'Historical Calibration 2013'!$A$1:$BJ$13,1+CN$2,FALSE)))</f>
        <v>1.3363103222427506</v>
      </c>
      <c r="CO8" s="21">
        <f>IF(AE8/VLOOKUP($BK8,'Historical Calibration 2013'!$A$1:$BJ$13,1+CO$2,FALSE)&gt;NONUS!E328,NONUS!E328,IF(AE8/VLOOKUP($BK8,'Historical Calibration 2013'!$A$1:$BJ$13,1+CO$2,FALSE)&lt;NONUS!E342,NONUS!E342,AE8/VLOOKUP($BK8,'Historical Calibration 2013'!$A$1:$BJ$13,1+CO$2,FALSE)))</f>
        <v>0.91407272658000616</v>
      </c>
      <c r="CP8" s="21">
        <f>IF(AF8/VLOOKUP($BK8,'Historical Calibration 2013'!$A$1:$BJ$13,1+CP$2,FALSE)&gt;Rate!AF205,Rate!AF205,IF(AF8/VLOOKUP($BK8,'Historical Calibration 2013'!$A$1:$BJ$13,1+CP$2,FALSE)&lt;Rate!AF218,Rate!AF218,AF8/VLOOKUP($BK8,'Historical Calibration 2013'!$A$1:$BJ$13,1+CP$2,FALSE)))</f>
        <v>0.57039518702004377</v>
      </c>
      <c r="CQ8" s="21">
        <f>IF(AG8/VLOOKUP($BK8,'Historical Calibration 2013'!$A$1:$BJ$13,1+CQ$2,FALSE)&gt;Rate!AG205,Rate!AG205,IF(AG8/VLOOKUP($BK8,'Historical Calibration 2013'!$A$1:$BJ$13,1+CQ$2,FALSE)&lt;Rate!AG218,Rate!AG218,AG8/VLOOKUP($BK8,'Historical Calibration 2013'!$A$1:$BJ$13,1+CQ$2,FALSE)))</f>
        <v>0</v>
      </c>
      <c r="CR8" s="21">
        <f>IF(AH8/VLOOKUP($BK8,'Historical Calibration 2013'!$A$1:$BJ$13,1+CR$2,FALSE)&gt;Rate!AH205,Rate!AH205,IF(AH8/VLOOKUP($BK8,'Historical Calibration 2013'!$A$1:$BJ$13,1+CR$2,FALSE)&lt;Rate!AH218,Rate!AH218,AH8/VLOOKUP($BK8,'Historical Calibration 2013'!$A$1:$BJ$13,1+CR$2,FALSE)))</f>
        <v>0.1</v>
      </c>
      <c r="CS8" s="21">
        <f>IF(AI8/VLOOKUP($BK8,'Historical Calibration 2013'!$A$1:$BJ$13,1+CS$2,FALSE)&gt;Rate!AI205,Rate!AI205,IF(AI8/VLOOKUP($BK8,'Historical Calibration 2013'!$A$1:$BJ$13,1+CS$2,FALSE)&lt;Rate!AI218,Rate!AI218,AI8/VLOOKUP($BK8,'Historical Calibration 2013'!$A$1:$BJ$13,1+CS$2,FALSE)))</f>
        <v>0.74221019201075478</v>
      </c>
      <c r="CT8" s="21">
        <f>IF(AJ8/VLOOKUP($BK8,'Historical Calibration 2013'!$A$1:$BJ$13,1+CT$2,FALSE)&gt;Rate!AJ205,Rate!AJ205,IF(AJ8/VLOOKUP($BK8,'Historical Calibration 2013'!$A$1:$BJ$13,1+CT$2,FALSE)&lt;Rate!AJ218,Rate!AJ218,AJ8/VLOOKUP($BK8,'Historical Calibration 2013'!$A$1:$BJ$13,1+CT$2,FALSE)))</f>
        <v>1.1354984081275963</v>
      </c>
      <c r="CU8" s="21">
        <f>IF(AK8/VLOOKUP($BK8,'Historical Calibration 2013'!$A$1:$BJ$13,1+CU$2,FALSE)&gt;Rate!AK205,Rate!AK205,IF(AK8/VLOOKUP($BK8,'Historical Calibration 2013'!$A$1:$BJ$13,1+CU$2,FALSE)&lt;Rate!AK218,Rate!AK218,AK8/VLOOKUP($BK8,'Historical Calibration 2013'!$A$1:$BJ$13,1+CU$2,FALSE)))</f>
        <v>0.98958642171553901</v>
      </c>
      <c r="CV8" s="21">
        <f>IF(AL8/VLOOKUP($BK8,'Historical Calibration 2013'!$A$1:$BJ$13,1+CV$2,FALSE)&gt;NONUS!F328,NONUS!F328,IF(AL8/VLOOKUP($BK8,'Historical Calibration 2013'!$A$1:$BJ$13,1+CV$2,FALSE)&lt;NONUS!F342,NONUS!F342,AL8/VLOOKUP($BK8,'Historical Calibration 2013'!$A$1:$BJ$13,1+CV$2,FALSE)))</f>
        <v>0.92810658898610909</v>
      </c>
      <c r="CW8" s="21">
        <f>IF(AM8/VLOOKUP($BK8,'Historical Calibration 2013'!$A$1:$BJ$13,1+CW$2,FALSE)&gt;Rate!AM205,Rate!AM205,IF(AM8/VLOOKUP($BK8,'Historical Calibration 2013'!$A$1:$BJ$13,1+CW$2,FALSE)&lt;Rate!AM218,Rate!AM218,AM8/VLOOKUP($BK8,'Historical Calibration 2013'!$A$1:$BJ$13,1+CW$2,FALSE)))</f>
        <v>0.87008857772359727</v>
      </c>
      <c r="CX8" s="21">
        <f>IF(AN8/VLOOKUP($BK8,'Historical Calibration 2013'!$A$1:$BJ$13,1+CX$2,FALSE)&gt;Rate!AN205,Rate!AN205,IF(AN8/VLOOKUP($BK8,'Historical Calibration 2013'!$A$1:$BJ$13,1+CX$2,FALSE)&lt;Rate!AN218,Rate!AN218,AN8/VLOOKUP($BK8,'Historical Calibration 2013'!$A$1:$BJ$13,1+CX$2,FALSE)))</f>
        <v>1.0806075167471836</v>
      </c>
      <c r="CY8" s="21">
        <f>IF(AO8/VLOOKUP($BK8,'Historical Calibration 2013'!$A$1:$BJ$13,1+CY$2,FALSE)&gt;Rate!AO205,Rate!AO205,IF(AO8/VLOOKUP($BK8,'Historical Calibration 2013'!$A$1:$BJ$13,1+CY$2,FALSE)&lt;Rate!AO218,Rate!AO218,AO8/VLOOKUP($BK8,'Historical Calibration 2013'!$A$1:$BJ$13,1+CY$2,FALSE)))</f>
        <v>1.2592818347460433</v>
      </c>
      <c r="CZ8" s="21">
        <f>IF(AP8/VLOOKUP($BK8,'Historical Calibration 2013'!$A$1:$BJ$13,1+CZ$2,FALSE)&gt;Rate!AP205,Rate!AP205,IF(AP8/VLOOKUP($BK8,'Historical Calibration 2013'!$A$1:$BJ$13,1+CZ$2,FALSE)&lt;Rate!AP218,Rate!AP218,AP8/VLOOKUP($BK8,'Historical Calibration 2013'!$A$1:$BJ$13,1+CZ$2,FALSE)))</f>
        <v>0.68518878941222261</v>
      </c>
      <c r="DA8" s="21">
        <f>IF(AQ8/VLOOKUP($BK8,'Historical Calibration 2013'!$A$1:$BJ$13,1+DA$2,FALSE)&gt;NONUS!G328,NONUS!G328,IF(AQ8/VLOOKUP($BK8,'Historical Calibration 2013'!$A$1:$BJ$13,1+DA$2,FALSE)&lt;NONUS!G342,NONUS!G342,AQ8/VLOOKUP($BK8,'Historical Calibration 2013'!$A$1:$BJ$13,1+DA$2,FALSE)))</f>
        <v>0.72475666694629082</v>
      </c>
      <c r="DB8" s="21">
        <f>IF(AR8/VLOOKUP($BK8,'Historical Calibration 2013'!$A$1:$BJ$13,1+DB$2,FALSE)&gt;Rate!AR205,Rate!AR205,IF(AR8/VLOOKUP($BK8,'Historical Calibration 2013'!$A$1:$BJ$13,1+DB$2,FALSE)&lt;Rate!AR218,Rate!AR218,AR8/VLOOKUP($BK8,'Historical Calibration 2013'!$A$1:$BJ$13,1+DB$2,FALSE)))</f>
        <v>1.2960605256771325</v>
      </c>
      <c r="DC8" s="21">
        <f>IF(AS8/VLOOKUP($BK8,'Historical Calibration 2013'!$A$1:$BJ$13,1+DC$2,FALSE)&gt;Rate!AS205,Rate!AS205,IF(AS8/VLOOKUP($BK8,'Historical Calibration 2013'!$A$1:$BJ$13,1+DC$2,FALSE)&lt;Rate!AS218,Rate!AS218,AS8/VLOOKUP($BK8,'Historical Calibration 2013'!$A$1:$BJ$13,1+DC$2,FALSE)))</f>
        <v>0.8657561590068803</v>
      </c>
      <c r="DD8" s="21" t="e">
        <f>(AT8+'Historical Calibration 2013'!AT102)/VLOOKUP($BK8,'Historical Calibration 2013'!$A$1:$BJ$13,1+DD$2,FALSE)</f>
        <v>#DIV/0!</v>
      </c>
      <c r="DE8" s="21">
        <f>IF(AU8/VLOOKUP($BK8,'Historical Calibration 2013'!$A$1:$BJ$13,1+DE$2,FALSE)&gt;Rate!AU205,Rate!AU205,IF(AU8/VLOOKUP($BK8,'Historical Calibration 2013'!$A$1:$BJ$13,1+DE$2,FALSE)&lt;Rate!AU218,Rate!AU218,AU8/VLOOKUP($BK8,'Historical Calibration 2013'!$A$1:$BJ$13,1+DE$2,FALSE)))</f>
        <v>0.57017691659646164</v>
      </c>
      <c r="DF8" s="21">
        <f>IF(AV8/VLOOKUP($BK8,'Historical Calibration 2013'!$A$1:$BJ$13,1+DF$2,FALSE)&gt;Rate!AV205,Rate!AV205,IF(AV8/VLOOKUP($BK8,'Historical Calibration 2013'!$A$1:$BJ$13,1+DF$2,FALSE)&lt;Rate!AV218,Rate!AV218,AV8/VLOOKUP($BK8,'Historical Calibration 2013'!$A$1:$BJ$13,1+DF$2,FALSE)))</f>
        <v>0.90600611571276091</v>
      </c>
      <c r="DG8" s="21">
        <f>IF(AW8/VLOOKUP($BK8,'Historical Calibration 2013'!$A$1:$BJ$13,1+DG$2,FALSE)&gt;Rate!AW205,Rate!AW205,IF(AW8/VLOOKUP($BK8,'Historical Calibration 2013'!$A$1:$BJ$13,1+DG$2,FALSE)&lt;Rate!AW218,Rate!AW218,AW8/VLOOKUP($BK8,'Historical Calibration 2013'!$A$1:$BJ$13,1+DG$2,FALSE)))</f>
        <v>0.20487426571758705</v>
      </c>
      <c r="DH8" s="21">
        <f>IF(AX8/VLOOKUP($BK8,'Historical Calibration 2013'!$A$1:$BJ$13,1+DH$2,FALSE)&gt;NONUS!I328,NONUS!I328,IF(AX8/VLOOKUP($BK8,'Historical Calibration 2013'!$A$1:$BJ$13,1+DH$2,FALSE)&lt;NONUS!I342,NONUS!I342,AX8/VLOOKUP($BK8,'Historical Calibration 2013'!$A$1:$BJ$13,1+DH$2,FALSE)))</f>
        <v>1.144285364675659</v>
      </c>
      <c r="DI8" s="21">
        <f>IF(AY8/VLOOKUP($BK8,'Historical Calibration 2013'!$A$1:$BJ$13,1+DI$2,FALSE)&gt;Rate!AY205,Rate!AY205,IF(AY8/VLOOKUP($BK8,'Historical Calibration 2013'!$A$1:$BJ$13,1+DI$2,FALSE)&lt;Rate!AY218,Rate!AY218,AY8/VLOOKUP($BK8,'Historical Calibration 2013'!$A$1:$BJ$13,1+DI$2,FALSE)))</f>
        <v>0.78040569740136267</v>
      </c>
      <c r="DJ8" s="21">
        <f>IF(AZ8/VLOOKUP($BK8,'Historical Calibration 2013'!$A$1:$BJ$13,1+DJ$2,FALSE)&gt;Rate!AZ205,Rate!AZ205,IF(AZ8/VLOOKUP($BK8,'Historical Calibration 2013'!$A$1:$BJ$13,1+DJ$2,FALSE)&lt;Rate!AZ218,Rate!AZ218,AZ8/VLOOKUP($BK8,'Historical Calibration 2013'!$A$1:$BJ$13,1+DJ$2,FALSE)))</f>
        <v>0.8619767789756112</v>
      </c>
      <c r="DK8" s="21">
        <f>IF(BA8/VLOOKUP($BK8,'Historical Calibration 2013'!$A$1:$BJ$13,1+DK$2,FALSE)&gt;Rate!BA205,Rate!BA205,IF(BA8/VLOOKUP($BK8,'Historical Calibration 2013'!$A$1:$BJ$13,1+DK$2,FALSE)&lt;Rate!BA218,Rate!BA218,BA8/VLOOKUP($BK8,'Historical Calibration 2013'!$A$1:$BJ$13,1+DK$2,FALSE)))</f>
        <v>0.99009419473738103</v>
      </c>
      <c r="DL8" s="21">
        <f>IF(BB8/VLOOKUP($BK8,'Historical Calibration 2013'!$A$1:$BJ$13,1+DL$2,FALSE)&gt;Rate!BB205,Rate!BB205,IF(BB8/VLOOKUP($BK8,'Historical Calibration 2013'!$A$1:$BJ$13,1+DL$2,FALSE)&lt;Rate!BB218,Rate!BB218,BB8/VLOOKUP($BK8,'Historical Calibration 2013'!$A$1:$BJ$13,1+DL$2,FALSE)))</f>
        <v>1.3350919213818131</v>
      </c>
      <c r="DM8" s="21">
        <f>IF(BC8/VLOOKUP($BK8,'Historical Calibration 2013'!$A$1:$BJ$13,1+DM$2,FALSE)&gt;Rate!BC205,Rate!BC205,IF(BC8/VLOOKUP($BK8,'Historical Calibration 2013'!$A$1:$BJ$13,1+DM$2,FALSE)&lt;Rate!BC218,Rate!BC218,BC8/VLOOKUP($BK8,'Historical Calibration 2013'!$A$1:$BJ$13,1+DM$2,FALSE)))</f>
        <v>0.92424051471382906</v>
      </c>
      <c r="DN8" s="21" t="e">
        <f>IF(BD8/VLOOKUP($BK8,'Historical Calibration 2013'!$A$1:$BJ$13,1+DN$2,FALSE)&gt;Rate!BD205,Rate!BD205,IF(BD8/VLOOKUP($BK8,'Historical Calibration 2013'!$A$1:$BJ$13,1+DN$2,FALSE)&lt;Rate!BD218,Rate!BD218,BD8/VLOOKUP($BK8,'Historical Calibration 2013'!$A$1:$BJ$13,1+DN$2,FALSE)))</f>
        <v>#DIV/0!</v>
      </c>
      <c r="DO8" s="21">
        <f>IF(BE8/VLOOKUP($BK8,'Historical Calibration 2013'!$A$1:$BJ$13,1+DO$2,FALSE)&gt;Rate!BE205,Rate!BE205,IF(BE8/VLOOKUP($BK8,'Historical Calibration 2013'!$A$1:$BJ$13,1+DO$2,FALSE)&lt;Rate!BE218,Rate!BE218,BE8/VLOOKUP($BK8,'Historical Calibration 2013'!$A$1:$BJ$13,1+DO$2,FALSE)))</f>
        <v>1.2940966114789751</v>
      </c>
      <c r="DP8" s="21">
        <f>IF(BF8/VLOOKUP($BK8,'Historical Calibration 2013'!$A$1:$BJ$13,1+DP$2,FALSE)&gt;Rate!BF205,Rate!BF205,IF(BF8/VLOOKUP($BK8,'Historical Calibration 2013'!$A$1:$BJ$13,1+DP$2,FALSE)&lt;Rate!BF218,Rate!BF218,BF8/VLOOKUP($BK8,'Historical Calibration 2013'!$A$1:$BJ$13,1+DP$2,FALSE)))</f>
        <v>0.48371104815864024</v>
      </c>
      <c r="DQ8" s="21">
        <f>IF(BG8/VLOOKUP($BK8,'Historical Calibration 2013'!$A$1:$BJ$13,1+DQ$2,FALSE)&gt;Rate!BG205,Rate!BG205,IF(BG8/VLOOKUP($BK8,'Historical Calibration 2013'!$A$1:$BJ$13,1+DQ$2,FALSE)&lt;Rate!BG218,Rate!BG218,BG8/VLOOKUP($BK8,'Historical Calibration 2013'!$A$1:$BJ$13,1+DQ$2,FALSE)))</f>
        <v>5.0809968490551931</v>
      </c>
      <c r="DR8" s="21">
        <f>IF(BH8/VLOOKUP($BK8,'Historical Calibration 2013'!$A$1:$BJ$13,1+DR$2,FALSE)&gt;Rate!BH205,Rate!BH205,IF(BH8/VLOOKUP($BK8,'Historical Calibration 2013'!$A$1:$BJ$13,1+DR$2,FALSE)&lt;Rate!BH218,Rate!BH218,BH8/VLOOKUP($BK8,'Historical Calibration 2013'!$A$1:$BJ$13,1+DR$2,FALSE)))</f>
        <v>3.7647058823529411</v>
      </c>
      <c r="DU8">
        <v>0.99025861136513371</v>
      </c>
      <c r="DV8">
        <v>0.77931000363238212</v>
      </c>
      <c r="DW8">
        <v>0.62339627989483959</v>
      </c>
      <c r="DX8">
        <v>0.78031186229742222</v>
      </c>
      <c r="DY8">
        <v>1.0053560863988262</v>
      </c>
      <c r="DZ8">
        <v>0.99643153610906476</v>
      </c>
      <c r="EA8" t="e">
        <v>#DIV/0!</v>
      </c>
      <c r="EB8">
        <v>1.0853423697676852</v>
      </c>
      <c r="EC8">
        <v>0.77716714094758776</v>
      </c>
      <c r="ED8">
        <v>0.7532320205126174</v>
      </c>
      <c r="EE8">
        <v>1.3291843373374161</v>
      </c>
      <c r="EF8">
        <v>0.99753366174763225</v>
      </c>
      <c r="EG8">
        <v>0.74672492293395731</v>
      </c>
      <c r="EH8">
        <v>0.14848734195042249</v>
      </c>
      <c r="EI8">
        <v>1.0003493634757614</v>
      </c>
      <c r="EJ8">
        <v>0.34047848146057186</v>
      </c>
      <c r="EK8">
        <v>1.3656850237625802</v>
      </c>
      <c r="EL8">
        <v>0.64540899015055309</v>
      </c>
      <c r="EM8">
        <v>4.074678033330259</v>
      </c>
      <c r="EN8">
        <v>0.7564552823479781</v>
      </c>
      <c r="EO8">
        <v>0.70161088408362704</v>
      </c>
      <c r="EP8" t="e">
        <v>#DIV/0!</v>
      </c>
      <c r="EQ8">
        <v>0.39333418090086253</v>
      </c>
      <c r="ER8">
        <v>0.6472034176602488</v>
      </c>
      <c r="ES8">
        <v>0.59412095515217078</v>
      </c>
      <c r="ET8">
        <v>0.19482036463259467</v>
      </c>
      <c r="EU8">
        <v>0.60670500988856535</v>
      </c>
      <c r="EV8">
        <v>0.83373658679065243</v>
      </c>
      <c r="EW8">
        <v>1.1827928567252219</v>
      </c>
      <c r="EX8">
        <v>0.93324835438772902</v>
      </c>
      <c r="EY8">
        <v>0.6957709110079483</v>
      </c>
      <c r="EZ8">
        <v>4.818820763028639</v>
      </c>
      <c r="FA8">
        <v>1.0295901654882636E-2</v>
      </c>
      <c r="FB8">
        <v>0.75789782082877533</v>
      </c>
      <c r="FC8">
        <v>1.0798092832916919</v>
      </c>
      <c r="FD8">
        <v>1.1268582088752515</v>
      </c>
      <c r="FE8">
        <v>0.95215283294410202</v>
      </c>
      <c r="FF8">
        <v>0.86635360629886038</v>
      </c>
      <c r="FG8">
        <v>1.0737805715502176</v>
      </c>
      <c r="FH8">
        <v>1.2123645383696178</v>
      </c>
      <c r="FI8">
        <v>0.66138664487608123</v>
      </c>
      <c r="FJ8">
        <v>0.7035120607140618</v>
      </c>
      <c r="FK8">
        <v>1.3945892900480299</v>
      </c>
      <c r="FL8">
        <v>0.89202220148155731</v>
      </c>
      <c r="FM8">
        <v>0.82935873839614371</v>
      </c>
      <c r="FN8">
        <v>0.4439248021167464</v>
      </c>
      <c r="FO8">
        <v>0.91256031540253224</v>
      </c>
      <c r="FP8">
        <v>0.16958096134695569</v>
      </c>
      <c r="FQ8">
        <v>1.1547921179765606</v>
      </c>
      <c r="FR8">
        <v>0.86236838631411361</v>
      </c>
      <c r="FS8">
        <v>0.77051118972827182</v>
      </c>
      <c r="FT8">
        <v>0.8884133450704168</v>
      </c>
      <c r="FU8">
        <v>1.3584084114993107</v>
      </c>
      <c r="FV8">
        <v>0.9829309298944704</v>
      </c>
      <c r="FW8" t="e">
        <v>#DIV/0!</v>
      </c>
      <c r="FX8">
        <v>1.1849019604470576</v>
      </c>
      <c r="FY8">
        <v>0.31483654305883674</v>
      </c>
      <c r="FZ8">
        <v>3.6080766926936358</v>
      </c>
      <c r="GA8">
        <v>49.275031656105938</v>
      </c>
    </row>
    <row r="9" spans="1:183" ht="15" x14ac:dyDescent="0.25">
      <c r="A9" s="3" t="s">
        <v>68</v>
      </c>
      <c r="B9" s="21">
        <v>10907523</v>
      </c>
      <c r="C9" s="21">
        <v>27319990</v>
      </c>
      <c r="D9" s="21">
        <v>6501773.5</v>
      </c>
      <c r="E9" s="21">
        <v>12079523</v>
      </c>
      <c r="F9" s="21">
        <v>501525.65625</v>
      </c>
      <c r="G9" s="21">
        <v>6690706.5</v>
      </c>
      <c r="H9" s="21">
        <v>0</v>
      </c>
      <c r="I9" s="21">
        <v>69476208</v>
      </c>
      <c r="J9" s="21">
        <v>4755215</v>
      </c>
      <c r="K9" s="21">
        <v>5482853.5</v>
      </c>
      <c r="L9" s="21">
        <v>795328.0625</v>
      </c>
      <c r="M9" s="21">
        <v>90474712</v>
      </c>
      <c r="N9" s="21">
        <v>23146882</v>
      </c>
      <c r="O9" s="21">
        <v>19015.6640625</v>
      </c>
      <c r="P9" s="21">
        <v>1078035.5</v>
      </c>
      <c r="Q9" s="21">
        <v>328168.375</v>
      </c>
      <c r="R9" s="21">
        <v>11053675</v>
      </c>
      <c r="S9" s="21">
        <v>4106.6572265625</v>
      </c>
      <c r="T9" s="21">
        <v>52422.6640625</v>
      </c>
      <c r="U9" s="21">
        <v>8724108</v>
      </c>
      <c r="V9" s="21">
        <v>6689954</v>
      </c>
      <c r="W9" s="37">
        <v>0</v>
      </c>
      <c r="X9" s="21">
        <v>670385.75</v>
      </c>
      <c r="Y9" s="21">
        <v>841426.625</v>
      </c>
      <c r="Z9" s="21">
        <v>9167724</v>
      </c>
      <c r="AA9" s="21">
        <v>110413.6875</v>
      </c>
      <c r="AB9" s="21">
        <v>1404331.25</v>
      </c>
      <c r="AC9" s="21">
        <v>26694584</v>
      </c>
      <c r="AD9" s="21">
        <v>8766.6337890625</v>
      </c>
      <c r="AE9" s="21">
        <v>1114388.375</v>
      </c>
      <c r="AF9" s="21">
        <v>14909685</v>
      </c>
      <c r="AG9" s="21">
        <v>57291.01953125</v>
      </c>
      <c r="AH9" s="21">
        <v>619.00482177734375</v>
      </c>
      <c r="AI9" s="21">
        <v>1808217.25</v>
      </c>
      <c r="AJ9" s="21">
        <v>9809721</v>
      </c>
      <c r="AK9" s="21">
        <v>1514385.375</v>
      </c>
      <c r="AL9" s="21">
        <v>1428477.25</v>
      </c>
      <c r="AM9" s="21">
        <v>14568076</v>
      </c>
      <c r="AN9" s="21">
        <v>17867490</v>
      </c>
      <c r="AO9" s="21">
        <v>19876968</v>
      </c>
      <c r="AP9" s="21">
        <v>8878931</v>
      </c>
      <c r="AQ9" s="21">
        <v>14181436</v>
      </c>
      <c r="AR9" s="21">
        <v>4447372</v>
      </c>
      <c r="AS9" s="21">
        <v>22954830</v>
      </c>
      <c r="AT9" s="21">
        <v>489187.75</v>
      </c>
      <c r="AU9" s="21">
        <v>1358625.625</v>
      </c>
      <c r="AV9" s="21">
        <v>10008714</v>
      </c>
      <c r="AW9" s="21">
        <v>31623.931640625</v>
      </c>
      <c r="AX9" s="21">
        <v>3089923</v>
      </c>
      <c r="AY9" s="21">
        <v>5650225</v>
      </c>
      <c r="AZ9" s="21">
        <v>65954608</v>
      </c>
      <c r="BA9" s="21">
        <v>518692288</v>
      </c>
      <c r="BB9" s="21">
        <v>5297748</v>
      </c>
      <c r="BC9" s="21">
        <v>890063.125</v>
      </c>
      <c r="BD9" s="21">
        <v>0</v>
      </c>
      <c r="BE9" s="21">
        <v>7630766</v>
      </c>
      <c r="BF9" s="21">
        <v>909268.3125</v>
      </c>
      <c r="BG9" s="21">
        <v>130145.5625</v>
      </c>
      <c r="BH9" s="21">
        <v>17120.052734375</v>
      </c>
      <c r="BI9" s="21">
        <v>1102489584.3223267</v>
      </c>
      <c r="BJ9" s="21">
        <f t="shared" si="1"/>
        <v>2014</v>
      </c>
      <c r="BK9" s="21">
        <f t="shared" si="2"/>
        <v>12</v>
      </c>
      <c r="BL9" s="21">
        <f>IF(B9/VLOOKUP($BK9,'Historical Calibration 2013'!$A$1:$BJ$13,1+BL$2,FALSE)&gt;NONUS!B329,NONUS!B329,IF(B9/VLOOKUP($BK9,'Historical Calibration 2013'!$A$1:$BJ$13,1+BL$2,FALSE)&lt;NONUS!B343,NONUS!B343,B9/VLOOKUP($BK9,'Historical Calibration 2013'!$A$1:$BJ$13,1+BL$2,FALSE)))</f>
        <v>0.8768323808712275</v>
      </c>
      <c r="BM9" s="21">
        <f>IF(C9/VLOOKUP($BK9,'Historical Calibration 2013'!$A$1:$BJ$13,1+BM$2,FALSE)&gt;Rate!C206,Rate!C206,IF(C9/VLOOKUP($BK9,'Historical Calibration 2013'!$A$1:$BJ$13,1+BM$2,FALSE)&lt;Rate!C219,Rate!C219,C9/VLOOKUP($BK9,'Historical Calibration 2013'!$A$1:$BJ$13,1+BM$2,FALSE)))</f>
        <v>0.90786496467400424</v>
      </c>
      <c r="BN9" s="21">
        <f>IF(D9/VLOOKUP($BK9,'Historical Calibration 2013'!$A$1:$BJ$13,1+BN$2,FALSE)&gt;Rate!D206,Rate!D206,IF(D9/VLOOKUP($BK9,'Historical Calibration 2013'!$A$1:$BJ$13,1+BN$2,FALSE)&lt;Rate!D219,Rate!D219,D9/VLOOKUP($BK9,'Historical Calibration 2013'!$A$1:$BJ$13,1+BN$2,FALSE)))</f>
        <v>0.85306930648901069</v>
      </c>
      <c r="BO9" s="21">
        <f>IF(E9/VLOOKUP($BK9,'Historical Calibration 2013'!$A$1:$BJ$13,1+BO$2,FALSE)&gt;Rate!E206,Rate!E206,IF(E9/VLOOKUP($BK9,'Historical Calibration 2013'!$A$1:$BJ$13,1+BO$2,FALSE)&lt;Rate!E219,Rate!E219,E9/VLOOKUP($BK9,'Historical Calibration 2013'!$A$1:$BJ$13,1+BO$2,FALSE)))</f>
        <v>0.80520651896409556</v>
      </c>
      <c r="BP9" s="21">
        <f>IF(F9/VLOOKUP($BK9,'Historical Calibration 2013'!$A$1:$BJ$13,1+BP$2,FALSE)&gt;NONUS!C329,NONUS!C329,IF(F9/VLOOKUP($BK9,'Historical Calibration 2013'!$A$1:$BJ$13,1+BP$2,FALSE)&lt;NONUS!C343,NONUS!C343,F9/VLOOKUP($BK9,'Historical Calibration 2013'!$A$1:$BJ$13,1+BP$2,FALSE)))</f>
        <v>0.97664441027716198</v>
      </c>
      <c r="BQ9" s="21">
        <f>IF((G9+H9)/VLOOKUP($BK9,'Historical Calibration 2013'!$A$1:$BJ$13,1+BQ$2,FALSE)&gt;NONUS!J329,NONUS!J329,IF((G9+H9)/VLOOKUP($BK9,'Historical Calibration 2013'!$A$1:$BJ$13,1+BQ$2,FALSE)&lt;NONUS!J343,NONUS!J343,(G9+H9)/VLOOKUP($BK9,'Historical Calibration 2013'!$A$1:$BJ$13,1+BQ$2,FALSE)))</f>
        <v>1.0058391894603995</v>
      </c>
      <c r="BR9" s="21" t="e">
        <f>IF(H9/VLOOKUP($BK9,'Historical Calibration 2013'!$A$1:$BJ$13,1+BR$2,FALSE)&gt;Rate!H206,Rate!H206,IF(H9/VLOOKUP($BK9,'Historical Calibration 2013'!$A$1:$BJ$13,1+BR$2,FALSE)&lt;Rate!H219,Rate!H219,H9/VLOOKUP($BK9,'Historical Calibration 2013'!$A$1:$BJ$13,1+BR$2,FALSE)))</f>
        <v>#DIV/0!</v>
      </c>
      <c r="BS9" s="21">
        <f>IF(I9/VLOOKUP($BK9,'Historical Calibration 2013'!$A$1:$BJ$13,1+BS$2,FALSE)&gt;Rate!I206,Rate!I206,IF(I9/VLOOKUP($BK9,'Historical Calibration 2013'!$A$1:$BJ$13,1+BS$2,FALSE)&lt;Rate!I219,Rate!I219,I9/VLOOKUP($BK9,'Historical Calibration 2013'!$A$1:$BJ$13,1+BS$2,FALSE)))</f>
        <v>1.0173941426939483</v>
      </c>
      <c r="BT9" s="21">
        <f>IF(J9/VLOOKUP($BK9,'Historical Calibration 2013'!$A$1:$BJ$13,1+BT$2,FALSE)&gt;Rate!J206,Rate!J206,IF(J9/VLOOKUP($BK9,'Historical Calibration 2013'!$A$1:$BJ$13,1+BT$2,FALSE)&lt;Rate!J219,Rate!J219,J9/VLOOKUP($BK9,'Historical Calibration 2013'!$A$1:$BJ$13,1+BT$2,FALSE)))</f>
        <v>0.777320814811158</v>
      </c>
      <c r="BU9" s="21">
        <f>IF(K9/VLOOKUP($BK9,'Historical Calibration 2013'!$A$1:$BJ$13,1+BU$2,FALSE)&gt;Rate!K206,Rate!K206,IF(K9/VLOOKUP($BK9,'Historical Calibration 2013'!$A$1:$BJ$13,1+BU$2,FALSE)&lt;Rate!K219,Rate!K219,K9/VLOOKUP($BK9,'Historical Calibration 2013'!$A$1:$BJ$13,1+BU$2,FALSE)))</f>
        <v>1.0293022953697806</v>
      </c>
      <c r="BV9" s="21">
        <f>IF(L9/VLOOKUP($BK9,'Historical Calibration 2013'!$A$1:$BJ$13,1+BV$2,FALSE)&gt;Rate!L206,Rate!L206,IF(L9/VLOOKUP($BK9,'Historical Calibration 2013'!$A$1:$BJ$13,1+BV$2,FALSE)&lt;Rate!L219,Rate!L219,L9/VLOOKUP($BK9,'Historical Calibration 2013'!$A$1:$BJ$13,1+BV$2,FALSE)))</f>
        <v>0.23588298104876285</v>
      </c>
      <c r="BW9" s="21">
        <f>IF(M9/VLOOKUP($BK9,'Historical Calibration 2013'!$A$1:$BJ$13,1+BW$2,FALSE)&gt;Rate!M206,Rate!M206,IF(M9/VLOOKUP($BK9,'Historical Calibration 2013'!$A$1:$BJ$13,1+BW$2,FALSE)&lt;Rate!M219,Rate!M219,M9/VLOOKUP($BK9,'Historical Calibration 2013'!$A$1:$BJ$13,1+BW$2,FALSE)))</f>
        <v>1.0455223075129236</v>
      </c>
      <c r="BX9" s="21">
        <f>IF(N9/VLOOKUP($BK9,'Historical Calibration 2013'!$A$1:$BJ$13,1+BX$2,FALSE)&gt;Rate!N206,Rate!N206,IF(N9/VLOOKUP($BK9,'Historical Calibration 2013'!$A$1:$BJ$13,1+BX$2,FALSE)&lt;Rate!N219,Rate!N219,N9/VLOOKUP($BK9,'Historical Calibration 2013'!$A$1:$BJ$13,1+BX$2,FALSE)))</f>
        <v>0.88672937051739109</v>
      </c>
      <c r="BY9" s="21">
        <f>IF(O9/VLOOKUP($BK9,'Historical Calibration 2013'!$A$1:$BJ$13,1+BY$2,FALSE)&gt;Rate!O206,Rate!O206,IF(O9/VLOOKUP($BK9,'Historical Calibration 2013'!$A$1:$BJ$13,1+BY$2,FALSE)&lt;Rate!O219,Rate!O219,O9/VLOOKUP($BK9,'Historical Calibration 2013'!$A$1:$BJ$13,1+BY$2,FALSE)))</f>
        <v>0.23844537815126052</v>
      </c>
      <c r="BZ9" s="21">
        <f>IF(P9/VLOOKUP($BK9,'Historical Calibration 2013'!$A$1:$BJ$13,1+BZ$2,FALSE)&gt;Rate!P206,Rate!P206,IF(P9/VLOOKUP($BK9,'Historical Calibration 2013'!$A$1:$BJ$13,1+BZ$2,FALSE)&lt;Rate!P219,Rate!P219,P9/VLOOKUP($BK9,'Historical Calibration 2013'!$A$1:$BJ$13,1+BZ$2,FALSE)))</f>
        <v>0.8903247678872579</v>
      </c>
      <c r="CA9" s="21">
        <f>IF(Q9/VLOOKUP($BK9,'Historical Calibration 2013'!$A$1:$BJ$13,1+CA$2,FALSE)&gt;Rate!Q206,Rate!Q206,IF(Q9/VLOOKUP($BK9,'Historical Calibration 2013'!$A$1:$BJ$13,1+CA$2,FALSE)&lt;Rate!Q219,Rate!Q219,Q9/VLOOKUP($BK9,'Historical Calibration 2013'!$A$1:$BJ$13,1+CA$2,FALSE)))</f>
        <v>0.3315488936473947</v>
      </c>
      <c r="CB9" s="21">
        <f>IF(R9/VLOOKUP($BK9,'Historical Calibration 2013'!$A$1:$BJ$13,1+CB$2,FALSE)&gt;Rate!R206,Rate!R206,IF(R9/VLOOKUP($BK9,'Historical Calibration 2013'!$A$1:$BJ$13,1+CB$2,FALSE)&lt;Rate!R219,Rate!R219,R9/VLOOKUP($BK9,'Historical Calibration 2013'!$A$1:$BJ$13,1+CB$2,FALSE)))</f>
        <v>1.3705269033637295</v>
      </c>
      <c r="CC9" s="21">
        <f>IF(S9/VLOOKUP($BK9,'Historical Calibration 2013'!$A$1:$BJ$13,1+CC$2,FALSE)&gt;Rate!S206,Rate!S206,IF(S9/VLOOKUP($BK9,'Historical Calibration 2013'!$A$1:$BJ$13,1+CC$2,FALSE)&lt;Rate!S219,Rate!S219,S9/VLOOKUP($BK9,'Historical Calibration 2013'!$A$1:$BJ$13,1+CC$2,FALSE)))</f>
        <v>0.56020278833967052</v>
      </c>
      <c r="CD9" s="21">
        <f>IF(T9/VLOOKUP($BK9,'Historical Calibration 2013'!$A$1:$BJ$13,1+CD$2,FALSE)&gt;Rate!T206,Rate!T206,IF(T9/VLOOKUP($BK9,'Historical Calibration 2013'!$A$1:$BJ$13,1+CD$2,FALSE)&lt;Rate!T219,Rate!T219,T9/VLOOKUP($BK9,'Historical Calibration 2013'!$A$1:$BJ$13,1+CD$2,FALSE)))</f>
        <v>2.7130555963114258</v>
      </c>
      <c r="CE9" s="21">
        <f>IF(U9/VLOOKUP($BK9,'Historical Calibration 2013'!$A$1:$BJ$13,1+CE$2,FALSE)&gt;Rate!U206,Rate!U206,IF(U9/VLOOKUP($BK9,'Historical Calibration 2013'!$A$1:$BJ$13,1+CE$2,FALSE)&lt;Rate!U219,Rate!U219,U9/VLOOKUP($BK9,'Historical Calibration 2013'!$A$1:$BJ$13,1+CE$2,FALSE)))</f>
        <v>0.97527326094072231</v>
      </c>
      <c r="CF9" s="21">
        <f>IF(V9/VLOOKUP($BK9,'Historical Calibration 2013'!$A$1:$BJ$13,1+CF$2,FALSE)&gt;Rate!V206,Rate!V206,IF(V9/VLOOKUP($BK9,'Historical Calibration 2013'!$A$1:$BJ$13,1+CF$2,FALSE)&lt;Rate!V219,Rate!V219,V9/VLOOKUP($BK9,'Historical Calibration 2013'!$A$1:$BJ$13,1+CF$2,FALSE)))</f>
        <v>1.0239089746315242</v>
      </c>
      <c r="CG9" s="21">
        <f>(W9+'Historical Calibration 2013'!W103)/VLOOKUP($BK9,'Historical Calibration 2013'!$A$1:$BJ$13,1+CG$2,FALSE)</f>
        <v>1</v>
      </c>
      <c r="CH9" s="21">
        <f>IF(X9/VLOOKUP($BK9,'Historical Calibration 2013'!$A$1:$BJ$13,1+CH$2,FALSE)&gt;Rate!X206,Rate!X206,IF(X9/VLOOKUP($BK9,'Historical Calibration 2013'!$A$1:$BJ$13,1+CH$2,FALSE)&lt;Rate!X219,Rate!X219,X9/VLOOKUP($BK9,'Historical Calibration 2013'!$A$1:$BJ$13,1+CH$2,FALSE)))</f>
        <v>1.0950233040417083</v>
      </c>
      <c r="CI9" s="21">
        <f>IF(Y9/VLOOKUP($BK9,'Historical Calibration 2013'!$A$1:$BJ$13,1+CI$2,FALSE)&gt;Rate!Y206,Rate!Y206,IF(Y9/VLOOKUP($BK9,'Historical Calibration 2013'!$A$1:$BJ$13,1+CI$2,FALSE)&lt;Rate!Y219,Rate!Y219,Y9/VLOOKUP($BK9,'Historical Calibration 2013'!$A$1:$BJ$13,1+CI$2,FALSE)))</f>
        <v>0.99246946047297568</v>
      </c>
      <c r="CJ9" s="21">
        <f>IF(Z9/VLOOKUP($BK9,'Historical Calibration 2013'!$A$1:$BJ$13,1+CJ$2,FALSE)&gt;Rate!Z206,Rate!Z206,IF(Z9/VLOOKUP($BK9,'Historical Calibration 2013'!$A$1:$BJ$13,1+CJ$2,FALSE)&lt;Rate!Z219,Rate!Z219,Z9/VLOOKUP($BK9,'Historical Calibration 2013'!$A$1:$BJ$13,1+CJ$2,FALSE)))</f>
        <v>0.92940147905803216</v>
      </c>
      <c r="CK9" s="21">
        <f>IF(AA9/VLOOKUP($BK9,'Historical Calibration 2013'!$A$1:$BJ$13,1+CK$2,FALSE)&gt;Rate!AA206,Rate!AA206,IF(AA9/VLOOKUP($BK9,'Historical Calibration 2013'!$A$1:$BJ$13,1+CK$2,FALSE)&lt;Rate!AA219,Rate!AA219,AA9/VLOOKUP($BK9,'Historical Calibration 2013'!$A$1:$BJ$13,1+CK$2,FALSE)))</f>
        <v>0.65090622537431053</v>
      </c>
      <c r="CL9" s="21">
        <f>IF(AB9/VLOOKUP($BK9,'Historical Calibration 2013'!$A$1:$BJ$13,1+CL$2,FALSE)&gt;Rate!AB206,Rate!AB206,IF(AB9/VLOOKUP($BK9,'Historical Calibration 2013'!$A$1:$BJ$13,1+CL$2,FALSE)&lt;Rate!AB219,Rate!AB219,AB9/VLOOKUP($BK9,'Historical Calibration 2013'!$A$1:$BJ$13,1+CL$2,FALSE)))</f>
        <v>0.55570378082261163</v>
      </c>
      <c r="CM9" s="21">
        <f>IF(AC9/VLOOKUP($BK9,'Historical Calibration 2013'!$A$1:$BJ$13,1+CM$2,FALSE)&gt;Rate!AC206,Rate!AC206,IF(AC9/VLOOKUP($BK9,'Historical Calibration 2013'!$A$1:$BJ$13,1+CM$2,FALSE)&lt;Rate!AC219,Rate!AC219,AC9/VLOOKUP($BK9,'Historical Calibration 2013'!$A$1:$BJ$13,1+CM$2,FALSE)))</f>
        <v>0.99438872171656634</v>
      </c>
      <c r="CN9" s="21">
        <f>IF(AD9/VLOOKUP($BK9,'Historical Calibration 2013'!$A$1:$BJ$13,1+CN$2,FALSE)&gt;Rate!AD206,Rate!AD206,IF(AD9/VLOOKUP($BK9,'Historical Calibration 2013'!$A$1:$BJ$13,1+CN$2,FALSE)&lt;Rate!AD219,Rate!AD219,AD9/VLOOKUP($BK9,'Historical Calibration 2013'!$A$1:$BJ$13,1+CN$2,FALSE)))</f>
        <v>0.35377003741081736</v>
      </c>
      <c r="CO9" s="21">
        <f>IF(AE9/VLOOKUP($BK9,'Historical Calibration 2013'!$A$1:$BJ$13,1+CO$2,FALSE)&gt;NONUS!E329,NONUS!E329,IF(AE9/VLOOKUP($BK9,'Historical Calibration 2013'!$A$1:$BJ$13,1+CO$2,FALSE)&lt;NONUS!E343,NONUS!E343,AE9/VLOOKUP($BK9,'Historical Calibration 2013'!$A$1:$BJ$13,1+CO$2,FALSE)))</f>
        <v>0.93599989836937436</v>
      </c>
      <c r="CP9" s="21">
        <f>IF(AF9/VLOOKUP($BK9,'Historical Calibration 2013'!$A$1:$BJ$13,1+CP$2,FALSE)&gt;Rate!AF206,Rate!AF206,IF(AF9/VLOOKUP($BK9,'Historical Calibration 2013'!$A$1:$BJ$13,1+CP$2,FALSE)&lt;Rate!AF219,Rate!AF219,AF9/VLOOKUP($BK9,'Historical Calibration 2013'!$A$1:$BJ$13,1+CP$2,FALSE)))</f>
        <v>1.0165789044852462</v>
      </c>
      <c r="CQ9" s="21">
        <f>IF(AG9/VLOOKUP($BK9,'Historical Calibration 2013'!$A$1:$BJ$13,1+CQ$2,FALSE)&gt;Rate!AG206,Rate!AG206,IF(AG9/VLOOKUP($BK9,'Historical Calibration 2013'!$A$1:$BJ$13,1+CQ$2,FALSE)&lt;Rate!AG219,Rate!AG219,AG9/VLOOKUP($BK9,'Historical Calibration 2013'!$A$1:$BJ$13,1+CQ$2,FALSE)))</f>
        <v>0</v>
      </c>
      <c r="CR9" s="21">
        <f>IF(AH9/VLOOKUP($BK9,'Historical Calibration 2013'!$A$1:$BJ$13,1+CR$2,FALSE)&gt;Rate!AH206,Rate!AH206,IF(AH9/VLOOKUP($BK9,'Historical Calibration 2013'!$A$1:$BJ$13,1+CR$2,FALSE)&lt;Rate!AH219,Rate!AH219,AH9/VLOOKUP($BK9,'Historical Calibration 2013'!$A$1:$BJ$13,1+CR$2,FALSE)))</f>
        <v>0.43260670540575519</v>
      </c>
      <c r="CS9" s="21">
        <f>IF(AI9/VLOOKUP($BK9,'Historical Calibration 2013'!$A$1:$BJ$13,1+CS$2,FALSE)&gt;Rate!AI206,Rate!AI206,IF(AI9/VLOOKUP($BK9,'Historical Calibration 2013'!$A$1:$BJ$13,1+CS$2,FALSE)&lt;Rate!AI219,Rate!AI219,AI9/VLOOKUP($BK9,'Historical Calibration 2013'!$A$1:$BJ$13,1+CS$2,FALSE)))</f>
        <v>1.0875546192963621</v>
      </c>
      <c r="CT9" s="21">
        <f>IF(AJ9/VLOOKUP($BK9,'Historical Calibration 2013'!$A$1:$BJ$13,1+CT$2,FALSE)&gt;Rate!AJ206,Rate!AJ206,IF(AJ9/VLOOKUP($BK9,'Historical Calibration 2013'!$A$1:$BJ$13,1+CT$2,FALSE)&lt;Rate!AJ219,Rate!AJ219,AJ9/VLOOKUP($BK9,'Historical Calibration 2013'!$A$1:$BJ$13,1+CT$2,FALSE)))</f>
        <v>0.70163555111785669</v>
      </c>
      <c r="CU9" s="21">
        <f>IF(AK9/VLOOKUP($BK9,'Historical Calibration 2013'!$A$1:$BJ$13,1+CU$2,FALSE)&gt;Rate!AK206,Rate!AK206,IF(AK9/VLOOKUP($BK9,'Historical Calibration 2013'!$A$1:$BJ$13,1+CU$2,FALSE)&lt;Rate!AK219,Rate!AK219,AK9/VLOOKUP($BK9,'Historical Calibration 2013'!$A$1:$BJ$13,1+CU$2,FALSE)))</f>
        <v>1.1407756467960573</v>
      </c>
      <c r="CV9" s="21">
        <f>IF(AL9/VLOOKUP($BK9,'Historical Calibration 2013'!$A$1:$BJ$13,1+CV$2,FALSE)&gt;NONUS!F329,NONUS!F329,IF(AL9/VLOOKUP($BK9,'Historical Calibration 2013'!$A$1:$BJ$13,1+CV$2,FALSE)&lt;NONUS!F343,NONUS!F343,AL9/VLOOKUP($BK9,'Historical Calibration 2013'!$A$1:$BJ$13,1+CV$2,FALSE)))</f>
        <v>0.95202303952441414</v>
      </c>
      <c r="CW9" s="21">
        <f>IF(AM9/VLOOKUP($BK9,'Historical Calibration 2013'!$A$1:$BJ$13,1+CW$2,FALSE)&gt;Rate!AM206,Rate!AM206,IF(AM9/VLOOKUP($BK9,'Historical Calibration 2013'!$A$1:$BJ$13,1+CW$2,FALSE)&lt;Rate!AM219,Rate!AM219,AM9/VLOOKUP($BK9,'Historical Calibration 2013'!$A$1:$BJ$13,1+CW$2,FALSE)))</f>
        <v>0.80694183490791782</v>
      </c>
      <c r="CX9" s="21">
        <f>IF(AN9/VLOOKUP($BK9,'Historical Calibration 2013'!$A$1:$BJ$13,1+CX$2,FALSE)&gt;Rate!AN206,Rate!AN206,IF(AN9/VLOOKUP($BK9,'Historical Calibration 2013'!$A$1:$BJ$13,1+CX$2,FALSE)&lt;Rate!AN219,Rate!AN219,AN9/VLOOKUP($BK9,'Historical Calibration 2013'!$A$1:$BJ$13,1+CX$2,FALSE)))</f>
        <v>0.81921317894321788</v>
      </c>
      <c r="CY9" s="21">
        <f>IF(AO9/VLOOKUP($BK9,'Historical Calibration 2013'!$A$1:$BJ$13,1+CY$2,FALSE)&gt;Rate!AO206,Rate!AO206,IF(AO9/VLOOKUP($BK9,'Historical Calibration 2013'!$A$1:$BJ$13,1+CY$2,FALSE)&lt;Rate!AO219,Rate!AO219,AO9/VLOOKUP($BK9,'Historical Calibration 2013'!$A$1:$BJ$13,1+CY$2,FALSE)))</f>
        <v>1.3995834407121222</v>
      </c>
      <c r="CZ9" s="21">
        <f>IF(AP9/VLOOKUP($BK9,'Historical Calibration 2013'!$A$1:$BJ$13,1+CZ$2,FALSE)&gt;Rate!AP206,Rate!AP206,IF(AP9/VLOOKUP($BK9,'Historical Calibration 2013'!$A$1:$BJ$13,1+CZ$2,FALSE)&lt;Rate!AP219,Rate!AP219,AP9/VLOOKUP($BK9,'Historical Calibration 2013'!$A$1:$BJ$13,1+CZ$2,FALSE)))</f>
        <v>0.76352803281890991</v>
      </c>
      <c r="DA9" s="21">
        <f>IF(AQ9/VLOOKUP($BK9,'Historical Calibration 2013'!$A$1:$BJ$13,1+DA$2,FALSE)&gt;NONUS!G329,NONUS!G329,IF(AQ9/VLOOKUP($BK9,'Historical Calibration 2013'!$A$1:$BJ$13,1+DA$2,FALSE)&lt;NONUS!G343,NONUS!G343,AQ9/VLOOKUP($BK9,'Historical Calibration 2013'!$A$1:$BJ$13,1+DA$2,FALSE)))</f>
        <v>0.92638687564221567</v>
      </c>
      <c r="DB9" s="21">
        <f>IF(AR9/VLOOKUP($BK9,'Historical Calibration 2013'!$A$1:$BJ$13,1+DB$2,FALSE)&gt;Rate!AR206,Rate!AR206,IF(AR9/VLOOKUP($BK9,'Historical Calibration 2013'!$A$1:$BJ$13,1+DB$2,FALSE)&lt;Rate!AR219,Rate!AR219,AR9/VLOOKUP($BK9,'Historical Calibration 2013'!$A$1:$BJ$13,1+DB$2,FALSE)))</f>
        <v>0.87054833106335039</v>
      </c>
      <c r="DC9" s="21">
        <f>IF(AS9/VLOOKUP($BK9,'Historical Calibration 2013'!$A$1:$BJ$13,1+DC$2,FALSE)&gt;Rate!AS206,Rate!AS206,IF(AS9/VLOOKUP($BK9,'Historical Calibration 2013'!$A$1:$BJ$13,1+DC$2,FALSE)&lt;Rate!AS219,Rate!AS219,AS9/VLOOKUP($BK9,'Historical Calibration 2013'!$A$1:$BJ$13,1+DC$2,FALSE)))</f>
        <v>0.77158878504672901</v>
      </c>
      <c r="DD9" s="21">
        <f>(AT9+'Historical Calibration 2013'!AT103)/VLOOKUP($BK9,'Historical Calibration 2013'!$A$1:$BJ$13,1+DD$2,FALSE)</f>
        <v>-23.220831819255999</v>
      </c>
      <c r="DE9" s="21">
        <f>IF(AU9/VLOOKUP($BK9,'Historical Calibration 2013'!$A$1:$BJ$13,1+DE$2,FALSE)&gt;Rate!AU206,Rate!AU206,IF(AU9/VLOOKUP($BK9,'Historical Calibration 2013'!$A$1:$BJ$13,1+DE$2,FALSE)&lt;Rate!AU219,Rate!AU219,AU9/VLOOKUP($BK9,'Historical Calibration 2013'!$A$1:$BJ$13,1+DE$2,FALSE)))</f>
        <v>1.4431051444676506</v>
      </c>
      <c r="DF9" s="21">
        <f>IF(AV9/VLOOKUP($BK9,'Historical Calibration 2013'!$A$1:$BJ$13,1+DF$2,FALSE)&gt;Rate!AV206,Rate!AV206,IF(AV9/VLOOKUP($BK9,'Historical Calibration 2013'!$A$1:$BJ$13,1+DF$2,FALSE)&lt;Rate!AV219,Rate!AV219,AV9/VLOOKUP($BK9,'Historical Calibration 2013'!$A$1:$BJ$13,1+DF$2,FALSE)))</f>
        <v>0.9931486758962309</v>
      </c>
      <c r="DG9" s="21">
        <f>IF(AW9/VLOOKUP($BK9,'Historical Calibration 2013'!$A$1:$BJ$13,1+DG$2,FALSE)&gt;Rate!AW206,Rate!AW206,IF(AW9/VLOOKUP($BK9,'Historical Calibration 2013'!$A$1:$BJ$13,1+DG$2,FALSE)&lt;Rate!AW219,Rate!AW219,AW9/VLOOKUP($BK9,'Historical Calibration 2013'!$A$1:$BJ$13,1+DG$2,FALSE)))</f>
        <v>0.30504919672286512</v>
      </c>
      <c r="DH9" s="21">
        <f>IF(AX9/VLOOKUP($BK9,'Historical Calibration 2013'!$A$1:$BJ$13,1+DH$2,FALSE)&gt;NONUS!I329,NONUS!I329,IF(AX9/VLOOKUP($BK9,'Historical Calibration 2013'!$A$1:$BJ$13,1+DH$2,FALSE)&lt;NONUS!I343,NONUS!I343,AX9/VLOOKUP($BK9,'Historical Calibration 2013'!$A$1:$BJ$13,1+DH$2,FALSE)))</f>
        <v>1.097607440329873</v>
      </c>
      <c r="DI9" s="21">
        <f>IF(AY9/VLOOKUP($BK9,'Historical Calibration 2013'!$A$1:$BJ$13,1+DI$2,FALSE)&gt;Rate!AY206,Rate!AY206,IF(AY9/VLOOKUP($BK9,'Historical Calibration 2013'!$A$1:$BJ$13,1+DI$2,FALSE)&lt;Rate!AY219,Rate!AY219,AY9/VLOOKUP($BK9,'Historical Calibration 2013'!$A$1:$BJ$13,1+DI$2,FALSE)))</f>
        <v>0.95915812696269465</v>
      </c>
      <c r="DJ9" s="21">
        <f>IF(AZ9/VLOOKUP($BK9,'Historical Calibration 2013'!$A$1:$BJ$13,1+DJ$2,FALSE)&gt;Rate!AZ206,Rate!AZ206,IF(AZ9/VLOOKUP($BK9,'Historical Calibration 2013'!$A$1:$BJ$13,1+DJ$2,FALSE)&lt;Rate!AZ219,Rate!AZ219,AZ9/VLOOKUP($BK9,'Historical Calibration 2013'!$A$1:$BJ$13,1+DJ$2,FALSE)))</f>
        <v>0.89082284264062228</v>
      </c>
      <c r="DK9" s="21">
        <f>IF(BA9/VLOOKUP($BK9,'Historical Calibration 2013'!$A$1:$BJ$13,1+DK$2,FALSE)&gt;Rate!BA206,Rate!BA206,IF(BA9/VLOOKUP($BK9,'Historical Calibration 2013'!$A$1:$BJ$13,1+DK$2,FALSE)&lt;Rate!BA219,Rate!BA219,BA9/VLOOKUP($BK9,'Historical Calibration 2013'!$A$1:$BJ$13,1+DK$2,FALSE)))</f>
        <v>0.93248695584564167</v>
      </c>
      <c r="DL9" s="21">
        <f>IF(BB9/VLOOKUP($BK9,'Historical Calibration 2013'!$A$1:$BJ$13,1+DL$2,FALSE)&gt;Rate!BB206,Rate!BB206,IF(BB9/VLOOKUP($BK9,'Historical Calibration 2013'!$A$1:$BJ$13,1+DL$2,FALSE)&lt;Rate!BB219,Rate!BB219,BB9/VLOOKUP($BK9,'Historical Calibration 2013'!$A$1:$BJ$13,1+DL$2,FALSE)))</f>
        <v>1.3398835120983479</v>
      </c>
      <c r="DM9" s="21">
        <f>IF(BC9/VLOOKUP($BK9,'Historical Calibration 2013'!$A$1:$BJ$13,1+DM$2,FALSE)&gt;Rate!BC206,Rate!BC206,IF(BC9/VLOOKUP($BK9,'Historical Calibration 2013'!$A$1:$BJ$13,1+DM$2,FALSE)&lt;Rate!BC219,Rate!BC219,BC9/VLOOKUP($BK9,'Historical Calibration 2013'!$A$1:$BJ$13,1+DM$2,FALSE)))</f>
        <v>0.57482813326282389</v>
      </c>
      <c r="DN9" s="21" t="e">
        <f>IF(BD9/VLOOKUP($BK9,'Historical Calibration 2013'!$A$1:$BJ$13,1+DN$2,FALSE)&gt;Rate!BD206,Rate!BD206,IF(BD9/VLOOKUP($BK9,'Historical Calibration 2013'!$A$1:$BJ$13,1+DN$2,FALSE)&lt;Rate!BD219,Rate!BD219,BD9/VLOOKUP($BK9,'Historical Calibration 2013'!$A$1:$BJ$13,1+DN$2,FALSE)))</f>
        <v>#DIV/0!</v>
      </c>
      <c r="DO9" s="21">
        <f>IF(BE9/VLOOKUP($BK9,'Historical Calibration 2013'!$A$1:$BJ$13,1+DO$2,FALSE)&gt;Rate!BE206,Rate!BE206,IF(BE9/VLOOKUP($BK9,'Historical Calibration 2013'!$A$1:$BJ$13,1+DO$2,FALSE)&lt;Rate!BE219,Rate!BE219,BE9/VLOOKUP($BK9,'Historical Calibration 2013'!$A$1:$BJ$13,1+DO$2,FALSE)))</f>
        <v>0.90287784425299622</v>
      </c>
      <c r="DP9" s="21">
        <f>IF(BF9/VLOOKUP($BK9,'Historical Calibration 2013'!$A$1:$BJ$13,1+DP$2,FALSE)&gt;Rate!BF206,Rate!BF206,IF(BF9/VLOOKUP($BK9,'Historical Calibration 2013'!$A$1:$BJ$13,1+DP$2,FALSE)&lt;Rate!BF219,Rate!BF219,BF9/VLOOKUP($BK9,'Historical Calibration 2013'!$A$1:$BJ$13,1+DP$2,FALSE)))</f>
        <v>0.5268672756582482</v>
      </c>
      <c r="DQ9" s="21">
        <f>IF(BG9/VLOOKUP($BK9,'Historical Calibration 2013'!$A$1:$BJ$13,1+DQ$2,FALSE)&gt;Rate!BG206,Rate!BG206,IF(BG9/VLOOKUP($BK9,'Historical Calibration 2013'!$A$1:$BJ$13,1+DQ$2,FALSE)&lt;Rate!BG219,Rate!BG219,BG9/VLOOKUP($BK9,'Historical Calibration 2013'!$A$1:$BJ$13,1+DQ$2,FALSE)))</f>
        <v>4.2096725335620837</v>
      </c>
      <c r="DR9" s="21">
        <f>IF(BH9/VLOOKUP($BK9,'Historical Calibration 2013'!$A$1:$BJ$13,1+DR$2,FALSE)&gt;Rate!BH206,Rate!BH206,IF(BH9/VLOOKUP($BK9,'Historical Calibration 2013'!$A$1:$BJ$13,1+DR$2,FALSE)&lt;Rate!BH219,Rate!BH219,BH9/VLOOKUP($BK9,'Historical Calibration 2013'!$A$1:$BJ$13,1+DR$2,FALSE)))</f>
        <v>3.7872340425531914</v>
      </c>
      <c r="DU9">
        <v>0.87774446147773777</v>
      </c>
      <c r="DV9">
        <v>0.92465854528210789</v>
      </c>
      <c r="DW9">
        <v>0.94713541365987086</v>
      </c>
      <c r="DX9">
        <v>0.79284451101436693</v>
      </c>
      <c r="DY9">
        <v>0.94052708983422628</v>
      </c>
      <c r="DZ9">
        <v>1.0070559910641601</v>
      </c>
      <c r="EA9" t="e">
        <v>#DIV/0!</v>
      </c>
      <c r="EB9">
        <v>1.0304190214471303</v>
      </c>
      <c r="EC9">
        <v>0.68775037017106166</v>
      </c>
      <c r="ED9">
        <v>1.0077676571924397</v>
      </c>
      <c r="EE9">
        <v>0.27939038872309746</v>
      </c>
      <c r="EF9">
        <v>1.0499717225616978</v>
      </c>
      <c r="EG9">
        <v>0.96868048388616768</v>
      </c>
      <c r="EH9">
        <v>4.8168094276077121E-2</v>
      </c>
      <c r="EI9">
        <v>0.87190729695400027</v>
      </c>
      <c r="EJ9">
        <v>0.28615222511246324</v>
      </c>
      <c r="EK9">
        <v>1.33110381618777</v>
      </c>
      <c r="EL9">
        <v>0.31467690186026798</v>
      </c>
      <c r="EM9">
        <v>2.5860001823663454</v>
      </c>
      <c r="EN9">
        <v>1.033545787640789</v>
      </c>
      <c r="EO9">
        <v>1.0292288994096641</v>
      </c>
      <c r="EP9" t="e">
        <v>#DIV/0!</v>
      </c>
      <c r="EQ9">
        <v>1.2781045689446489</v>
      </c>
      <c r="ER9">
        <v>1.0725201639846424</v>
      </c>
      <c r="ES9">
        <v>0.94463467380148414</v>
      </c>
      <c r="ET9">
        <v>8.5429119958408975E-2</v>
      </c>
      <c r="EU9">
        <v>0.51021033017005113</v>
      </c>
      <c r="EV9">
        <v>1.0689143169622004</v>
      </c>
      <c r="EW9">
        <v>0.48218860122686702</v>
      </c>
      <c r="EX9">
        <v>0.93276378186876041</v>
      </c>
      <c r="EY9">
        <v>1.1164262439718189</v>
      </c>
      <c r="EZ9">
        <v>10.787614007761581</v>
      </c>
      <c r="FA9">
        <v>0.36761077670480397</v>
      </c>
      <c r="FB9">
        <v>1.119973145199366</v>
      </c>
      <c r="FC9">
        <v>0.69361336135187057</v>
      </c>
      <c r="FD9">
        <v>0.91416482423795009</v>
      </c>
      <c r="FE9">
        <v>0.93684132918795171</v>
      </c>
      <c r="FF9">
        <v>0.81616351232784445</v>
      </c>
      <c r="FG9">
        <v>0.81084612721824989</v>
      </c>
      <c r="FH9">
        <v>1.4005644251608569</v>
      </c>
      <c r="FI9">
        <v>0.62251824184932414</v>
      </c>
      <c r="FJ9">
        <v>0.95473092100836598</v>
      </c>
      <c r="FK9">
        <v>0.86169050377179957</v>
      </c>
      <c r="FL9">
        <v>0.79589201854348812</v>
      </c>
      <c r="FM9">
        <v>0.78992370606141971</v>
      </c>
      <c r="FN9">
        <v>1.3670733612764601</v>
      </c>
      <c r="FO9">
        <v>1.0059134172673292</v>
      </c>
      <c r="FP9">
        <v>0.28582575688518091</v>
      </c>
      <c r="FQ9">
        <v>1.0598474713904511</v>
      </c>
      <c r="FR9">
        <v>1.0056321559471293</v>
      </c>
      <c r="FS9">
        <v>0.91207402700105422</v>
      </c>
      <c r="FT9">
        <v>0.94762007614310217</v>
      </c>
      <c r="FU9">
        <v>1.3375907050454401</v>
      </c>
      <c r="FV9">
        <v>0.38186646556662168</v>
      </c>
      <c r="FW9" t="e">
        <v>#DIV/0!</v>
      </c>
      <c r="FX9">
        <v>0.91584976058982415</v>
      </c>
      <c r="FY9">
        <v>0.56198217934511885</v>
      </c>
      <c r="FZ9">
        <v>4.1910382752013211</v>
      </c>
      <c r="GA9">
        <v>13.694938426505347</v>
      </c>
    </row>
    <row r="10" spans="1:183" ht="15" x14ac:dyDescent="0.25">
      <c r="A10" s="3" t="s">
        <v>69</v>
      </c>
      <c r="B10" s="21">
        <v>13324045</v>
      </c>
      <c r="C10" s="21">
        <v>26817376</v>
      </c>
      <c r="D10" s="21">
        <v>7908728.5</v>
      </c>
      <c r="E10" s="21">
        <v>12773855</v>
      </c>
      <c r="F10" s="21">
        <v>538005.625</v>
      </c>
      <c r="G10" s="21">
        <v>6881976</v>
      </c>
      <c r="H10" s="21">
        <v>0</v>
      </c>
      <c r="I10" s="21">
        <v>71467976</v>
      </c>
      <c r="J10" s="21">
        <v>4012090.25</v>
      </c>
      <c r="K10" s="21">
        <v>7300526.5</v>
      </c>
      <c r="L10" s="21">
        <v>611786.4375</v>
      </c>
      <c r="M10" s="21">
        <v>82505536</v>
      </c>
      <c r="N10" s="21">
        <v>23168246</v>
      </c>
      <c r="O10" s="21">
        <v>305063.9375</v>
      </c>
      <c r="P10" s="21">
        <v>1086785.375</v>
      </c>
      <c r="Q10" s="21">
        <v>1745187.125</v>
      </c>
      <c r="R10" s="21">
        <v>10499079</v>
      </c>
      <c r="S10" s="21">
        <v>13253.2646484375</v>
      </c>
      <c r="T10" s="21">
        <v>112907.3828125</v>
      </c>
      <c r="U10" s="21">
        <v>10139565</v>
      </c>
      <c r="V10" s="21">
        <v>10238703</v>
      </c>
      <c r="W10" s="37">
        <v>0</v>
      </c>
      <c r="X10" s="21">
        <v>3401938</v>
      </c>
      <c r="Y10" s="21">
        <v>1658650.25</v>
      </c>
      <c r="Z10" s="21">
        <v>12939558</v>
      </c>
      <c r="AA10" s="21">
        <v>890964.625</v>
      </c>
      <c r="AB10" s="21">
        <v>2175472</v>
      </c>
      <c r="AC10" s="21">
        <v>27846574</v>
      </c>
      <c r="AD10" s="21">
        <v>38911.890625</v>
      </c>
      <c r="AE10" s="21">
        <v>1497097.875</v>
      </c>
      <c r="AF10" s="21">
        <v>16315608</v>
      </c>
      <c r="AG10" s="21">
        <v>86399.6875</v>
      </c>
      <c r="AH10" s="21">
        <v>14555.5732421875</v>
      </c>
      <c r="AI10" s="21">
        <v>2414771.25</v>
      </c>
      <c r="AJ10" s="21">
        <v>7004163.5</v>
      </c>
      <c r="AK10" s="21">
        <v>715177.1875</v>
      </c>
      <c r="AL10" s="21">
        <v>2058525.875</v>
      </c>
      <c r="AM10" s="21">
        <v>14894418</v>
      </c>
      <c r="AN10" s="21">
        <v>16947278</v>
      </c>
      <c r="AO10" s="21">
        <v>20950916</v>
      </c>
      <c r="AP10" s="21">
        <v>11639424</v>
      </c>
      <c r="AQ10" s="21">
        <v>16830476</v>
      </c>
      <c r="AR10" s="21">
        <v>4994303</v>
      </c>
      <c r="AS10" s="21">
        <v>22684864</v>
      </c>
      <c r="AT10" s="21">
        <v>258109.890625</v>
      </c>
      <c r="AU10" s="21">
        <v>2163152.5</v>
      </c>
      <c r="AV10" s="21">
        <v>9847292</v>
      </c>
      <c r="AW10" s="21">
        <v>106029.984375</v>
      </c>
      <c r="AX10" s="21">
        <v>3151038.25</v>
      </c>
      <c r="AY10" s="21">
        <v>5681013</v>
      </c>
      <c r="AZ10" s="21">
        <v>68501664</v>
      </c>
      <c r="BA10" s="21">
        <v>539957824</v>
      </c>
      <c r="BB10" s="21">
        <v>5807175</v>
      </c>
      <c r="BC10" s="21">
        <v>803070.8125</v>
      </c>
      <c r="BD10" s="21">
        <v>0</v>
      </c>
      <c r="BE10" s="21">
        <v>8840756</v>
      </c>
      <c r="BF10" s="21">
        <v>2189220</v>
      </c>
      <c r="BG10" s="21">
        <v>213392.046875</v>
      </c>
      <c r="BH10" s="21">
        <v>108521.953125</v>
      </c>
      <c r="BI10" s="21">
        <v>1145500459.5878906</v>
      </c>
      <c r="BJ10" s="21">
        <f t="shared" si="1"/>
        <v>2015</v>
      </c>
      <c r="BK10" s="21">
        <f t="shared" si="2"/>
        <v>1</v>
      </c>
      <c r="BL10" s="21">
        <f>IF(B10/VLOOKUP($BK10,'Historical Calibration 2013'!$A$1:$BJ$13,1+BL$2,FALSE)&gt;NONUS!B318,NONUS!B318,IF(B10/VLOOKUP($BK10,'Historical Calibration 2013'!$A$1:$BJ$13,1+BL$2,FALSE)&lt;NONUS!B332,NONUS!B332,B10/VLOOKUP($BK10,'Historical Calibration 2013'!$A$1:$BJ$13,1+BL$2,FALSE)))</f>
        <v>0.98916076777740247</v>
      </c>
      <c r="BM10" s="21">
        <f>IF(C10/VLOOKUP($BK10,'Historical Calibration 2013'!$A$1:$BJ$13,1+BM$2,FALSE)&gt;Rate!C$195,Rate!C$195,IF(C10/VLOOKUP($BK10,'Historical Calibration 2013'!$A$1:$BJ$13,1+BM$2,FALSE)&lt;Rate!C$208,Rate!C$208,C10/VLOOKUP($BK10,'Historical Calibration 2013'!$A$1:$BJ$13,1+BM$2,FALSE)))</f>
        <v>0.73490988114779932</v>
      </c>
      <c r="BN10" s="21">
        <f>IF(D10/VLOOKUP($BK10,'Historical Calibration 2013'!$A$1:$BJ$13,1+BN$2,FALSE)&gt;Rate!D$195,Rate!D$195,IF(D10/VLOOKUP($BK10,'Historical Calibration 2013'!$A$1:$BJ$13,1+BN$2,FALSE)&lt;Rate!D$208,Rate!D$208,D10/VLOOKUP($BK10,'Historical Calibration 2013'!$A$1:$BJ$13,1+BN$2,FALSE)))</f>
        <v>0.76651735722284431</v>
      </c>
      <c r="BO10" s="21">
        <f>IF(E10/VLOOKUP($BK10,'Historical Calibration 2013'!$A$1:$BJ$13,1+BO$2,FALSE)&gt;Rate!E$195,Rate!E$195,IF(E10/VLOOKUP($BK10,'Historical Calibration 2013'!$A$1:$BJ$13,1+BO$2,FALSE)&lt;Rate!E$208,Rate!E$208,E10/VLOOKUP($BK10,'Historical Calibration 2013'!$A$1:$BJ$13,1+BO$2,FALSE)))</f>
        <v>0.71604614048767257</v>
      </c>
      <c r="BP10" s="21">
        <f>IF(F10/VLOOKUP($BK10,'Historical Calibration 2013'!$A$1:$BJ$13,1+BP$2,FALSE)&gt;NONUS!C318,NONUS!C318,IF(F10/VLOOKUP($BK10,'Historical Calibration 2013'!$A$1:$BJ$13,1+BP$2,FALSE)&lt;NONUS!C332,NONUS!C332,F10/VLOOKUP($BK10,'Historical Calibration 2013'!$A$1:$BJ$13,1+BP$2,FALSE)))</f>
        <v>0.39943606231434398</v>
      </c>
      <c r="BQ10" s="21">
        <f>IF((G10+H10)/VLOOKUP($BK10,'Historical Calibration 2013'!$A$1:$BJ$13,1+BQ$2,FALSE)&gt;NONUS!J318,NONUS!J318,IF((G10+H10)/VLOOKUP($BK10,'Historical Calibration 2013'!$A$1:$BJ$13,1+BQ$2,FALSE)&lt;NONUS!J332,NONUS!J332,(G10+H10)/VLOOKUP($BK10,'Historical Calibration 2013'!$A$1:$BJ$13,1+BQ$2,FALSE)))</f>
        <v>1.0426470176055245</v>
      </c>
      <c r="BR10" s="21" t="e">
        <f>IF(H10/VLOOKUP($BK10,'Historical Calibration 2013'!$A$1:$BJ$13,1+BR$2,FALSE)&gt;Rate!H$195,Rate!H$195,IF(H10/VLOOKUP($BK10,'Historical Calibration 2013'!$A$1:$BJ$13,1+BR$2,FALSE)&lt;Rate!H$208,Rate!H$208,H10/VLOOKUP($BK10,'Historical Calibration 2013'!$A$1:$BJ$13,1+BR$2,FALSE)))</f>
        <v>#DIV/0!</v>
      </c>
      <c r="BS10" s="21">
        <f>IF(I10/VLOOKUP($BK10,'Historical Calibration 2013'!$A$1:$BJ$13,1+BS$2,FALSE)&gt;Rate!I$195,Rate!I$195,IF(I10/VLOOKUP($BK10,'Historical Calibration 2013'!$A$1:$BJ$13,1+BS$2,FALSE)&lt;Rate!I$208,Rate!I$208,I10/VLOOKUP($BK10,'Historical Calibration 2013'!$A$1:$BJ$13,1+BS$2,FALSE)))</f>
        <v>1.0884713953282588</v>
      </c>
      <c r="BT10" s="21">
        <f>IF(J10/VLOOKUP($BK10,'Historical Calibration 2013'!$A$1:$BJ$13,1+BT$2,FALSE)&gt;Rate!J$195,Rate!J$195,IF(J10/VLOOKUP($BK10,'Historical Calibration 2013'!$A$1:$BJ$13,1+BT$2,FALSE)&lt;Rate!J$208,Rate!J$208,J10/VLOOKUP($BK10,'Historical Calibration 2013'!$A$1:$BJ$13,1+BT$2,FALSE)))</f>
        <v>0.81781516478451255</v>
      </c>
      <c r="BU10" s="21">
        <f>IF(K10/VLOOKUP($BK10,'Historical Calibration 2013'!$A$1:$BJ$13,1+BU$2,FALSE)&gt;Rate!K$195,Rate!K$195,IF(K10/VLOOKUP($BK10,'Historical Calibration 2013'!$A$1:$BJ$13,1+BU$2,FALSE)&lt;Rate!K$208,Rate!K$208,K10/VLOOKUP($BK10,'Historical Calibration 2013'!$A$1:$BJ$13,1+BU$2,FALSE)))</f>
        <v>1.0045762026180396</v>
      </c>
      <c r="BV10" s="21">
        <f>IF(L10/VLOOKUP($BK10,'Historical Calibration 2013'!$A$1:$BJ$13,1+BV$2,FALSE)&gt;Rate!L$195,Rate!L$195,IF(L10/VLOOKUP($BK10,'Historical Calibration 2013'!$A$1:$BJ$13,1+BV$2,FALSE)&lt;Rate!L$208,Rate!L$208,L10/VLOOKUP($BK10,'Historical Calibration 2013'!$A$1:$BJ$13,1+BV$2,FALSE)))</f>
        <v>0.32082152974504247</v>
      </c>
      <c r="BW10" s="21">
        <f>IF(M10/VLOOKUP($BK10,'Historical Calibration 2013'!$A$1:$BJ$13,1+BW$2,FALSE)&gt;Rate!M$195,Rate!M$195,IF(M10/VLOOKUP($BK10,'Historical Calibration 2013'!$A$1:$BJ$13,1+BW$2,FALSE)&lt;Rate!M$208,Rate!M$208,M10/VLOOKUP($BK10,'Historical Calibration 2013'!$A$1:$BJ$13,1+BW$2,FALSE)))</f>
        <v>0.91861122872875745</v>
      </c>
      <c r="BX10" s="21">
        <f>IF(N10/VLOOKUP($BK10,'Historical Calibration 2013'!$A$1:$BJ$13,1+BX$2,FALSE)&gt;Rate!N$195,Rate!N$195,IF(N10/VLOOKUP($BK10,'Historical Calibration 2013'!$A$1:$BJ$13,1+BX$2,FALSE)&lt;Rate!N$208,Rate!N$208,N10/VLOOKUP($BK10,'Historical Calibration 2013'!$A$1:$BJ$13,1+BX$2,FALSE)))</f>
        <v>0.74877433458429377</v>
      </c>
      <c r="BY10" s="21">
        <f>IF(O10/VLOOKUP($BK10,'Historical Calibration 2013'!$A$1:$BJ$13,1+BY$2,FALSE)&gt;Rate!O$195,Rate!O$195,IF(O10/VLOOKUP($BK10,'Historical Calibration 2013'!$A$1:$BJ$13,1+BY$2,FALSE)&lt;Rate!O$208,Rate!O$208,O10/VLOOKUP($BK10,'Historical Calibration 2013'!$A$1:$BJ$13,1+BY$2,FALSE)))</f>
        <v>0.52104055087987755</v>
      </c>
      <c r="BZ10" s="21">
        <f>IF(P10/VLOOKUP($BK10,'Historical Calibration 2013'!$A$1:$BJ$13,1+BZ$2,FALSE)&gt;Rate!P$195,Rate!P$195,IF(P10/VLOOKUP($BK10,'Historical Calibration 2013'!$A$1:$BJ$13,1+BZ$2,FALSE)&lt;Rate!P$208,Rate!P$208,P10/VLOOKUP($BK10,'Historical Calibration 2013'!$A$1:$BJ$13,1+BZ$2,FALSE)))</f>
        <v>0.67315886899364241</v>
      </c>
      <c r="CA10" s="21">
        <f>IF(Q10/VLOOKUP($BK10,'Historical Calibration 2013'!$A$1:$BJ$13,1+CA$2,FALSE)&gt;Rate!Q$195,Rate!Q$195,IF(Q10/VLOOKUP($BK10,'Historical Calibration 2013'!$A$1:$BJ$13,1+CA$2,FALSE)&lt;Rate!Q$208,Rate!Q$208,Q10/VLOOKUP($BK10,'Historical Calibration 2013'!$A$1:$BJ$13,1+CA$2,FALSE)))</f>
        <v>0.30885075330266748</v>
      </c>
      <c r="CB10" s="21">
        <f>IF(R10/VLOOKUP($BK10,'Historical Calibration 2013'!$A$1:$BJ$13,1+CB$2,FALSE)&gt;Rate!R$195,Rate!R$195,IF(R10/VLOOKUP($BK10,'Historical Calibration 2013'!$A$1:$BJ$13,1+CB$2,FALSE)&lt;Rate!R$208,Rate!R$208,R10/VLOOKUP($BK10,'Historical Calibration 2013'!$A$1:$BJ$13,1+CB$2,FALSE)))</f>
        <v>1.2436683141781741</v>
      </c>
      <c r="CC10" s="21">
        <f>IF(S10/VLOOKUP($BK10,'Historical Calibration 2013'!$A$1:$BJ$13,1+CC$2,FALSE)&gt;Rate!S$195,Rate!S$195,IF(S10/VLOOKUP($BK10,'Historical Calibration 2013'!$A$1:$BJ$13,1+CC$2,FALSE)&lt;Rate!S$208,Rate!S$208,S10/VLOOKUP($BK10,'Historical Calibration 2013'!$A$1:$BJ$13,1+CC$2,FALSE)))</f>
        <v>1.2659435832410775</v>
      </c>
      <c r="CD10" s="21">
        <f>IF(T10/VLOOKUP($BK10,'Historical Calibration 2013'!$A$1:$BJ$13,1+CD$2,FALSE)&gt;Rate!T$195,Rate!T$195,IF(T10/VLOOKUP($BK10,'Historical Calibration 2013'!$A$1:$BJ$13,1+CD$2,FALSE)&lt;Rate!T$208,Rate!T$208,T10/VLOOKUP($BK10,'Historical Calibration 2013'!$A$1:$BJ$13,1+CD$2,FALSE)))</f>
        <v>2.0510997974194529</v>
      </c>
      <c r="CE10" s="21">
        <f>IF(U10/VLOOKUP($BK10,'Historical Calibration 2013'!$A$1:$BJ$13,1+CE$2,FALSE)&gt;Rate!U$195,Rate!U$195,IF(U10/VLOOKUP($BK10,'Historical Calibration 2013'!$A$1:$BJ$13,1+CE$2,FALSE)&lt;Rate!U$208,Rate!U$208,U10/VLOOKUP($BK10,'Historical Calibration 2013'!$A$1:$BJ$13,1+CE$2,FALSE)))</f>
        <v>0.88410144758204445</v>
      </c>
      <c r="CF10" s="21">
        <f>IF(V10/VLOOKUP($BK10,'Historical Calibration 2013'!$A$1:$BJ$13,1+CF$2,FALSE)&gt;Rate!V$195,Rate!V$195,IF(V10/VLOOKUP($BK10,'Historical Calibration 2013'!$A$1:$BJ$13,1+CF$2,FALSE)&lt;Rate!V$208,Rate!V$208,V10/VLOOKUP($BK10,'Historical Calibration 2013'!$A$1:$BJ$13,1+CF$2,FALSE)))</f>
        <v>1.0830171136264832</v>
      </c>
      <c r="CG10" s="21">
        <f>(W10+'Historical Calibration 2013'!W92)/VLOOKUP($BK10,'Historical Calibration 2013'!$A$1:$BJ$13,1+CG$2,FALSE)</f>
        <v>1</v>
      </c>
      <c r="CH10" s="21">
        <f>IF(X10/VLOOKUP($BK10,'Historical Calibration 2013'!$A$1:$BJ$13,1+CH$2,FALSE)&gt;Rate!X$195,Rate!X$195,IF(X10/VLOOKUP($BK10,'Historical Calibration 2013'!$A$1:$BJ$13,1+CH$2,FALSE)&lt;Rate!X$208,Rate!X$208,X10/VLOOKUP($BK10,'Historical Calibration 2013'!$A$1:$BJ$13,1+CH$2,FALSE)))</f>
        <v>2.4812500000000002</v>
      </c>
      <c r="CI10" s="21">
        <f>IF(Y10/VLOOKUP($BK10,'Historical Calibration 2013'!$A$1:$BJ$13,1+CI$2,FALSE)&gt;Rate!Y$195,Rate!Y$195,IF(Y10/VLOOKUP($BK10,'Historical Calibration 2013'!$A$1:$BJ$13,1+CI$2,FALSE)&lt;Rate!Y$208,Rate!Y$208,Y10/VLOOKUP($BK10,'Historical Calibration 2013'!$A$1:$BJ$13,1+CI$2,FALSE)))</f>
        <v>0.99829865234366766</v>
      </c>
      <c r="CJ10" s="21">
        <f>IF(Z10/VLOOKUP($BK10,'Historical Calibration 2013'!$A$1:$BJ$13,1+CJ$2,FALSE)&gt;Rate!Z$195,Rate!Z$195,IF(Z10/VLOOKUP($BK10,'Historical Calibration 2013'!$A$1:$BJ$13,1+CJ$2,FALSE)&lt;Rate!Z$208,Rate!Z$208,Z10/VLOOKUP($BK10,'Historical Calibration 2013'!$A$1:$BJ$13,1+CJ$2,FALSE)))</f>
        <v>0.97013166950818497</v>
      </c>
      <c r="CK10" s="21">
        <f>IF(AA10/VLOOKUP($BK10,'Historical Calibration 2013'!$A$1:$BJ$13,1+CK$2,FALSE)&gt;Rate!AA$195,Rate!AA$195,IF(AA10/VLOOKUP($BK10,'Historical Calibration 2013'!$A$1:$BJ$13,1+CK$2,FALSE)&lt;Rate!AA$208,Rate!AA$208,AA10/VLOOKUP($BK10,'Historical Calibration 2013'!$A$1:$BJ$13,1+CK$2,FALSE)))</f>
        <v>0.57899502037120865</v>
      </c>
      <c r="CL10" s="21">
        <f>IF(AB10/VLOOKUP($BK10,'Historical Calibration 2013'!$A$1:$BJ$13,1+CL$2,FALSE)&gt;Rate!AB$195,Rate!AB$195,IF(AB10/VLOOKUP($BK10,'Historical Calibration 2013'!$A$1:$BJ$13,1+CL$2,FALSE)&lt;Rate!AB$208,Rate!AB$208,AB10/VLOOKUP($BK10,'Historical Calibration 2013'!$A$1:$BJ$13,1+CL$2,FALSE)))</f>
        <v>0.59807546707119874</v>
      </c>
      <c r="CM10" s="21">
        <f>IF(AC10/VLOOKUP($BK10,'Historical Calibration 2013'!$A$1:$BJ$13,1+CM$2,FALSE)&gt;Rate!AC$195,Rate!AC$195,IF(AC10/VLOOKUP($BK10,'Historical Calibration 2013'!$A$1:$BJ$13,1+CM$2,FALSE)&lt;Rate!AC$208,Rate!AC$208,AC10/VLOOKUP($BK10,'Historical Calibration 2013'!$A$1:$BJ$13,1+CM$2,FALSE)))</f>
        <v>0.88050264072621787</v>
      </c>
      <c r="CN10" s="21">
        <f>IF(AD10/VLOOKUP($BK10,'Historical Calibration 2013'!$A$1:$BJ$13,1+CN$2,FALSE)&gt;Rate!AD$195,Rate!AD$195,IF(AD10/VLOOKUP($BK10,'Historical Calibration 2013'!$A$1:$BJ$13,1+CN$2,FALSE)&lt;Rate!AD$208,Rate!AD$208,AD10/VLOOKUP($BK10,'Historical Calibration 2013'!$A$1:$BJ$13,1+CN$2,FALSE)))</f>
        <v>0.58666548401998453</v>
      </c>
      <c r="CO10" s="21">
        <f>IF(AE10/VLOOKUP($BK10,'Historical Calibration 2013'!$A$1:$BJ$13,1+CO$2,FALSE)&gt;NONUS!E318,NONUS!E318,IF(AE10/VLOOKUP($BK10,'Historical Calibration 2013'!$A$1:$BJ$13,1+CO$2,FALSE)&lt;NONUS!E332,NONUS!E332,AE10/VLOOKUP($BK10,'Historical Calibration 2013'!$A$1:$BJ$13,1+CO$2,FALSE)))</f>
        <v>1.5540578239879355</v>
      </c>
      <c r="CP10" s="21">
        <f>IF(AF10/VLOOKUP($BK10,'Historical Calibration 2013'!$A$1:$BJ$13,1+CP$2,FALSE)&gt;Rate!AF$195,Rate!AF$195,IF(AF10/VLOOKUP($BK10,'Historical Calibration 2013'!$A$1:$BJ$13,1+CP$2,FALSE)&lt;Rate!AF$208,Rate!AF$208,AF10/VLOOKUP($BK10,'Historical Calibration 2013'!$A$1:$BJ$13,1+CP$2,FALSE)))</f>
        <v>0.87234406127728015</v>
      </c>
      <c r="CQ10" s="21" t="e">
        <f>IF(AG10/VLOOKUP($BK10,'Historical Calibration 2013'!$A$1:$BJ$13,1+CQ$2,FALSE)&gt;Rate!AG$195,Rate!AG$195,IF(AG10/VLOOKUP($BK10,'Historical Calibration 2013'!$A$1:$BJ$13,1+CQ$2,FALSE)&lt;Rate!AG$208,Rate!AG$208,AG10/VLOOKUP($BK10,'Historical Calibration 2013'!$A$1:$BJ$13,1+CQ$2,FALSE)))</f>
        <v>#DIV/0!</v>
      </c>
      <c r="CR10" s="21">
        <f>IF(AH10/VLOOKUP($BK10,'Historical Calibration 2013'!$A$1:$BJ$13,1+CR$2,FALSE)&gt;Rate!AH$195,Rate!AH$195,IF(AH10/VLOOKUP($BK10,'Historical Calibration 2013'!$A$1:$BJ$13,1+CR$2,FALSE)&lt;Rate!AH$208,Rate!AH$208,AH10/VLOOKUP($BK10,'Historical Calibration 2013'!$A$1:$BJ$13,1+CR$2,FALSE)))</f>
        <v>1.3454298543505909</v>
      </c>
      <c r="CS10" s="21">
        <f>IF(AI10/VLOOKUP($BK10,'Historical Calibration 2013'!$A$1:$BJ$13,1+CS$2,FALSE)&gt;Rate!AI$195,Rate!AI$195,IF(AI10/VLOOKUP($BK10,'Historical Calibration 2013'!$A$1:$BJ$13,1+CS$2,FALSE)&lt;Rate!AI$208,Rate!AI$208,AI10/VLOOKUP($BK10,'Historical Calibration 2013'!$A$1:$BJ$13,1+CS$2,FALSE)))</f>
        <v>0.87826822197304277</v>
      </c>
      <c r="CT10" s="21">
        <f>IF(AJ10/VLOOKUP($BK10,'Historical Calibration 2013'!$A$1:$BJ$13,1+CT$2,FALSE)&gt;Rate!AJ$195,Rate!AJ$195,IF(AJ10/VLOOKUP($BK10,'Historical Calibration 2013'!$A$1:$BJ$13,1+CT$2,FALSE)&lt;Rate!AJ$208,Rate!AJ$208,AJ10/VLOOKUP($BK10,'Historical Calibration 2013'!$A$1:$BJ$13,1+CT$2,FALSE)))</f>
        <v>0.69293655984303471</v>
      </c>
      <c r="CU10" s="21">
        <f>IF(AK10/VLOOKUP($BK10,'Historical Calibration 2013'!$A$1:$BJ$13,1+CU$2,FALSE)&gt;Rate!AK$195,Rate!AK$195,IF(AK10/VLOOKUP($BK10,'Historical Calibration 2013'!$A$1:$BJ$13,1+CU$2,FALSE)&lt;Rate!AK$208,Rate!AK$208,AK10/VLOOKUP($BK10,'Historical Calibration 2013'!$A$1:$BJ$13,1+CU$2,FALSE)))</f>
        <v>0.6715435259692758</v>
      </c>
      <c r="CV10" s="21">
        <f>IF(AL10/VLOOKUP($BK10,'Historical Calibration 2013'!$A$1:$BJ$13,1+CV$2,FALSE)&gt;NONUS!F318,NONUS!F318,IF(AL10/VLOOKUP($BK10,'Historical Calibration 2013'!$A$1:$BJ$13,1+CV$2,FALSE)&lt;NONUS!F332,NONUS!F332,AL10/VLOOKUP($BK10,'Historical Calibration 2013'!$A$1:$BJ$13,1+CV$2,FALSE)))</f>
        <v>1.9258267806774223</v>
      </c>
      <c r="CW10" s="21">
        <f>IF(AM10/VLOOKUP($BK10,'Historical Calibration 2013'!$A$1:$BJ$13,1+CW$2,FALSE)&gt;Rate!AM$195,Rate!AM$195,IF(AM10/VLOOKUP($BK10,'Historical Calibration 2013'!$A$1:$BJ$13,1+CW$2,FALSE)&lt;Rate!AM$208,Rate!AM$208,AM10/VLOOKUP($BK10,'Historical Calibration 2013'!$A$1:$BJ$13,1+CW$2,FALSE)))</f>
        <v>0.71306818181818177</v>
      </c>
      <c r="CX10" s="21">
        <f>IF(AN10/VLOOKUP($BK10,'Historical Calibration 2013'!$A$1:$BJ$13,1+CX$2,FALSE)&gt;Rate!AN$195,Rate!AN$195,IF(AN10/VLOOKUP($BK10,'Historical Calibration 2013'!$A$1:$BJ$13,1+CX$2,FALSE)&lt;Rate!AN$208,Rate!AN$208,AN10/VLOOKUP($BK10,'Historical Calibration 2013'!$A$1:$BJ$13,1+CX$2,FALSE)))</f>
        <v>0.83204552584640479</v>
      </c>
      <c r="CY10" s="21">
        <f>IF(AO10/VLOOKUP($BK10,'Historical Calibration 2013'!$A$1:$BJ$13,1+CY$2,FALSE)&gt;Rate!AO$195,Rate!AO$195,IF(AO10/VLOOKUP($BK10,'Historical Calibration 2013'!$A$1:$BJ$13,1+CY$2,FALSE)&lt;Rate!AO$208,Rate!AO$208,AO10/VLOOKUP($BK10,'Historical Calibration 2013'!$A$1:$BJ$13,1+CY$2,FALSE)))</f>
        <v>1.3928768930164406</v>
      </c>
      <c r="CZ10" s="21">
        <f>IF(AP10/VLOOKUP($BK10,'Historical Calibration 2013'!$A$1:$BJ$13,1+CZ$2,FALSE)&gt;Rate!AP$195,Rate!AP$195,IF(AP10/VLOOKUP($BK10,'Historical Calibration 2013'!$A$1:$BJ$13,1+CZ$2,FALSE)&lt;Rate!AP$208,Rate!AP$208,AP10/VLOOKUP($BK10,'Historical Calibration 2013'!$A$1:$BJ$13,1+CZ$2,FALSE)))</f>
        <v>0.76976811474393425</v>
      </c>
      <c r="DA10" s="21">
        <f>IF(AQ10/VLOOKUP($BK10,'Historical Calibration 2013'!$A$1:$BJ$13,1+DA$2,FALSE)&gt;NONUS!G318,NONUS!G318,IF(AQ10/VLOOKUP($BK10,'Historical Calibration 2013'!$A$1:$BJ$13,1+DA$2,FALSE)&lt;NONUS!G332,NONUS!G332,AQ10/VLOOKUP($BK10,'Historical Calibration 2013'!$A$1:$BJ$13,1+DA$2,FALSE)))</f>
        <v>1.0216002554231904</v>
      </c>
      <c r="DB10" s="21">
        <f>IF(AR10/VLOOKUP($BK10,'Historical Calibration 2013'!$A$1:$BJ$13,1+DB$2,FALSE)&gt;Rate!AR$195,Rate!AR$195,IF(AR10/VLOOKUP($BK10,'Historical Calibration 2013'!$A$1:$BJ$13,1+DB$2,FALSE)&lt;Rate!AR$208,Rate!AR$208,AR10/VLOOKUP($BK10,'Historical Calibration 2013'!$A$1:$BJ$13,1+DB$2,FALSE)))</f>
        <v>0.54835081475222336</v>
      </c>
      <c r="DC10" s="21">
        <f>IF(AS10/VLOOKUP($BK10,'Historical Calibration 2013'!$A$1:$BJ$13,1+DC$2,FALSE)&gt;Rate!AS$195,Rate!AS$195,IF(AS10/VLOOKUP($BK10,'Historical Calibration 2013'!$A$1:$BJ$13,1+DC$2,FALSE)&lt;Rate!AS$208,Rate!AS$208,AS10/VLOOKUP($BK10,'Historical Calibration 2013'!$A$1:$BJ$13,1+DC$2,FALSE)))</f>
        <v>0.74094291880020424</v>
      </c>
      <c r="DD10" s="21">
        <f>(AT10+'Historical Calibration 2013'!AT92)/VLOOKUP($BK10,'Historical Calibration 2013'!$A$1:$BJ$13,1+DD$2,FALSE)</f>
        <v>73.737458049387413</v>
      </c>
      <c r="DE10" s="21">
        <f>IF(AU10/VLOOKUP($BK10,'Historical Calibration 2013'!$A$1:$BJ$13,1+DE$2,FALSE)&gt;Rate!AU$195,Rate!AU$195,IF(AU10/VLOOKUP($BK10,'Historical Calibration 2013'!$A$1:$BJ$13,1+DE$2,FALSE)&lt;Rate!AU$208,Rate!AU$208,AU10/VLOOKUP($BK10,'Historical Calibration 2013'!$A$1:$BJ$13,1+DE$2,FALSE)))</f>
        <v>1.2556785991260211</v>
      </c>
      <c r="DF10" s="21">
        <f>IF(AV10/VLOOKUP($BK10,'Historical Calibration 2013'!$A$1:$BJ$13,1+DF$2,FALSE)&gt;Rate!AV$195,Rate!AV$195,IF(AV10/VLOOKUP($BK10,'Historical Calibration 2013'!$A$1:$BJ$13,1+DF$2,FALSE)&lt;Rate!AV$208,Rate!AV$208,AV10/VLOOKUP($BK10,'Historical Calibration 2013'!$A$1:$BJ$13,1+DF$2,FALSE)))</f>
        <v>0.94158574133216044</v>
      </c>
      <c r="DG10" s="21">
        <f>IF(AW10/VLOOKUP($BK10,'Historical Calibration 2013'!$A$1:$BJ$13,1+DG$2,FALSE)&gt;Rate!AW$195,Rate!AW$195,IF(AW10/VLOOKUP($BK10,'Historical Calibration 2013'!$A$1:$BJ$13,1+DG$2,FALSE)&lt;Rate!AW$208,Rate!AW$208,AW10/VLOOKUP($BK10,'Historical Calibration 2013'!$A$1:$BJ$13,1+DG$2,FALSE)))</f>
        <v>0.3510300127725548</v>
      </c>
      <c r="DH10" s="21">
        <f>IF(AX10/VLOOKUP($BK10,'Historical Calibration 2013'!$A$1:$BJ$13,1+DH$2,FALSE)&gt;NONUS!I318,NONUS!I318,IF(AX10/VLOOKUP($BK10,'Historical Calibration 2013'!$A$1:$BJ$13,1+DH$2,FALSE)&lt;NONUS!I332,NONUS!I332,AX10/VLOOKUP($BK10,'Historical Calibration 2013'!$A$1:$BJ$13,1+DH$2,FALSE)))</f>
        <v>1.1385421092871535</v>
      </c>
      <c r="DI10" s="21">
        <f>IF(AY10/VLOOKUP($BK10,'Historical Calibration 2013'!$A$1:$BJ$13,1+DI$2,FALSE)&gt;Rate!AY$195,Rate!AY$195,IF(AY10/VLOOKUP($BK10,'Historical Calibration 2013'!$A$1:$BJ$13,1+DI$2,FALSE)&lt;Rate!AY$208,Rate!AY$208,AY10/VLOOKUP($BK10,'Historical Calibration 2013'!$A$1:$BJ$13,1+DI$2,FALSE)))</f>
        <v>0.80375686502433341</v>
      </c>
      <c r="DJ10" s="21">
        <f>IF(AZ10/VLOOKUP($BK10,'Historical Calibration 2013'!$A$1:$BJ$13,1+DJ$2,FALSE)&gt;Rate!AZ$195,Rate!AZ$195,IF(AZ10/VLOOKUP($BK10,'Historical Calibration 2013'!$A$1:$BJ$13,1+DJ$2,FALSE)&lt;Rate!AZ$208,Rate!AZ$208,AZ10/VLOOKUP($BK10,'Historical Calibration 2013'!$A$1:$BJ$13,1+DJ$2,FALSE)))</f>
        <v>0.83683141542747363</v>
      </c>
      <c r="DK10" s="21">
        <f>IF(BA10/VLOOKUP($BK10,'Historical Calibration 2013'!$A$1:$BJ$13,1+DK$2,FALSE)&gt;Rate!BA$195,Rate!BA$195,IF(BA10/VLOOKUP($BK10,'Historical Calibration 2013'!$A$1:$BJ$13,1+DK$2,FALSE)&lt;Rate!BA$208,Rate!BA$208,BA10/VLOOKUP($BK10,'Historical Calibration 2013'!$A$1:$BJ$13,1+DK$2,FALSE)))</f>
        <v>0.83930567833086989</v>
      </c>
      <c r="DL10" s="21">
        <f>IF(BB10/VLOOKUP($BK10,'Historical Calibration 2013'!$A$1:$BJ$13,1+DL$2,FALSE)&gt;Rate!BB$195,Rate!BB$195,IF(BB10/VLOOKUP($BK10,'Historical Calibration 2013'!$A$1:$BJ$13,1+DL$2,FALSE)&lt;Rate!BB$208,Rate!BB$208,BB10/VLOOKUP($BK10,'Historical Calibration 2013'!$A$1:$BJ$13,1+DL$2,FALSE)))</f>
        <v>1.2506606312856887</v>
      </c>
      <c r="DM10" s="21">
        <f>IF(BC10/VLOOKUP($BK10,'Historical Calibration 2013'!$A$1:$BJ$13,1+DM$2,FALSE)&gt;Rate!BC$195,Rate!BC$195,IF(BC10/VLOOKUP($BK10,'Historical Calibration 2013'!$A$1:$BJ$13,1+DM$2,FALSE)&lt;Rate!BC$208,Rate!BC$208,BC10/VLOOKUP($BK10,'Historical Calibration 2013'!$A$1:$BJ$13,1+DM$2,FALSE)))</f>
        <v>0.21551230681167716</v>
      </c>
      <c r="DN10" s="21" t="e">
        <f>IF(BD10/VLOOKUP($BK10,'Historical Calibration 2013'!$A$1:$BJ$13,1+DN$2,FALSE)&gt;Rate!BD$195,Rate!BD$195,IF(BD10/VLOOKUP($BK10,'Historical Calibration 2013'!$A$1:$BJ$13,1+DN$2,FALSE)&lt;Rate!BD$208,Rate!BD$208,BD10/VLOOKUP($BK10,'Historical Calibration 2013'!$A$1:$BJ$13,1+DN$2,FALSE)))</f>
        <v>#DIV/0!</v>
      </c>
      <c r="DO10" s="21">
        <f>IF(BE10/VLOOKUP($BK10,'Historical Calibration 2013'!$A$1:$BJ$13,1+DO$2,FALSE)&gt;Rate!BE$195,Rate!BE$195,IF(BE10/VLOOKUP($BK10,'Historical Calibration 2013'!$A$1:$BJ$13,1+DO$2,FALSE)&lt;Rate!BE$208,Rate!BE$208,BE10/VLOOKUP($BK10,'Historical Calibration 2013'!$A$1:$BJ$13,1+DO$2,FALSE)))</f>
        <v>0.66561181736390573</v>
      </c>
      <c r="DP10" s="21">
        <f>IF(BF10/VLOOKUP($BK10,'Historical Calibration 2013'!$A$1:$BJ$13,1+DP$2,FALSE)&gt;Rate!BF$195,Rate!BF$195,IF(BF10/VLOOKUP($BK10,'Historical Calibration 2013'!$A$1:$BJ$13,1+DP$2,FALSE)&lt;Rate!BF$208,Rate!BF$208,BF10/VLOOKUP($BK10,'Historical Calibration 2013'!$A$1:$BJ$13,1+DP$2,FALSE)))</f>
        <v>0.55653364632237867</v>
      </c>
      <c r="DQ10" s="21">
        <f>IF(BG10/VLOOKUP($BK10,'Historical Calibration 2013'!$A$1:$BJ$13,1+DQ$2,FALSE)&gt;Rate!BG$195,Rate!BG$195,IF(BG10/VLOOKUP($BK10,'Historical Calibration 2013'!$A$1:$BJ$13,1+DQ$2,FALSE)&lt;Rate!BG$208,Rate!BG$208,BG10/VLOOKUP($BK10,'Historical Calibration 2013'!$A$1:$BJ$13,1+DQ$2,FALSE)))</f>
        <v>3.543370493201091</v>
      </c>
      <c r="DR10" s="21">
        <f>IF(BH10/VLOOKUP($BK10,'Historical Calibration 2013'!$A$1:$BJ$13,1+DR$2,FALSE)&gt;Rate!BH$195,Rate!BH$195,IF(BH10/VLOOKUP($BK10,'Historical Calibration 2013'!$A$1:$BJ$13,1+DR$2,FALSE)&lt;Rate!BH$208,Rate!BH$208,BH10/VLOOKUP($BK10,'Historical Calibration 2013'!$A$1:$BJ$13,1+DR$2,FALSE)))</f>
        <v>4.7555555555555555</v>
      </c>
      <c r="DU10">
        <v>0.99479274390221273</v>
      </c>
      <c r="DV10">
        <v>0.75448445768373862</v>
      </c>
      <c r="DW10">
        <v>0.80431062662417496</v>
      </c>
      <c r="DX10">
        <v>0.72797701496067979</v>
      </c>
      <c r="DY10">
        <v>0.4028456644935493</v>
      </c>
      <c r="DZ10">
        <v>1.0343652777030778</v>
      </c>
      <c r="EA10" t="e">
        <v>#DIV/0!</v>
      </c>
      <c r="EB10">
        <v>1.0809312291089284</v>
      </c>
      <c r="EC10">
        <v>0.67865379131207726</v>
      </c>
      <c r="ED10">
        <v>1.0177583879503582</v>
      </c>
      <c r="EE10">
        <v>0.22029236595537591</v>
      </c>
      <c r="EF10">
        <v>0.9222227207750644</v>
      </c>
      <c r="EG10">
        <v>0.79229916009406121</v>
      </c>
      <c r="EH10">
        <v>0.20493804490409057</v>
      </c>
      <c r="EI10">
        <v>0.6615152410471391</v>
      </c>
      <c r="EJ10">
        <v>0.36160707017186189</v>
      </c>
      <c r="EK10">
        <v>1.2391121798383682</v>
      </c>
      <c r="EL10">
        <v>1.0814882969659225</v>
      </c>
      <c r="EM10">
        <v>2.0544841065146953</v>
      </c>
      <c r="EN10">
        <v>0.88736090499599785</v>
      </c>
      <c r="EO10">
        <v>1.0605508643550208</v>
      </c>
      <c r="EP10" t="e">
        <v>#DIV/0!</v>
      </c>
      <c r="EQ10">
        <v>3.8960915534489713</v>
      </c>
      <c r="ER10">
        <v>0.99256820888883801</v>
      </c>
      <c r="ES10">
        <v>0.96306318666900581</v>
      </c>
      <c r="ET10">
        <v>0.30765603565671407</v>
      </c>
      <c r="EU10">
        <v>0.59173648656450362</v>
      </c>
      <c r="EV10">
        <v>0.89592942717284041</v>
      </c>
      <c r="EW10">
        <v>0.5566868653246736</v>
      </c>
      <c r="EX10">
        <v>1.5556902825106951</v>
      </c>
      <c r="EY10">
        <v>0.93809940341695908</v>
      </c>
      <c r="EZ10" t="e">
        <v>#DIV/0!</v>
      </c>
      <c r="FA10">
        <v>1.0636880440896312</v>
      </c>
      <c r="FB10">
        <v>0.89139821180016943</v>
      </c>
      <c r="FC10">
        <v>0.52854538127646222</v>
      </c>
      <c r="FD10">
        <v>0.53208676973342073</v>
      </c>
      <c r="FE10">
        <v>1.9303127967405898</v>
      </c>
      <c r="FF10">
        <v>0.70176533848479439</v>
      </c>
      <c r="FG10">
        <v>0.83485588571602509</v>
      </c>
      <c r="FH10">
        <v>1.3725762176170282</v>
      </c>
      <c r="FI10">
        <v>0.76235467431382753</v>
      </c>
      <c r="FJ10">
        <v>1.080169739878674</v>
      </c>
      <c r="FK10">
        <v>0.51298499175602263</v>
      </c>
      <c r="FL10">
        <v>0.75410294089307595</v>
      </c>
      <c r="FM10">
        <v>1.3519112299601221</v>
      </c>
      <c r="FN10">
        <v>1.121144342936885</v>
      </c>
      <c r="FO10">
        <v>0.94697070241532955</v>
      </c>
      <c r="FP10">
        <v>0.31514861151436879</v>
      </c>
      <c r="FQ10">
        <v>1.1409473451442544</v>
      </c>
      <c r="FR10">
        <v>0.83150431079244502</v>
      </c>
      <c r="FS10">
        <v>0.85946025318360808</v>
      </c>
      <c r="FT10">
        <v>0.85276675567628679</v>
      </c>
      <c r="FU10">
        <v>1.2401339267062161</v>
      </c>
      <c r="FV10">
        <v>0.11110156629043742</v>
      </c>
      <c r="FW10" t="e">
        <v>#DIV/0!</v>
      </c>
      <c r="FX10">
        <v>0.6707676091596616</v>
      </c>
      <c r="FY10">
        <v>0.40422764992120336</v>
      </c>
      <c r="FZ10">
        <v>3.4761716992207283</v>
      </c>
      <c r="GA10">
        <v>27.791458144787583</v>
      </c>
    </row>
    <row r="11" spans="1:183" ht="15" x14ac:dyDescent="0.25">
      <c r="A11" s="3" t="s">
        <v>70</v>
      </c>
      <c r="B11" s="21">
        <v>12075081</v>
      </c>
      <c r="C11" s="21">
        <v>21041576</v>
      </c>
      <c r="D11" s="21">
        <v>5008671</v>
      </c>
      <c r="E11" s="21">
        <v>9363520</v>
      </c>
      <c r="F11" s="21">
        <v>661365.5</v>
      </c>
      <c r="G11" s="21">
        <v>6163041.5</v>
      </c>
      <c r="H11" s="21">
        <v>0</v>
      </c>
      <c r="I11" s="21">
        <v>60079016</v>
      </c>
      <c r="J11" s="21">
        <v>2443595</v>
      </c>
      <c r="K11" s="21">
        <v>5850711</v>
      </c>
      <c r="L11" s="21">
        <v>417083.5625</v>
      </c>
      <c r="M11" s="21">
        <v>71764840</v>
      </c>
      <c r="N11" s="21">
        <v>18395122</v>
      </c>
      <c r="O11" s="21">
        <v>78601.234375</v>
      </c>
      <c r="P11" s="21">
        <v>745701.8125</v>
      </c>
      <c r="Q11" s="21">
        <v>668167.5625</v>
      </c>
      <c r="R11" s="21">
        <v>8963332</v>
      </c>
      <c r="S11" s="21">
        <v>985.52435302734375</v>
      </c>
      <c r="T11" s="21">
        <v>36766.453125</v>
      </c>
      <c r="U11" s="21">
        <v>7274111</v>
      </c>
      <c r="V11" s="21">
        <v>8247925</v>
      </c>
      <c r="W11" s="37">
        <v>0</v>
      </c>
      <c r="X11" s="21">
        <v>1655998.875</v>
      </c>
      <c r="Y11" s="21">
        <v>1321704.5</v>
      </c>
      <c r="Z11" s="21">
        <v>10472560</v>
      </c>
      <c r="AA11" s="21">
        <v>115444.7265625</v>
      </c>
      <c r="AB11" s="21">
        <v>1162340.125</v>
      </c>
      <c r="AC11" s="21">
        <v>21518438</v>
      </c>
      <c r="AD11" s="21">
        <v>13283.5546875</v>
      </c>
      <c r="AE11" s="21">
        <v>1249900.875</v>
      </c>
      <c r="AF11" s="21">
        <v>12348876</v>
      </c>
      <c r="AG11" s="21">
        <v>37975.20703125</v>
      </c>
      <c r="AH11" s="21">
        <v>8931.7509765625</v>
      </c>
      <c r="AI11" s="21">
        <v>2024019.875</v>
      </c>
      <c r="AJ11" s="21">
        <v>5976376</v>
      </c>
      <c r="AK11" s="21">
        <v>1524416.625</v>
      </c>
      <c r="AL11" s="21">
        <v>1645573.5</v>
      </c>
      <c r="AM11" s="21">
        <v>12723645</v>
      </c>
      <c r="AN11" s="21">
        <v>14305927</v>
      </c>
      <c r="AO11" s="21">
        <v>16822758</v>
      </c>
      <c r="AP11" s="21">
        <v>6915286</v>
      </c>
      <c r="AQ11" s="21">
        <v>14668403</v>
      </c>
      <c r="AR11" s="21">
        <v>4271729</v>
      </c>
      <c r="AS11" s="21">
        <v>18675450</v>
      </c>
      <c r="AT11" s="21">
        <v>512226.125</v>
      </c>
      <c r="AU11" s="21">
        <v>1649410.625</v>
      </c>
      <c r="AV11" s="21">
        <v>8630945</v>
      </c>
      <c r="AW11" s="21">
        <v>18602.37109375</v>
      </c>
      <c r="AX11" s="21">
        <v>2674623</v>
      </c>
      <c r="AY11" s="21">
        <v>4192031.25</v>
      </c>
      <c r="AZ11" s="21">
        <v>50530192</v>
      </c>
      <c r="BA11" s="21">
        <v>428734560</v>
      </c>
      <c r="BB11" s="21">
        <v>4955297</v>
      </c>
      <c r="BC11" s="21">
        <v>312051.375</v>
      </c>
      <c r="BD11" s="21">
        <v>0</v>
      </c>
      <c r="BE11" s="21">
        <v>7858101</v>
      </c>
      <c r="BF11" s="21">
        <v>401465.125</v>
      </c>
      <c r="BG11" s="21">
        <v>100977.71875</v>
      </c>
      <c r="BH11" s="21">
        <v>92162.953125</v>
      </c>
      <c r="BI11" s="21">
        <v>914081116.55737305</v>
      </c>
      <c r="BJ11" s="21">
        <f t="shared" si="1"/>
        <v>2015</v>
      </c>
      <c r="BK11" s="21">
        <f t="shared" si="2"/>
        <v>2</v>
      </c>
      <c r="BL11" s="21">
        <f>IF(B11/VLOOKUP($BK11,'Historical Calibration 2013'!$A$1:$BJ$13,1+BL$2,FALSE)&gt;NONUS!B319,NONUS!B319,IF(B11/VLOOKUP($BK11,'Historical Calibration 2013'!$A$1:$BJ$13,1+BL$2,FALSE)&lt;NONUS!B333,NONUS!B333,B11/VLOOKUP($BK11,'Historical Calibration 2013'!$A$1:$BJ$13,1+BL$2,FALSE)))</f>
        <v>1.0503961467465339</v>
      </c>
      <c r="BM11" s="21">
        <f>IF(C11/VLOOKUP($BK11,'Historical Calibration 2013'!$A$1:$BJ$13,1+BM$2,FALSE)&gt;Rate!C$196,Rate!C$196,IF(C11/VLOOKUP($BK11,'Historical Calibration 2013'!$A$1:$BJ$13,1+BM$2,FALSE)&lt;Rate!C$209,Rate!C$209,C11/VLOOKUP($BK11,'Historical Calibration 2013'!$A$1:$BJ$13,1+BM$2,FALSE)))</f>
        <v>0.67346878942810007</v>
      </c>
      <c r="BN11" s="21">
        <f>IF(D11/VLOOKUP($BK11,'Historical Calibration 2013'!$A$1:$BJ$13,1+BN$2,FALSE)&gt;Rate!D$196,Rate!D$196,IF(D11/VLOOKUP($BK11,'Historical Calibration 2013'!$A$1:$BJ$13,1+BN$2,FALSE)&lt;Rate!D$209,Rate!D$209,D11/VLOOKUP($BK11,'Historical Calibration 2013'!$A$1:$BJ$13,1+BN$2,FALSE)))</f>
        <v>0.66967503184808752</v>
      </c>
      <c r="BO11" s="21">
        <f>IF(E11/VLOOKUP($BK11,'Historical Calibration 2013'!$A$1:$BJ$13,1+BO$2,FALSE)&gt;Rate!E$196,Rate!E$196,IF(E11/VLOOKUP($BK11,'Historical Calibration 2013'!$A$1:$BJ$13,1+BO$2,FALSE)&lt;Rate!E$209,Rate!E$209,E11/VLOOKUP($BK11,'Historical Calibration 2013'!$A$1:$BJ$13,1+BO$2,FALSE)))</f>
        <v>0.61600322095939331</v>
      </c>
      <c r="BP11" s="21">
        <f>IF(F11/VLOOKUP($BK11,'Historical Calibration 2013'!$A$1:$BJ$13,1+BP$2,FALSE)&gt;NONUS!C319,NONUS!C319,IF(F11/VLOOKUP($BK11,'Historical Calibration 2013'!$A$1:$BJ$13,1+BP$2,FALSE)&lt;NONUS!C333,NONUS!C333,F11/VLOOKUP($BK11,'Historical Calibration 2013'!$A$1:$BJ$13,1+BP$2,FALSE)))</f>
        <v>0.55957774805165572</v>
      </c>
      <c r="BQ11" s="21">
        <f>IF((G11+H11)/VLOOKUP($BK11,'Historical Calibration 2013'!$A$1:$BJ$13,1+BQ$2,FALSE)&gt;NONUS!J319,NONUS!J319,IF((G11+H11)/VLOOKUP($BK11,'Historical Calibration 2013'!$A$1:$BJ$13,1+BQ$2,FALSE)&lt;NONUS!J333,NONUS!J333,(G11+H11)/VLOOKUP($BK11,'Historical Calibration 2013'!$A$1:$BJ$13,1+BQ$2,FALSE)))</f>
        <v>1.0154577396619833</v>
      </c>
      <c r="BR11" s="21" t="e">
        <f>IF(H11/VLOOKUP($BK11,'Historical Calibration 2013'!$A$1:$BJ$13,1+BR$2,FALSE)&gt;Rate!H$196,Rate!H$196,IF(H11/VLOOKUP($BK11,'Historical Calibration 2013'!$A$1:$BJ$13,1+BR$2,FALSE)&lt;Rate!H$209,Rate!H$209,H11/VLOOKUP($BK11,'Historical Calibration 2013'!$A$1:$BJ$13,1+BR$2,FALSE)))</f>
        <v>#DIV/0!</v>
      </c>
      <c r="BS11" s="21">
        <f>IF(I11/VLOOKUP($BK11,'Historical Calibration 2013'!$A$1:$BJ$13,1+BS$2,FALSE)&gt;Rate!I$196,Rate!I$196,IF(I11/VLOOKUP($BK11,'Historical Calibration 2013'!$A$1:$BJ$13,1+BS$2,FALSE)&lt;Rate!I$209,Rate!I$209,I11/VLOOKUP($BK11,'Historical Calibration 2013'!$A$1:$BJ$13,1+BS$2,FALSE)))</f>
        <v>1.1321951018191365</v>
      </c>
      <c r="BT11" s="21">
        <f>IF(J11/VLOOKUP($BK11,'Historical Calibration 2013'!$A$1:$BJ$13,1+BT$2,FALSE)&gt;Rate!J$196,Rate!J$196,IF(J11/VLOOKUP($BK11,'Historical Calibration 2013'!$A$1:$BJ$13,1+BT$2,FALSE)&lt;Rate!J$209,Rate!J$209,J11/VLOOKUP($BK11,'Historical Calibration 2013'!$A$1:$BJ$13,1+BT$2,FALSE)))</f>
        <v>0.65915871121718372</v>
      </c>
      <c r="BU11" s="21">
        <f>IF(K11/VLOOKUP($BK11,'Historical Calibration 2013'!$A$1:$BJ$13,1+BU$2,FALSE)&gt;Rate!K$196,Rate!K$196,IF(K11/VLOOKUP($BK11,'Historical Calibration 2013'!$A$1:$BJ$13,1+BU$2,FALSE)&lt;Rate!K$209,Rate!K$209,K11/VLOOKUP($BK11,'Historical Calibration 2013'!$A$1:$BJ$13,1+BU$2,FALSE)))</f>
        <v>0.66811842004742039</v>
      </c>
      <c r="BV11" s="21">
        <f>IF(L11/VLOOKUP($BK11,'Historical Calibration 2013'!$A$1:$BJ$13,1+BV$2,FALSE)&gt;Rate!L$196,Rate!L$196,IF(L11/VLOOKUP($BK11,'Historical Calibration 2013'!$A$1:$BJ$13,1+BV$2,FALSE)&lt;Rate!L$209,Rate!L$209,L11/VLOOKUP($BK11,'Historical Calibration 2013'!$A$1:$BJ$13,1+BV$2,FALSE)))</f>
        <v>0.3143365983971505</v>
      </c>
      <c r="BW11" s="21">
        <f>IF(M11/VLOOKUP($BK11,'Historical Calibration 2013'!$A$1:$BJ$13,1+BW$2,FALSE)&gt;Rate!M$196,Rate!M$196,IF(M11/VLOOKUP($BK11,'Historical Calibration 2013'!$A$1:$BJ$13,1+BW$2,FALSE)&lt;Rate!M$209,Rate!M$209,M11/VLOOKUP($BK11,'Historical Calibration 2013'!$A$1:$BJ$13,1+BW$2,FALSE)))</f>
        <v>0.84320668109280017</v>
      </c>
      <c r="BX11" s="21">
        <f>IF(N11/VLOOKUP($BK11,'Historical Calibration 2013'!$A$1:$BJ$13,1+BX$2,FALSE)&gt;Rate!N$196,Rate!N$196,IF(N11/VLOOKUP($BK11,'Historical Calibration 2013'!$A$1:$BJ$13,1+BX$2,FALSE)&lt;Rate!N$209,Rate!N$209,N11/VLOOKUP($BK11,'Historical Calibration 2013'!$A$1:$BJ$13,1+BX$2,FALSE)))</f>
        <v>0.67354630119531245</v>
      </c>
      <c r="BY11" s="21">
        <f>IF(O11/VLOOKUP($BK11,'Historical Calibration 2013'!$A$1:$BJ$13,1+BY$2,FALSE)&gt;Rate!O$196,Rate!O$196,IF(O11/VLOOKUP($BK11,'Historical Calibration 2013'!$A$1:$BJ$13,1+BY$2,FALSE)&lt;Rate!O$209,Rate!O$209,O11/VLOOKUP($BK11,'Historical Calibration 2013'!$A$1:$BJ$13,1+BY$2,FALSE)))</f>
        <v>0.3881856540084388</v>
      </c>
      <c r="BZ11" s="21">
        <f>IF(P11/VLOOKUP($BK11,'Historical Calibration 2013'!$A$1:$BJ$13,1+BZ$2,FALSE)&gt;Rate!P$196,Rate!P$196,IF(P11/VLOOKUP($BK11,'Historical Calibration 2013'!$A$1:$BJ$13,1+BZ$2,FALSE)&lt;Rate!P$209,Rate!P$209,P11/VLOOKUP($BK11,'Historical Calibration 2013'!$A$1:$BJ$13,1+BZ$2,FALSE)))</f>
        <v>0.58209976347619741</v>
      </c>
      <c r="CA11" s="21">
        <f>IF(Q11/VLOOKUP($BK11,'Historical Calibration 2013'!$A$1:$BJ$13,1+CA$2,FALSE)&gt;Rate!Q$196,Rate!Q$196,IF(Q11/VLOOKUP($BK11,'Historical Calibration 2013'!$A$1:$BJ$13,1+CA$2,FALSE)&lt;Rate!Q$209,Rate!Q$209,Q11/VLOOKUP($BK11,'Historical Calibration 2013'!$A$1:$BJ$13,1+CA$2,FALSE)))</f>
        <v>0.43435410066877861</v>
      </c>
      <c r="CB11" s="21">
        <f>IF(R11/VLOOKUP($BK11,'Historical Calibration 2013'!$A$1:$BJ$13,1+CB$2,FALSE)&gt;Rate!R$196,Rate!R$196,IF(R11/VLOOKUP($BK11,'Historical Calibration 2013'!$A$1:$BJ$13,1+CB$2,FALSE)&lt;Rate!R$209,Rate!R$209,R11/VLOOKUP($BK11,'Historical Calibration 2013'!$A$1:$BJ$13,1+CB$2,FALSE)))</f>
        <v>1.1663974929694068</v>
      </c>
      <c r="CC11" s="21">
        <f>IF(S11/VLOOKUP($BK11,'Historical Calibration 2013'!$A$1:$BJ$13,1+CC$2,FALSE)&gt;Rate!S$196,Rate!S$196,IF(S11/VLOOKUP($BK11,'Historical Calibration 2013'!$A$1:$BJ$13,1+CC$2,FALSE)&lt;Rate!S$209,Rate!S$209,S11/VLOOKUP($BK11,'Historical Calibration 2013'!$A$1:$BJ$13,1+CC$2,FALSE)))</f>
        <v>0.89450327752001679</v>
      </c>
      <c r="CD11" s="21">
        <f>IF(T11/VLOOKUP($BK11,'Historical Calibration 2013'!$A$1:$BJ$13,1+CD$2,FALSE)&gt;Rate!T$196,Rate!T$196,IF(T11/VLOOKUP($BK11,'Historical Calibration 2013'!$A$1:$BJ$13,1+CD$2,FALSE)&lt;Rate!T$209,Rate!T$209,T11/VLOOKUP($BK11,'Historical Calibration 2013'!$A$1:$BJ$13,1+CD$2,FALSE)))</f>
        <v>4.8584912968850986</v>
      </c>
      <c r="CE11" s="21">
        <f>IF(U11/VLOOKUP($BK11,'Historical Calibration 2013'!$A$1:$BJ$13,1+CE$2,FALSE)&gt;Rate!U$196,Rate!U$196,IF(U11/VLOOKUP($BK11,'Historical Calibration 2013'!$A$1:$BJ$13,1+CE$2,FALSE)&lt;Rate!U$209,Rate!U$209,U11/VLOOKUP($BK11,'Historical Calibration 2013'!$A$1:$BJ$13,1+CE$2,FALSE)))</f>
        <v>0.85273970394651621</v>
      </c>
      <c r="CF11" s="21">
        <f>IF(V11/VLOOKUP($BK11,'Historical Calibration 2013'!$A$1:$BJ$13,1+CF$2,FALSE)&gt;Rate!V$196,Rate!V$196,IF(V11/VLOOKUP($BK11,'Historical Calibration 2013'!$A$1:$BJ$13,1+CF$2,FALSE)&lt;Rate!V$209,Rate!V$209,V11/VLOOKUP($BK11,'Historical Calibration 2013'!$A$1:$BJ$13,1+CF$2,FALSE)))</f>
        <v>0.63392229923433663</v>
      </c>
      <c r="CG11" s="21">
        <f>(W11+'Historical Calibration 2013'!W93)/VLOOKUP($BK11,'Historical Calibration 2013'!$A$1:$BJ$13,1+CG$2,FALSE)</f>
        <v>1</v>
      </c>
      <c r="CH11" s="21">
        <f>IF(X11/VLOOKUP($BK11,'Historical Calibration 2013'!$A$1:$BJ$13,1+CH$2,FALSE)&gt;Rate!X$196,Rate!X$196,IF(X11/VLOOKUP($BK11,'Historical Calibration 2013'!$A$1:$BJ$13,1+CH$2,FALSE)&lt;Rate!X$209,Rate!X$209,X11/VLOOKUP($BK11,'Historical Calibration 2013'!$A$1:$BJ$13,1+CH$2,FALSE)))</f>
        <v>3.6702517581648193</v>
      </c>
      <c r="CI11" s="21">
        <f>IF(Y11/VLOOKUP($BK11,'Historical Calibration 2013'!$A$1:$BJ$13,1+CI$2,FALSE)&gt;Rate!Y$196,Rate!Y$196,IF(Y11/VLOOKUP($BK11,'Historical Calibration 2013'!$A$1:$BJ$13,1+CI$2,FALSE)&lt;Rate!Y$209,Rate!Y$209,Y11/VLOOKUP($BK11,'Historical Calibration 2013'!$A$1:$BJ$13,1+CI$2,FALSE)))</f>
        <v>0.58014966115986522</v>
      </c>
      <c r="CJ11" s="21">
        <f>IF(Z11/VLOOKUP($BK11,'Historical Calibration 2013'!$A$1:$BJ$13,1+CJ$2,FALSE)&gt;Rate!Z$196,Rate!Z$196,IF(Z11/VLOOKUP($BK11,'Historical Calibration 2013'!$A$1:$BJ$13,1+CJ$2,FALSE)&lt;Rate!Z$209,Rate!Z$209,Z11/VLOOKUP($BK11,'Historical Calibration 2013'!$A$1:$BJ$13,1+CJ$2,FALSE)))</f>
        <v>0.8826386044402641</v>
      </c>
      <c r="CK11" s="21">
        <f>IF(AA11/VLOOKUP($BK11,'Historical Calibration 2013'!$A$1:$BJ$13,1+CK$2,FALSE)&gt;Rate!AA$196,Rate!AA$196,IF(AA11/VLOOKUP($BK11,'Historical Calibration 2013'!$A$1:$BJ$13,1+CK$2,FALSE)&lt;Rate!AA$209,Rate!AA$209,AA11/VLOOKUP($BK11,'Historical Calibration 2013'!$A$1:$BJ$13,1+CK$2,FALSE)))</f>
        <v>0.47016409746394827</v>
      </c>
      <c r="CL11" s="21">
        <f>IF(AB11/VLOOKUP($BK11,'Historical Calibration 2013'!$A$1:$BJ$13,1+CL$2,FALSE)&gt;Rate!AB$196,Rate!AB$196,IF(AB11/VLOOKUP($BK11,'Historical Calibration 2013'!$A$1:$BJ$13,1+CL$2,FALSE)&lt;Rate!AB$209,Rate!AB$209,AB11/VLOOKUP($BK11,'Historical Calibration 2013'!$A$1:$BJ$13,1+CL$2,FALSE)))</f>
        <v>0.45965098299749479</v>
      </c>
      <c r="CM11" s="21">
        <f>IF(AC11/VLOOKUP($BK11,'Historical Calibration 2013'!$A$1:$BJ$13,1+CM$2,FALSE)&gt;Rate!AC$196,Rate!AC$196,IF(AC11/VLOOKUP($BK11,'Historical Calibration 2013'!$A$1:$BJ$13,1+CM$2,FALSE)&lt;Rate!AC$209,Rate!AC$209,AC11/VLOOKUP($BK11,'Historical Calibration 2013'!$A$1:$BJ$13,1+CM$2,FALSE)))</f>
        <v>0.75541379987032053</v>
      </c>
      <c r="CN11" s="21">
        <f>IF(AD11/VLOOKUP($BK11,'Historical Calibration 2013'!$A$1:$BJ$13,1+CN$2,FALSE)&gt;Rate!AD$196,Rate!AD$196,IF(AD11/VLOOKUP($BK11,'Historical Calibration 2013'!$A$1:$BJ$13,1+CN$2,FALSE)&lt;Rate!AD$209,Rate!AD$209,AD11/VLOOKUP($BK11,'Historical Calibration 2013'!$A$1:$BJ$13,1+CN$2,FALSE)))</f>
        <v>0.44488128858806408</v>
      </c>
      <c r="CO11" s="21">
        <f>IF(AE11/VLOOKUP($BK11,'Historical Calibration 2013'!$A$1:$BJ$13,1+CO$2,FALSE)&gt;NONUS!E319,NONUS!E319,IF(AE11/VLOOKUP($BK11,'Historical Calibration 2013'!$A$1:$BJ$13,1+CO$2,FALSE)&lt;NONUS!E333,NONUS!E333,AE11/VLOOKUP($BK11,'Historical Calibration 2013'!$A$1:$BJ$13,1+CO$2,FALSE)))</f>
        <v>1.8783169797255448</v>
      </c>
      <c r="CP11" s="21">
        <f>IF(AF11/VLOOKUP($BK11,'Historical Calibration 2013'!$A$1:$BJ$13,1+CP$2,FALSE)&gt;Rate!AF$196,Rate!AF$196,IF(AF11/VLOOKUP($BK11,'Historical Calibration 2013'!$A$1:$BJ$13,1+CP$2,FALSE)&lt;Rate!AF$209,Rate!AF$209,AF11/VLOOKUP($BK11,'Historical Calibration 2013'!$A$1:$BJ$13,1+CP$2,FALSE)))</f>
        <v>0.71420707412756146</v>
      </c>
      <c r="CQ11" s="21" t="e">
        <f>IF(AG11/VLOOKUP($BK11,'Historical Calibration 2013'!$A$1:$BJ$13,1+CQ$2,FALSE)&gt;Rate!AG$196,Rate!AG$196,IF(AG11/VLOOKUP($BK11,'Historical Calibration 2013'!$A$1:$BJ$13,1+CQ$2,FALSE)&lt;Rate!AG$209,Rate!AG$209,AG11/VLOOKUP($BK11,'Historical Calibration 2013'!$A$1:$BJ$13,1+CQ$2,FALSE)))</f>
        <v>#DIV/0!</v>
      </c>
      <c r="CR11" s="21">
        <f>IF(AH11/VLOOKUP($BK11,'Historical Calibration 2013'!$A$1:$BJ$13,1+CR$2,FALSE)&gt;Rate!AH$196,Rate!AH$196,IF(AH11/VLOOKUP($BK11,'Historical Calibration 2013'!$A$1:$BJ$13,1+CR$2,FALSE)&lt;Rate!AH$209,Rate!AH$209,AH11/VLOOKUP($BK11,'Historical Calibration 2013'!$A$1:$BJ$13,1+CR$2,FALSE)))</f>
        <v>4.5783783783783782</v>
      </c>
      <c r="CS11" s="21">
        <f>IF(AI11/VLOOKUP($BK11,'Historical Calibration 2013'!$A$1:$BJ$13,1+CS$2,FALSE)&gt;Rate!AI$196,Rate!AI$196,IF(AI11/VLOOKUP($BK11,'Historical Calibration 2013'!$A$1:$BJ$13,1+CS$2,FALSE)&lt;Rate!AI$209,Rate!AI$209,AI11/VLOOKUP($BK11,'Historical Calibration 2013'!$A$1:$BJ$13,1+CS$2,FALSE)))</f>
        <v>0.66088545863824977</v>
      </c>
      <c r="CT11" s="21">
        <f>IF(AJ11/VLOOKUP($BK11,'Historical Calibration 2013'!$A$1:$BJ$13,1+CT$2,FALSE)&gt;Rate!AJ$196,Rate!AJ$196,IF(AJ11/VLOOKUP($BK11,'Historical Calibration 2013'!$A$1:$BJ$13,1+CT$2,FALSE)&lt;Rate!AJ$209,Rate!AJ$209,AJ11/VLOOKUP($BK11,'Historical Calibration 2013'!$A$1:$BJ$13,1+CT$2,FALSE)))</f>
        <v>0.84333727048212181</v>
      </c>
      <c r="CU11" s="21">
        <f>IF(AK11/VLOOKUP($BK11,'Historical Calibration 2013'!$A$1:$BJ$13,1+CU$2,FALSE)&gt;Rate!AK$196,Rate!AK$196,IF(AK11/VLOOKUP($BK11,'Historical Calibration 2013'!$A$1:$BJ$13,1+CU$2,FALSE)&lt;Rate!AK$209,Rate!AK$209,AK11/VLOOKUP($BK11,'Historical Calibration 2013'!$A$1:$BJ$13,1+CU$2,FALSE)))</f>
        <v>0.67941361103237297</v>
      </c>
      <c r="CV11" s="21">
        <f>IF(AL11/VLOOKUP($BK11,'Historical Calibration 2013'!$A$1:$BJ$13,1+CV$2,FALSE)&gt;NONUS!F319,NONUS!F319,IF(AL11/VLOOKUP($BK11,'Historical Calibration 2013'!$A$1:$BJ$13,1+CV$2,FALSE)&lt;NONUS!F333,NONUS!F333,AL11/VLOOKUP($BK11,'Historical Calibration 2013'!$A$1:$BJ$13,1+CV$2,FALSE)))</f>
        <v>2.6987766954433265</v>
      </c>
      <c r="CW11" s="21">
        <f>IF(AM11/VLOOKUP($BK11,'Historical Calibration 2013'!$A$1:$BJ$13,1+CW$2,FALSE)&gt;Rate!AM$196,Rate!AM$196,IF(AM11/VLOOKUP($BK11,'Historical Calibration 2013'!$A$1:$BJ$13,1+CW$2,FALSE)&lt;Rate!AM$209,Rate!AM$209,AM11/VLOOKUP($BK11,'Historical Calibration 2013'!$A$1:$BJ$13,1+CW$2,FALSE)))</f>
        <v>0.7393149882903981</v>
      </c>
      <c r="CX11" s="21">
        <f>IF(AN11/VLOOKUP($BK11,'Historical Calibration 2013'!$A$1:$BJ$13,1+CX$2,FALSE)&gt;Rate!AN$196,Rate!AN$196,IF(AN11/VLOOKUP($BK11,'Historical Calibration 2013'!$A$1:$BJ$13,1+CX$2,FALSE)&lt;Rate!AN$209,Rate!AN$209,AN11/VLOOKUP($BK11,'Historical Calibration 2013'!$A$1:$BJ$13,1+CX$2,FALSE)))</f>
        <v>0.7012294909991188</v>
      </c>
      <c r="CY11" s="21">
        <f>IF(AO11/VLOOKUP($BK11,'Historical Calibration 2013'!$A$1:$BJ$13,1+CY$2,FALSE)&gt;Rate!AO$196,Rate!AO$196,IF(AO11/VLOOKUP($BK11,'Historical Calibration 2013'!$A$1:$BJ$13,1+CY$2,FALSE)&lt;Rate!AO$209,Rate!AO$209,AO11/VLOOKUP($BK11,'Historical Calibration 2013'!$A$1:$BJ$13,1+CY$2,FALSE)))</f>
        <v>1.2813893101512508</v>
      </c>
      <c r="CZ11" s="21">
        <f>IF(AP11/VLOOKUP($BK11,'Historical Calibration 2013'!$A$1:$BJ$13,1+CZ$2,FALSE)&gt;Rate!AP$196,Rate!AP$196,IF(AP11/VLOOKUP($BK11,'Historical Calibration 2013'!$A$1:$BJ$13,1+CZ$2,FALSE)&lt;Rate!AP$209,Rate!AP$209,AP11/VLOOKUP($BK11,'Historical Calibration 2013'!$A$1:$BJ$13,1+CZ$2,FALSE)))</f>
        <v>0.73751148214693463</v>
      </c>
      <c r="DA11" s="21">
        <f>IF(AQ11/VLOOKUP($BK11,'Historical Calibration 2013'!$A$1:$BJ$13,1+DA$2,FALSE)&gt;NONUS!G319,NONUS!G319,IF(AQ11/VLOOKUP($BK11,'Historical Calibration 2013'!$A$1:$BJ$13,1+DA$2,FALSE)&lt;NONUS!G333,NONUS!G333,AQ11/VLOOKUP($BK11,'Historical Calibration 2013'!$A$1:$BJ$13,1+DA$2,FALSE)))</f>
        <v>1.0019339361984796</v>
      </c>
      <c r="DB11" s="21">
        <f>IF(AR11/VLOOKUP($BK11,'Historical Calibration 2013'!$A$1:$BJ$13,1+DB$2,FALSE)&gt;Rate!AR$196,Rate!AR$196,IF(AR11/VLOOKUP($BK11,'Historical Calibration 2013'!$A$1:$BJ$13,1+DB$2,FALSE)&lt;Rate!AR$209,Rate!AR$209,AR11/VLOOKUP($BK11,'Historical Calibration 2013'!$A$1:$BJ$13,1+DB$2,FALSE)))</f>
        <v>0.56884257428247653</v>
      </c>
      <c r="DC11" s="21">
        <f>IF(AS11/VLOOKUP($BK11,'Historical Calibration 2013'!$A$1:$BJ$13,1+DC$2,FALSE)&gt;Rate!AS$196,Rate!AS$196,IF(AS11/VLOOKUP($BK11,'Historical Calibration 2013'!$A$1:$BJ$13,1+DC$2,FALSE)&lt;Rate!AS$209,Rate!AS$209,AS11/VLOOKUP($BK11,'Historical Calibration 2013'!$A$1:$BJ$13,1+DC$2,FALSE)))</f>
        <v>0.60324065669763494</v>
      </c>
      <c r="DD11" s="21" t="e">
        <f>(AT11+'Historical Calibration 2013'!AT93)/VLOOKUP($BK11,'Historical Calibration 2013'!$A$1:$BJ$13,1+DD$2,FALSE)</f>
        <v>#DIV/0!</v>
      </c>
      <c r="DE11" s="21">
        <f>IF(AU11/VLOOKUP($BK11,'Historical Calibration 2013'!$A$1:$BJ$13,1+DE$2,FALSE)&gt;Rate!AU$196,Rate!AU$196,IF(AU11/VLOOKUP($BK11,'Historical Calibration 2013'!$A$1:$BJ$13,1+DE$2,FALSE)&lt;Rate!AU$209,Rate!AU$209,AU11/VLOOKUP($BK11,'Historical Calibration 2013'!$A$1:$BJ$13,1+DE$2,FALSE)))</f>
        <v>0.60443233783790218</v>
      </c>
      <c r="DF11" s="21">
        <f>IF(AV11/VLOOKUP($BK11,'Historical Calibration 2013'!$A$1:$BJ$13,1+DF$2,FALSE)&gt;Rate!AV$196,Rate!AV$196,IF(AV11/VLOOKUP($BK11,'Historical Calibration 2013'!$A$1:$BJ$13,1+DF$2,FALSE)&lt;Rate!AV$209,Rate!AV$209,AV11/VLOOKUP($BK11,'Historical Calibration 2013'!$A$1:$BJ$13,1+DF$2,FALSE)))</f>
        <v>0.9005327064169546</v>
      </c>
      <c r="DG11" s="21">
        <f>IF(AW11/VLOOKUP($BK11,'Historical Calibration 2013'!$A$1:$BJ$13,1+DG$2,FALSE)&gt;Rate!AW$196,Rate!AW$196,IF(AW11/VLOOKUP($BK11,'Historical Calibration 2013'!$A$1:$BJ$13,1+DG$2,FALSE)&lt;Rate!AW$209,Rate!AW$209,AW11/VLOOKUP($BK11,'Historical Calibration 2013'!$A$1:$BJ$13,1+DG$2,FALSE)))</f>
        <v>1.1582735389868142</v>
      </c>
      <c r="DH11" s="21">
        <f>IF(AX11/VLOOKUP($BK11,'Historical Calibration 2013'!$A$1:$BJ$13,1+DH$2,FALSE)&gt;NONUS!I319,NONUS!I319,IF(AX11/VLOOKUP($BK11,'Historical Calibration 2013'!$A$1:$BJ$13,1+DH$2,FALSE)&lt;NONUS!I333,NONUS!I333,AX11/VLOOKUP($BK11,'Historical Calibration 2013'!$A$1:$BJ$13,1+DH$2,FALSE)))</f>
        <v>1.0743459825445385</v>
      </c>
      <c r="DI11" s="21">
        <f>IF(AY11/VLOOKUP($BK11,'Historical Calibration 2013'!$A$1:$BJ$13,1+DI$2,FALSE)&gt;Rate!AY$196,Rate!AY$196,IF(AY11/VLOOKUP($BK11,'Historical Calibration 2013'!$A$1:$BJ$13,1+DI$2,FALSE)&lt;Rate!AY$209,Rate!AY$209,AY11/VLOOKUP($BK11,'Historical Calibration 2013'!$A$1:$BJ$13,1+DI$2,FALSE)))</f>
        <v>0.69579487914056692</v>
      </c>
      <c r="DJ11" s="21">
        <f>IF(AZ11/VLOOKUP($BK11,'Historical Calibration 2013'!$A$1:$BJ$13,1+DJ$2,FALSE)&gt;Rate!AZ$196,Rate!AZ$196,IF(AZ11/VLOOKUP($BK11,'Historical Calibration 2013'!$A$1:$BJ$13,1+DJ$2,FALSE)&lt;Rate!AZ$209,Rate!AZ$209,AZ11/VLOOKUP($BK11,'Historical Calibration 2013'!$A$1:$BJ$13,1+DJ$2,FALSE)))</f>
        <v>0.82972672053619656</v>
      </c>
      <c r="DK11" s="21">
        <f>IF(BA11/VLOOKUP($BK11,'Historical Calibration 2013'!$A$1:$BJ$13,1+DK$2,FALSE)&gt;Rate!BA$196,Rate!BA$196,IF(BA11/VLOOKUP($BK11,'Historical Calibration 2013'!$A$1:$BJ$13,1+DK$2,FALSE)&lt;Rate!BA$209,Rate!BA$209,BA11/VLOOKUP($BK11,'Historical Calibration 2013'!$A$1:$BJ$13,1+DK$2,FALSE)))</f>
        <v>0.87630366313437702</v>
      </c>
      <c r="DL11" s="21">
        <f>IF(BB11/VLOOKUP($BK11,'Historical Calibration 2013'!$A$1:$BJ$13,1+DL$2,FALSE)&gt;Rate!BB$196,Rate!BB$196,IF(BB11/VLOOKUP($BK11,'Historical Calibration 2013'!$A$1:$BJ$13,1+DL$2,FALSE)&lt;Rate!BB$209,Rate!BB$209,BB11/VLOOKUP($BK11,'Historical Calibration 2013'!$A$1:$BJ$13,1+DL$2,FALSE)))</f>
        <v>1.2500093335163038</v>
      </c>
      <c r="DM11" s="21">
        <f>IF(BC11/VLOOKUP($BK11,'Historical Calibration 2013'!$A$1:$BJ$13,1+DM$2,FALSE)&gt;Rate!BC$196,Rate!BC$196,IF(BC11/VLOOKUP($BK11,'Historical Calibration 2013'!$A$1:$BJ$13,1+DM$2,FALSE)&lt;Rate!BC$209,Rate!BC$209,BC11/VLOOKUP($BK11,'Historical Calibration 2013'!$A$1:$BJ$13,1+DM$2,FALSE)))</f>
        <v>0.75076995972518357</v>
      </c>
      <c r="DN11" s="21" t="e">
        <f>IF(BD11/VLOOKUP($BK11,'Historical Calibration 2013'!$A$1:$BJ$13,1+DN$2,FALSE)&gt;Rate!BD$196,Rate!BD$196,IF(BD11/VLOOKUP($BK11,'Historical Calibration 2013'!$A$1:$BJ$13,1+DN$2,FALSE)&lt;Rate!BD$209,Rate!BD$209,BD11/VLOOKUP($BK11,'Historical Calibration 2013'!$A$1:$BJ$13,1+DN$2,FALSE)))</f>
        <v>#DIV/0!</v>
      </c>
      <c r="DO11" s="21">
        <f>IF(BE11/VLOOKUP($BK11,'Historical Calibration 2013'!$A$1:$BJ$13,1+DO$2,FALSE)&gt;Rate!BE$196,Rate!BE$196,IF(BE11/VLOOKUP($BK11,'Historical Calibration 2013'!$A$1:$BJ$13,1+DO$2,FALSE)&lt;Rate!BE$209,Rate!BE$209,BE11/VLOOKUP($BK11,'Historical Calibration 2013'!$A$1:$BJ$13,1+DO$2,FALSE)))</f>
        <v>0.69552103662989073</v>
      </c>
      <c r="DP11" s="21">
        <f>IF(BF11/VLOOKUP($BK11,'Historical Calibration 2013'!$A$1:$BJ$13,1+DP$2,FALSE)&gt;Rate!BF$196,Rate!BF$196,IF(BF11/VLOOKUP($BK11,'Historical Calibration 2013'!$A$1:$BJ$13,1+DP$2,FALSE)&lt;Rate!BF$209,Rate!BF$209,BF11/VLOOKUP($BK11,'Historical Calibration 2013'!$A$1:$BJ$13,1+DP$2,FALSE)))</f>
        <v>0.5662205226258763</v>
      </c>
      <c r="DQ11" s="21">
        <f>IF(BG11/VLOOKUP($BK11,'Historical Calibration 2013'!$A$1:$BJ$13,1+DQ$2,FALSE)&gt;Rate!BG$196,Rate!BG$196,IF(BG11/VLOOKUP($BK11,'Historical Calibration 2013'!$A$1:$BJ$13,1+DQ$2,FALSE)&lt;Rate!BG$209,Rate!BG$209,BG11/VLOOKUP($BK11,'Historical Calibration 2013'!$A$1:$BJ$13,1+DQ$2,FALSE)))</f>
        <v>4.4000000000000004</v>
      </c>
      <c r="DR11" s="21">
        <f>IF(BH11/VLOOKUP($BK11,'Historical Calibration 2013'!$A$1:$BJ$13,1+DR$2,FALSE)&gt;Rate!BH$196,Rate!BH$196,IF(BH11/VLOOKUP($BK11,'Historical Calibration 2013'!$A$1:$BJ$13,1+DR$2,FALSE)&lt;Rate!BH$209,Rate!BH$209,BH11/VLOOKUP($BK11,'Historical Calibration 2013'!$A$1:$BJ$13,1+DR$2,FALSE)))</f>
        <v>4.4761904761904763</v>
      </c>
      <c r="DU11">
        <v>1.0397392425368006</v>
      </c>
      <c r="DV11">
        <v>0.69581712467009227</v>
      </c>
      <c r="DW11">
        <v>0.7294636659047371</v>
      </c>
      <c r="DX11">
        <v>0.6322583425216638</v>
      </c>
      <c r="DY11">
        <v>0.55927452891570439</v>
      </c>
      <c r="DZ11">
        <v>1.0193998410011162</v>
      </c>
      <c r="EA11" t="e">
        <v>#DIV/0!</v>
      </c>
      <c r="EB11">
        <v>1.1306498789484962</v>
      </c>
      <c r="EC11">
        <v>0.48662164417286718</v>
      </c>
      <c r="ED11">
        <v>0.68321429138322187</v>
      </c>
      <c r="EE11">
        <v>0.10706522998790287</v>
      </c>
      <c r="EF11">
        <v>0.85025163486584276</v>
      </c>
      <c r="EG11">
        <v>0.71000887925494816</v>
      </c>
      <c r="EH11">
        <v>0.13417868205931599</v>
      </c>
      <c r="EI11">
        <v>0.60435402851555942</v>
      </c>
      <c r="EJ11">
        <v>0.35766753985431221</v>
      </c>
      <c r="EK11">
        <v>1.1662715272266235</v>
      </c>
      <c r="EL11">
        <v>1.4401931598994013</v>
      </c>
      <c r="EM11">
        <v>3.8002728032003592</v>
      </c>
      <c r="EN11">
        <v>0.91123582886992138</v>
      </c>
      <c r="EO11">
        <v>0.62974823494689858</v>
      </c>
      <c r="EP11" t="e">
        <v>#DIV/0!</v>
      </c>
      <c r="EQ11">
        <v>3.8309453409158656</v>
      </c>
      <c r="ER11">
        <v>0.55790838038409929</v>
      </c>
      <c r="ES11">
        <v>0.87791237465297267</v>
      </c>
      <c r="ET11">
        <v>8.0688013238631159E-2</v>
      </c>
      <c r="EU11">
        <v>0.49789094985852667</v>
      </c>
      <c r="EV11">
        <v>0.7809128321894232</v>
      </c>
      <c r="EW11">
        <v>0.39618573810478702</v>
      </c>
      <c r="EX11">
        <v>2.5588098115036395</v>
      </c>
      <c r="EY11">
        <v>0.75000876212310585</v>
      </c>
      <c r="EZ11" t="e">
        <v>#DIV/0!</v>
      </c>
      <c r="FA11">
        <v>34.554299997458003</v>
      </c>
      <c r="FB11">
        <v>0.6926736472551972</v>
      </c>
      <c r="FC11">
        <v>0.48833896847933389</v>
      </c>
      <c r="FD11">
        <v>0.631132327327247</v>
      </c>
      <c r="FE11">
        <v>5.3170793764593549</v>
      </c>
      <c r="FF11">
        <v>0.65612183057325513</v>
      </c>
      <c r="FG11">
        <v>0.62891109731925154</v>
      </c>
      <c r="FH11">
        <v>1.3021675694079993</v>
      </c>
      <c r="FI11">
        <v>0.67359171794461337</v>
      </c>
      <c r="FJ11">
        <v>1.0059119855137502</v>
      </c>
      <c r="FK11">
        <v>0.57811761353270719</v>
      </c>
      <c r="FL11">
        <v>0.60590828895677895</v>
      </c>
      <c r="FM11">
        <v>1.0503436611503751</v>
      </c>
      <c r="FN11">
        <v>0.56965319571293349</v>
      </c>
      <c r="FO11">
        <v>0.93348838606941831</v>
      </c>
      <c r="FP11">
        <v>1.2761970530988274</v>
      </c>
      <c r="FQ11">
        <v>1.1091424265405281</v>
      </c>
      <c r="FR11">
        <v>0.71180015831207266</v>
      </c>
      <c r="FS11">
        <v>0.81927052479150309</v>
      </c>
      <c r="FT11">
        <v>0.76552579604187843</v>
      </c>
      <c r="FU11">
        <v>1.2279648292925094</v>
      </c>
      <c r="FV11">
        <v>2.4193071572675147E-2</v>
      </c>
      <c r="FW11" t="e">
        <v>#DIV/0!</v>
      </c>
      <c r="FX11">
        <v>0.69481437226448572</v>
      </c>
      <c r="FY11">
        <v>0.11865381353859294</v>
      </c>
      <c r="FZ11">
        <v>3.6618583159581353</v>
      </c>
      <c r="GA11">
        <v>560.89345313641434</v>
      </c>
    </row>
    <row r="12" spans="1:183" ht="15" x14ac:dyDescent="0.25">
      <c r="A12" s="3" t="s">
        <v>71</v>
      </c>
      <c r="B12" s="21">
        <v>11455937</v>
      </c>
      <c r="C12" s="21">
        <v>28545044</v>
      </c>
      <c r="D12" s="21">
        <v>9843409</v>
      </c>
      <c r="E12" s="21">
        <v>11004861</v>
      </c>
      <c r="F12" s="21">
        <v>508271.03125</v>
      </c>
      <c r="G12" s="21">
        <v>6890715</v>
      </c>
      <c r="H12" s="21">
        <v>0</v>
      </c>
      <c r="I12" s="21">
        <v>50883588</v>
      </c>
      <c r="J12" s="21">
        <v>5007649.5</v>
      </c>
      <c r="K12" s="21">
        <v>5564263</v>
      </c>
      <c r="L12" s="21">
        <v>3062666.75</v>
      </c>
      <c r="M12" s="21">
        <v>81731888</v>
      </c>
      <c r="N12" s="21">
        <v>25004706</v>
      </c>
      <c r="O12" s="21">
        <v>12922.3125</v>
      </c>
      <c r="P12" s="21">
        <v>783562.8125</v>
      </c>
      <c r="Q12" s="21">
        <v>1668412.625</v>
      </c>
      <c r="R12" s="21">
        <v>10086815</v>
      </c>
      <c r="S12" s="21">
        <v>9243.5380859375</v>
      </c>
      <c r="T12" s="21">
        <v>112700.421875</v>
      </c>
      <c r="U12" s="21">
        <v>9590239</v>
      </c>
      <c r="V12" s="21">
        <v>6670255.5</v>
      </c>
      <c r="W12" s="37">
        <v>0</v>
      </c>
      <c r="X12" s="21">
        <v>158889.640625</v>
      </c>
      <c r="Y12" s="21">
        <v>964779.75</v>
      </c>
      <c r="Z12" s="21">
        <v>7071146</v>
      </c>
      <c r="AA12" s="21">
        <v>174516.078125</v>
      </c>
      <c r="AB12" s="21">
        <v>1221170.125</v>
      </c>
      <c r="AC12" s="21">
        <v>26940002</v>
      </c>
      <c r="AD12" s="21">
        <v>16324.626953125</v>
      </c>
      <c r="AE12" s="21">
        <v>939583.3125</v>
      </c>
      <c r="AF12" s="21">
        <v>14531820</v>
      </c>
      <c r="AG12" s="21">
        <v>119758.28125</v>
      </c>
      <c r="AH12" s="21">
        <v>550.9476318359375</v>
      </c>
      <c r="AI12" s="21">
        <v>1990847</v>
      </c>
      <c r="AJ12" s="21">
        <v>11962735</v>
      </c>
      <c r="AK12" s="21">
        <v>1855554.875</v>
      </c>
      <c r="AL12" s="21">
        <v>856134.6875</v>
      </c>
      <c r="AM12" s="21">
        <v>12795960</v>
      </c>
      <c r="AN12" s="21">
        <v>21691038</v>
      </c>
      <c r="AO12" s="21">
        <v>18063808</v>
      </c>
      <c r="AP12" s="21">
        <v>14819716</v>
      </c>
      <c r="AQ12" s="21">
        <v>7224739.5</v>
      </c>
      <c r="AR12" s="21">
        <v>3794271</v>
      </c>
      <c r="AS12" s="21">
        <v>25858544</v>
      </c>
      <c r="AT12" s="21">
        <v>109335.3515625</v>
      </c>
      <c r="AU12" s="21">
        <v>1356130.375</v>
      </c>
      <c r="AV12" s="21">
        <v>9573785</v>
      </c>
      <c r="AW12" s="21">
        <v>11803.1044921875</v>
      </c>
      <c r="AX12" s="21">
        <v>3523058.75</v>
      </c>
      <c r="AY12" s="21">
        <v>5384327</v>
      </c>
      <c r="AZ12" s="21">
        <v>78301552</v>
      </c>
      <c r="BA12" s="21">
        <v>528173280</v>
      </c>
      <c r="BB12" s="21">
        <v>5099268</v>
      </c>
      <c r="BC12" s="21">
        <v>8171354</v>
      </c>
      <c r="BD12" s="21">
        <v>0</v>
      </c>
      <c r="BE12" s="21">
        <v>7194346</v>
      </c>
      <c r="BF12" s="21">
        <v>1689345.625</v>
      </c>
      <c r="BG12" s="21">
        <v>25485.453125</v>
      </c>
      <c r="BH12" s="21">
        <v>118587.03125</v>
      </c>
      <c r="BI12" s="21">
        <v>1106518947.4884338</v>
      </c>
      <c r="BJ12" s="21">
        <f t="shared" si="1"/>
        <v>2015</v>
      </c>
      <c r="BK12" s="21">
        <f t="shared" si="2"/>
        <v>3</v>
      </c>
      <c r="BL12" s="21">
        <f>IF(B12/VLOOKUP($BK12,'Historical Calibration 2013'!$A$1:$BJ$13,1+BL$2,FALSE)&gt;NONUS!B320,NONUS!B320,IF(B12/VLOOKUP($BK12,'Historical Calibration 2013'!$A$1:$BJ$13,1+BL$2,FALSE)&lt;NONUS!B334,NONUS!B334,B12/VLOOKUP($BK12,'Historical Calibration 2013'!$A$1:$BJ$13,1+BL$2,FALSE)))</f>
        <v>0.99949283486378604</v>
      </c>
      <c r="BM12" s="21">
        <f>IF(C12/VLOOKUP($BK12,'Historical Calibration 2013'!$A$1:$BJ$13,1+BM$2,FALSE)&gt;Rate!C$197,Rate!C$197,IF(C12/VLOOKUP($BK12,'Historical Calibration 2013'!$A$1:$BJ$13,1+BM$2,FALSE)&lt;Rate!C$210,Rate!C$210,C12/VLOOKUP($BK12,'Historical Calibration 2013'!$A$1:$BJ$13,1+BM$2,FALSE)))</f>
        <v>0.78554554395883525</v>
      </c>
      <c r="BN12" s="21">
        <f>IF(D12/VLOOKUP($BK12,'Historical Calibration 2013'!$A$1:$BJ$13,1+BN$2,FALSE)&gt;Rate!D$197,Rate!D$197,IF(D12/VLOOKUP($BK12,'Historical Calibration 2013'!$A$1:$BJ$13,1+BN$2,FALSE)&lt;Rate!D$210,Rate!D$210,D12/VLOOKUP($BK12,'Historical Calibration 2013'!$A$1:$BJ$13,1+BN$2,FALSE)))</f>
        <v>0.77823906909302509</v>
      </c>
      <c r="BO12" s="21">
        <f>IF(E12/VLOOKUP($BK12,'Historical Calibration 2013'!$A$1:$BJ$13,1+BO$2,FALSE)&gt;Rate!E$197,Rate!E$197,IF(E12/VLOOKUP($BK12,'Historical Calibration 2013'!$A$1:$BJ$13,1+BO$2,FALSE)&lt;Rate!E$210,Rate!E$210,E12/VLOOKUP($BK12,'Historical Calibration 2013'!$A$1:$BJ$13,1+BO$2,FALSE)))</f>
        <v>0.77992129109255559</v>
      </c>
      <c r="BP12" s="21">
        <f>IF(F12/VLOOKUP($BK12,'Historical Calibration 2013'!$A$1:$BJ$13,1+BP$2,FALSE)&gt;NONUS!C320,NONUS!C320,IF(F12/VLOOKUP($BK12,'Historical Calibration 2013'!$A$1:$BJ$13,1+BP$2,FALSE)&lt;NONUS!C334,NONUS!C334,F12/VLOOKUP($BK12,'Historical Calibration 2013'!$A$1:$BJ$13,1+BP$2,FALSE)))</f>
        <v>0.71829646383821966</v>
      </c>
      <c r="BQ12" s="21">
        <f>IF((G12+H12)/VLOOKUP($BK12,'Historical Calibration 2013'!$A$1:$BJ$13,1+BQ$2,FALSE)&gt;NONUS!J320,NONUS!J320,IF((G12+H12)/VLOOKUP($BK12,'Historical Calibration 2013'!$A$1:$BJ$13,1+BQ$2,FALSE)&lt;NONUS!J334,NONUS!J334,(G12+H12)/VLOOKUP($BK12,'Historical Calibration 2013'!$A$1:$BJ$13,1+BQ$2,FALSE)))</f>
        <v>1.0461957573800389</v>
      </c>
      <c r="BR12" s="21" t="e">
        <f>IF(H12/VLOOKUP($BK12,'Historical Calibration 2013'!$A$1:$BJ$13,1+BR$2,FALSE)&gt;Rate!H$197,Rate!H$197,IF(H12/VLOOKUP($BK12,'Historical Calibration 2013'!$A$1:$BJ$13,1+BR$2,FALSE)&lt;Rate!H$210,Rate!H$210,H12/VLOOKUP($BK12,'Historical Calibration 2013'!$A$1:$BJ$13,1+BR$2,FALSE)))</f>
        <v>#DIV/0!</v>
      </c>
      <c r="BS12" s="21">
        <f>IF(I12/VLOOKUP($BK12,'Historical Calibration 2013'!$A$1:$BJ$13,1+BS$2,FALSE)&gt;Rate!I$197,Rate!I$197,IF(I12/VLOOKUP($BK12,'Historical Calibration 2013'!$A$1:$BJ$13,1+BS$2,FALSE)&lt;Rate!I$210,Rate!I$210,I12/VLOOKUP($BK12,'Historical Calibration 2013'!$A$1:$BJ$13,1+BS$2,FALSE)))</f>
        <v>1.0618194520872108</v>
      </c>
      <c r="BT12" s="21">
        <f>IF(J12/VLOOKUP($BK12,'Historical Calibration 2013'!$A$1:$BJ$13,1+BT$2,FALSE)&gt;Rate!J$197,Rate!J$197,IF(J12/VLOOKUP($BK12,'Historical Calibration 2013'!$A$1:$BJ$13,1+BT$2,FALSE)&lt;Rate!J$210,Rate!J$210,J12/VLOOKUP($BK12,'Historical Calibration 2013'!$A$1:$BJ$13,1+BT$2,FALSE)))</f>
        <v>0.7895892902249636</v>
      </c>
      <c r="BU12" s="21">
        <f>IF(K12/VLOOKUP($BK12,'Historical Calibration 2013'!$A$1:$BJ$13,1+BU$2,FALSE)&gt;Rate!K$197,Rate!K$197,IF(K12/VLOOKUP($BK12,'Historical Calibration 2013'!$A$1:$BJ$13,1+BU$2,FALSE)&lt;Rate!K$210,Rate!K$210,K12/VLOOKUP($BK12,'Historical Calibration 2013'!$A$1:$BJ$13,1+BU$2,FALSE)))</f>
        <v>0.56908252462285491</v>
      </c>
      <c r="BV12" s="21">
        <f>IF(L12/VLOOKUP($BK12,'Historical Calibration 2013'!$A$1:$BJ$13,1+BV$2,FALSE)&gt;Rate!L$197,Rate!L$197,IF(L12/VLOOKUP($BK12,'Historical Calibration 2013'!$A$1:$BJ$13,1+BV$2,FALSE)&lt;Rate!L$210,Rate!L$210,L12/VLOOKUP($BK12,'Historical Calibration 2013'!$A$1:$BJ$13,1+BV$2,FALSE)))</f>
        <v>0.7784907658864475</v>
      </c>
      <c r="BW12" s="21">
        <f>IF(M12/VLOOKUP($BK12,'Historical Calibration 2013'!$A$1:$BJ$13,1+BW$2,FALSE)&gt;Rate!M$197,Rate!M$197,IF(M12/VLOOKUP($BK12,'Historical Calibration 2013'!$A$1:$BJ$13,1+BW$2,FALSE)&lt;Rate!M$210,Rate!M$210,M12/VLOOKUP($BK12,'Historical Calibration 2013'!$A$1:$BJ$13,1+BW$2,FALSE)))</f>
        <v>0.90980876535357269</v>
      </c>
      <c r="BX12" s="21">
        <f>IF(N12/VLOOKUP($BK12,'Historical Calibration 2013'!$A$1:$BJ$13,1+BX$2,FALSE)&gt;Rate!N$197,Rate!N$197,IF(N12/VLOOKUP($BK12,'Historical Calibration 2013'!$A$1:$BJ$13,1+BX$2,FALSE)&lt;Rate!N$210,Rate!N$210,N12/VLOOKUP($BK12,'Historical Calibration 2013'!$A$1:$BJ$13,1+BX$2,FALSE)))</f>
        <v>0.78278577338609778</v>
      </c>
      <c r="BY12" s="21">
        <f>IF(O12/VLOOKUP($BK12,'Historical Calibration 2013'!$A$1:$BJ$13,1+BY$2,FALSE)&gt;Rate!O$197,Rate!O$197,IF(O12/VLOOKUP($BK12,'Historical Calibration 2013'!$A$1:$BJ$13,1+BY$2,FALSE)&lt;Rate!O$210,Rate!O$210,O12/VLOOKUP($BK12,'Historical Calibration 2013'!$A$1:$BJ$13,1+BY$2,FALSE)))</f>
        <v>1.5815382455704047E-2</v>
      </c>
      <c r="BZ12" s="21">
        <f>IF(P12/VLOOKUP($BK12,'Historical Calibration 2013'!$A$1:$BJ$13,1+BZ$2,FALSE)&gt;Rate!P$197,Rate!P$197,IF(P12/VLOOKUP($BK12,'Historical Calibration 2013'!$A$1:$BJ$13,1+BZ$2,FALSE)&lt;Rate!P$210,Rate!P$210,P12/VLOOKUP($BK12,'Historical Calibration 2013'!$A$1:$BJ$13,1+BZ$2,FALSE)))</f>
        <v>0.62056467452467445</v>
      </c>
      <c r="CA12" s="21">
        <f>IF(Q12/VLOOKUP($BK12,'Historical Calibration 2013'!$A$1:$BJ$13,1+CA$2,FALSE)&gt;Rate!Q$197,Rate!Q$197,IF(Q12/VLOOKUP($BK12,'Historical Calibration 2013'!$A$1:$BJ$13,1+CA$2,FALSE)&lt;Rate!Q$210,Rate!Q$210,Q12/VLOOKUP($BK12,'Historical Calibration 2013'!$A$1:$BJ$13,1+CA$2,FALSE)))</f>
        <v>0.38357549361061039</v>
      </c>
      <c r="CB12" s="21">
        <f>IF(R12/VLOOKUP($BK12,'Historical Calibration 2013'!$A$1:$BJ$13,1+CB$2,FALSE)&gt;Rate!R$197,Rate!R$197,IF(R12/VLOOKUP($BK12,'Historical Calibration 2013'!$A$1:$BJ$13,1+CB$2,FALSE)&lt;Rate!R$210,Rate!R$210,R12/VLOOKUP($BK12,'Historical Calibration 2013'!$A$1:$BJ$13,1+CB$2,FALSE)))</f>
        <v>1.3710330618446884</v>
      </c>
      <c r="CC12" s="21">
        <f>IF(S12/VLOOKUP($BK12,'Historical Calibration 2013'!$A$1:$BJ$13,1+CC$2,FALSE)&gt;Rate!S$197,Rate!S$197,IF(S12/VLOOKUP($BK12,'Historical Calibration 2013'!$A$1:$BJ$13,1+CC$2,FALSE)&lt;Rate!S$210,Rate!S$210,S12/VLOOKUP($BK12,'Historical Calibration 2013'!$A$1:$BJ$13,1+CC$2,FALSE)))</f>
        <v>0.45910687405920725</v>
      </c>
      <c r="CD12" s="21">
        <f>IF(T12/VLOOKUP($BK12,'Historical Calibration 2013'!$A$1:$BJ$13,1+CD$2,FALSE)&gt;Rate!T$197,Rate!T$197,IF(T12/VLOOKUP($BK12,'Historical Calibration 2013'!$A$1:$BJ$13,1+CD$2,FALSE)&lt;Rate!T$210,Rate!T$210,T12/VLOOKUP($BK12,'Historical Calibration 2013'!$A$1:$BJ$13,1+CD$2,FALSE)))</f>
        <v>4.265748031496063</v>
      </c>
      <c r="CE12" s="21">
        <f>IF(U12/VLOOKUP($BK12,'Historical Calibration 2013'!$A$1:$BJ$13,1+CE$2,FALSE)&gt;Rate!U$197,Rate!U$197,IF(U12/VLOOKUP($BK12,'Historical Calibration 2013'!$A$1:$BJ$13,1+CE$2,FALSE)&lt;Rate!U$210,Rate!U$210,U12/VLOOKUP($BK12,'Historical Calibration 2013'!$A$1:$BJ$13,1+CE$2,FALSE)))</f>
        <v>0.73924149084103385</v>
      </c>
      <c r="CF12" s="21">
        <f>IF(V12/VLOOKUP($BK12,'Historical Calibration 2013'!$A$1:$BJ$13,1+CF$2,FALSE)&gt;Rate!V$197,Rate!V$197,IF(V12/VLOOKUP($BK12,'Historical Calibration 2013'!$A$1:$BJ$13,1+CF$2,FALSE)&lt;Rate!V$210,Rate!V$210,V12/VLOOKUP($BK12,'Historical Calibration 2013'!$A$1:$BJ$13,1+CF$2,FALSE)))</f>
        <v>0.66993570883731068</v>
      </c>
      <c r="CG12" s="21">
        <f>(W12+'Historical Calibration 2013'!W94)/VLOOKUP($BK12,'Historical Calibration 2013'!$A$1:$BJ$13,1+CG$2,FALSE)</f>
        <v>1</v>
      </c>
      <c r="CH12" s="21">
        <f>IF(X12/VLOOKUP($BK12,'Historical Calibration 2013'!$A$1:$BJ$13,1+CH$2,FALSE)&gt;Rate!X$197,Rate!X$197,IF(X12/VLOOKUP($BK12,'Historical Calibration 2013'!$A$1:$BJ$13,1+CH$2,FALSE)&lt;Rate!X$210,Rate!X$210,X12/VLOOKUP($BK12,'Historical Calibration 2013'!$A$1:$BJ$13,1+CH$2,FALSE)))</f>
        <v>0.73804907591531721</v>
      </c>
      <c r="CI12" s="21">
        <f>IF(Y12/VLOOKUP($BK12,'Historical Calibration 2013'!$A$1:$BJ$13,1+CI$2,FALSE)&gt;Rate!Y$197,Rate!Y$197,IF(Y12/VLOOKUP($BK12,'Historical Calibration 2013'!$A$1:$BJ$13,1+CI$2,FALSE)&lt;Rate!Y$210,Rate!Y$210,Y12/VLOOKUP($BK12,'Historical Calibration 2013'!$A$1:$BJ$13,1+CI$2,FALSE)))</f>
        <v>0.52124833997343956</v>
      </c>
      <c r="CJ12" s="21">
        <f>IF(Z12/VLOOKUP($BK12,'Historical Calibration 2013'!$A$1:$BJ$13,1+CJ$2,FALSE)&gt;Rate!Z$197,Rate!Z$197,IF(Z12/VLOOKUP($BK12,'Historical Calibration 2013'!$A$1:$BJ$13,1+CJ$2,FALSE)&lt;Rate!Z$210,Rate!Z$210,Z12/VLOOKUP($BK12,'Historical Calibration 2013'!$A$1:$BJ$13,1+CJ$2,FALSE)))</f>
        <v>0.70269814217642124</v>
      </c>
      <c r="CK12" s="21">
        <f>IF(AA12/VLOOKUP($BK12,'Historical Calibration 2013'!$A$1:$BJ$13,1+CK$2,FALSE)&gt;Rate!AA$197,Rate!AA$197,IF(AA12/VLOOKUP($BK12,'Historical Calibration 2013'!$A$1:$BJ$13,1+CK$2,FALSE)&lt;Rate!AA$210,Rate!AA$210,AA12/VLOOKUP($BK12,'Historical Calibration 2013'!$A$1:$BJ$13,1+CK$2,FALSE)))</f>
        <v>0.33002598629813373</v>
      </c>
      <c r="CL12" s="21">
        <f>IF(AB12/VLOOKUP($BK12,'Historical Calibration 2013'!$A$1:$BJ$13,1+CL$2,FALSE)&gt;Rate!AB$197,Rate!AB$197,IF(AB12/VLOOKUP($BK12,'Historical Calibration 2013'!$A$1:$BJ$13,1+CL$2,FALSE)&lt;Rate!AB$210,Rate!AB$210,AB12/VLOOKUP($BK12,'Historical Calibration 2013'!$A$1:$BJ$13,1+CL$2,FALSE)))</f>
        <v>0.3826169107227208</v>
      </c>
      <c r="CM12" s="21">
        <f>IF(AC12/VLOOKUP($BK12,'Historical Calibration 2013'!$A$1:$BJ$13,1+CM$2,FALSE)&gt;Rate!AC$197,Rate!AC$197,IF(AC12/VLOOKUP($BK12,'Historical Calibration 2013'!$A$1:$BJ$13,1+CM$2,FALSE)&lt;Rate!AC$210,Rate!AC$210,AC12/VLOOKUP($BK12,'Historical Calibration 2013'!$A$1:$BJ$13,1+CM$2,FALSE)))</f>
        <v>0.86198572828189679</v>
      </c>
      <c r="CN12" s="21">
        <f>IF(AD12/VLOOKUP($BK12,'Historical Calibration 2013'!$A$1:$BJ$13,1+CN$2,FALSE)&gt;Rate!AD$197,Rate!AD$197,IF(AD12/VLOOKUP($BK12,'Historical Calibration 2013'!$A$1:$BJ$13,1+CN$2,FALSE)&lt;Rate!AD$210,Rate!AD$210,AD12/VLOOKUP($BK12,'Historical Calibration 2013'!$A$1:$BJ$13,1+CN$2,FALSE)))</f>
        <v>0.22190885058138049</v>
      </c>
      <c r="CO12" s="21">
        <f>IF(AE12/VLOOKUP($BK12,'Historical Calibration 2013'!$A$1:$BJ$13,1+CO$2,FALSE)&gt;NONUS!E320,NONUS!E320,IF(AE12/VLOOKUP($BK12,'Historical Calibration 2013'!$A$1:$BJ$13,1+CO$2,FALSE)&lt;NONUS!E334,NONUS!E334,AE12/VLOOKUP($BK12,'Historical Calibration 2013'!$A$1:$BJ$13,1+CO$2,FALSE)))</f>
        <v>1.8103079418171029</v>
      </c>
      <c r="CP12" s="21">
        <f>IF(AF12/VLOOKUP($BK12,'Historical Calibration 2013'!$A$1:$BJ$13,1+CP$2,FALSE)&gt;Rate!AF$197,Rate!AF$197,IF(AF12/VLOOKUP($BK12,'Historical Calibration 2013'!$A$1:$BJ$13,1+CP$2,FALSE)&lt;Rate!AF$210,Rate!AF$210,AF12/VLOOKUP($BK12,'Historical Calibration 2013'!$A$1:$BJ$13,1+CP$2,FALSE)))</f>
        <v>0.8503545821232561</v>
      </c>
      <c r="CQ12" s="21" t="e">
        <f>IF(AG12/VLOOKUP($BK12,'Historical Calibration 2013'!$A$1:$BJ$13,1+CQ$2,FALSE)&gt;Rate!AG$197,Rate!AG$197,IF(AG12/VLOOKUP($BK12,'Historical Calibration 2013'!$A$1:$BJ$13,1+CQ$2,FALSE)&lt;Rate!AG$210,Rate!AG$210,AG12/VLOOKUP($BK12,'Historical Calibration 2013'!$A$1:$BJ$13,1+CQ$2,FALSE)))</f>
        <v>#DIV/0!</v>
      </c>
      <c r="CR12" s="21">
        <f>IF(AH12/VLOOKUP($BK12,'Historical Calibration 2013'!$A$1:$BJ$13,1+CR$2,FALSE)&gt;Rate!AH$197,Rate!AH$197,IF(AH12/VLOOKUP($BK12,'Historical Calibration 2013'!$A$1:$BJ$13,1+CR$2,FALSE)&lt;Rate!AH$210,Rate!AH$210,AH12/VLOOKUP($BK12,'Historical Calibration 2013'!$A$1:$BJ$13,1+CR$2,FALSE)))</f>
        <v>0.34444444444444444</v>
      </c>
      <c r="CS12" s="21">
        <f>IF(AI12/VLOOKUP($BK12,'Historical Calibration 2013'!$A$1:$BJ$13,1+CS$2,FALSE)&gt;Rate!AI$197,Rate!AI$197,IF(AI12/VLOOKUP($BK12,'Historical Calibration 2013'!$A$1:$BJ$13,1+CS$2,FALSE)&lt;Rate!AI$210,Rate!AI$210,AI12/VLOOKUP($BK12,'Historical Calibration 2013'!$A$1:$BJ$13,1+CS$2,FALSE)))</f>
        <v>0.58697960892537027</v>
      </c>
      <c r="CT12" s="21">
        <f>IF(AJ12/VLOOKUP($BK12,'Historical Calibration 2013'!$A$1:$BJ$13,1+CT$2,FALSE)&gt;Rate!AJ$197,Rate!AJ$197,IF(AJ12/VLOOKUP($BK12,'Historical Calibration 2013'!$A$1:$BJ$13,1+CT$2,FALSE)&lt;Rate!AJ$210,Rate!AJ$210,AJ12/VLOOKUP($BK12,'Historical Calibration 2013'!$A$1:$BJ$13,1+CT$2,FALSE)))</f>
        <v>0.87973641886470821</v>
      </c>
      <c r="CU12" s="21">
        <f>IF(AK12/VLOOKUP($BK12,'Historical Calibration 2013'!$A$1:$BJ$13,1+CU$2,FALSE)&gt;Rate!AK$197,Rate!AK$197,IF(AK12/VLOOKUP($BK12,'Historical Calibration 2013'!$A$1:$BJ$13,1+CU$2,FALSE)&lt;Rate!AK$210,Rate!AK$210,AK12/VLOOKUP($BK12,'Historical Calibration 2013'!$A$1:$BJ$13,1+CU$2,FALSE)))</f>
        <v>0.64359783588818753</v>
      </c>
      <c r="CV12" s="21">
        <f>IF(AL12/VLOOKUP($BK12,'Historical Calibration 2013'!$A$1:$BJ$13,1+CV$2,FALSE)&gt;NONUS!F320,NONUS!F320,IF(AL12/VLOOKUP($BK12,'Historical Calibration 2013'!$A$1:$BJ$13,1+CV$2,FALSE)&lt;NONUS!F334,NONUS!F334,AL12/VLOOKUP($BK12,'Historical Calibration 2013'!$A$1:$BJ$13,1+CV$2,FALSE)))</f>
        <v>2.7506680003379964</v>
      </c>
      <c r="CW12" s="21">
        <f>IF(AM12/VLOOKUP($BK12,'Historical Calibration 2013'!$A$1:$BJ$13,1+CW$2,FALSE)&gt;Rate!AM$197,Rate!AM$197,IF(AM12/VLOOKUP($BK12,'Historical Calibration 2013'!$A$1:$BJ$13,1+CW$2,FALSE)&lt;Rate!AM$210,Rate!AM$210,AM12/VLOOKUP($BK12,'Historical Calibration 2013'!$A$1:$BJ$13,1+CW$2,FALSE)))</f>
        <v>0.71520139273561767</v>
      </c>
      <c r="CX12" s="21">
        <f>IF(AN12/VLOOKUP($BK12,'Historical Calibration 2013'!$A$1:$BJ$13,1+CX$2,FALSE)&gt;Rate!AN$197,Rate!AN$197,IF(AN12/VLOOKUP($BK12,'Historical Calibration 2013'!$A$1:$BJ$13,1+CX$2,FALSE)&lt;Rate!AN$210,Rate!AN$210,AN12/VLOOKUP($BK12,'Historical Calibration 2013'!$A$1:$BJ$13,1+CX$2,FALSE)))</f>
        <v>1.0092765243464095</v>
      </c>
      <c r="CY12" s="21">
        <f>IF(AO12/VLOOKUP($BK12,'Historical Calibration 2013'!$A$1:$BJ$13,1+CY$2,FALSE)&gt;Rate!AO$197,Rate!AO$197,IF(AO12/VLOOKUP($BK12,'Historical Calibration 2013'!$A$1:$BJ$13,1+CY$2,FALSE)&lt;Rate!AO$210,Rate!AO$210,AO12/VLOOKUP($BK12,'Historical Calibration 2013'!$A$1:$BJ$13,1+CY$2,FALSE)))</f>
        <v>1.480784437170511</v>
      </c>
      <c r="CZ12" s="21">
        <f>IF(AP12/VLOOKUP($BK12,'Historical Calibration 2013'!$A$1:$BJ$13,1+CZ$2,FALSE)&gt;Rate!AP$197,Rate!AP$197,IF(AP12/VLOOKUP($BK12,'Historical Calibration 2013'!$A$1:$BJ$13,1+CZ$2,FALSE)&lt;Rate!AP$210,Rate!AP$210,AP12/VLOOKUP($BK12,'Historical Calibration 2013'!$A$1:$BJ$13,1+CZ$2,FALSE)))</f>
        <v>0.86626150726545459</v>
      </c>
      <c r="DA12" s="21">
        <f>IF(AQ12/VLOOKUP($BK12,'Historical Calibration 2013'!$A$1:$BJ$13,1+DA$2,FALSE)&gt;NONUS!G320,NONUS!G320,IF(AQ12/VLOOKUP($BK12,'Historical Calibration 2013'!$A$1:$BJ$13,1+DA$2,FALSE)&lt;NONUS!G334,NONUS!G334,AQ12/VLOOKUP($BK12,'Historical Calibration 2013'!$A$1:$BJ$13,1+DA$2,FALSE)))</f>
        <v>0.82264218511532683</v>
      </c>
      <c r="DB12" s="21">
        <f>IF(AR12/VLOOKUP($BK12,'Historical Calibration 2013'!$A$1:$BJ$13,1+DB$2,FALSE)&gt;Rate!AR$197,Rate!AR$197,IF(AR12/VLOOKUP($BK12,'Historical Calibration 2013'!$A$1:$BJ$13,1+DB$2,FALSE)&lt;Rate!AR$210,Rate!AR$210,AR12/VLOOKUP($BK12,'Historical Calibration 2013'!$A$1:$BJ$13,1+DB$2,FALSE)))</f>
        <v>0.58496350328952951</v>
      </c>
      <c r="DC12" s="21">
        <f>IF(AS12/VLOOKUP($BK12,'Historical Calibration 2013'!$A$1:$BJ$13,1+DC$2,FALSE)&gt;Rate!AS$197,Rate!AS$197,IF(AS12/VLOOKUP($BK12,'Historical Calibration 2013'!$A$1:$BJ$13,1+DC$2,FALSE)&lt;Rate!AS$210,Rate!AS$210,AS12/VLOOKUP($BK12,'Historical Calibration 2013'!$A$1:$BJ$13,1+DC$2,FALSE)))</f>
        <v>0.83662497256967305</v>
      </c>
      <c r="DD12" s="21" t="e">
        <f>(AT12+'Historical Calibration 2013'!AT94)/VLOOKUP($BK12,'Historical Calibration 2013'!$A$1:$BJ$13,1+DD$2,FALSE)</f>
        <v>#DIV/0!</v>
      </c>
      <c r="DE12" s="21">
        <f>IF(AU12/VLOOKUP($BK12,'Historical Calibration 2013'!$A$1:$BJ$13,1+DE$2,FALSE)&gt;Rate!AU$197,Rate!AU$197,IF(AU12/VLOOKUP($BK12,'Historical Calibration 2013'!$A$1:$BJ$13,1+DE$2,FALSE)&lt;Rate!AU$210,Rate!AU$210,AU12/VLOOKUP($BK12,'Historical Calibration 2013'!$A$1:$BJ$13,1+DE$2,FALSE)))</f>
        <v>0.49835638132504484</v>
      </c>
      <c r="DF12" s="21">
        <f>IF(AV12/VLOOKUP($BK12,'Historical Calibration 2013'!$A$1:$BJ$13,1+DF$2,FALSE)&gt;Rate!AV$197,Rate!AV$197,IF(AV12/VLOOKUP($BK12,'Historical Calibration 2013'!$A$1:$BJ$13,1+DF$2,FALSE)&lt;Rate!AV$210,Rate!AV$210,AV12/VLOOKUP($BK12,'Historical Calibration 2013'!$A$1:$BJ$13,1+DF$2,FALSE)))</f>
        <v>0.93032556295483626</v>
      </c>
      <c r="DG12" s="21">
        <f>IF(AW12/VLOOKUP($BK12,'Historical Calibration 2013'!$A$1:$BJ$13,1+DG$2,FALSE)&gt;Rate!AW$197,Rate!AW$197,IF(AW12/VLOOKUP($BK12,'Historical Calibration 2013'!$A$1:$BJ$13,1+DG$2,FALSE)&lt;Rate!AW$210,Rate!AW$210,AW12/VLOOKUP($BK12,'Historical Calibration 2013'!$A$1:$BJ$13,1+DG$2,FALSE)))</f>
        <v>9.898337677829698E-2</v>
      </c>
      <c r="DH12" s="21">
        <f>IF(AX12/VLOOKUP($BK12,'Historical Calibration 2013'!$A$1:$BJ$13,1+DH$2,FALSE)&gt;NONUS!I320,NONUS!I320,IF(AX12/VLOOKUP($BK12,'Historical Calibration 2013'!$A$1:$BJ$13,1+DH$2,FALSE)&lt;NONUS!I334,NONUS!I334,AX12/VLOOKUP($BK12,'Historical Calibration 2013'!$A$1:$BJ$13,1+DH$2,FALSE)))</f>
        <v>1.2212150948336564</v>
      </c>
      <c r="DI12" s="21">
        <f>IF(AY12/VLOOKUP($BK12,'Historical Calibration 2013'!$A$1:$BJ$13,1+DI$2,FALSE)&gt;Rate!AY$197,Rate!AY$197,IF(AY12/VLOOKUP($BK12,'Historical Calibration 2013'!$A$1:$BJ$13,1+DI$2,FALSE)&lt;Rate!AY$210,Rate!AY$210,AY12/VLOOKUP($BK12,'Historical Calibration 2013'!$A$1:$BJ$13,1+DI$2,FALSE)))</f>
        <v>0.82031050157630514</v>
      </c>
      <c r="DJ12" s="21">
        <f>IF(AZ12/VLOOKUP($BK12,'Historical Calibration 2013'!$A$1:$BJ$13,1+DJ$2,FALSE)&gt;Rate!AZ$197,Rate!AZ$197,IF(AZ12/VLOOKUP($BK12,'Historical Calibration 2013'!$A$1:$BJ$13,1+DJ$2,FALSE)&lt;Rate!AZ$210,Rate!AZ$210,AZ12/VLOOKUP($BK12,'Historical Calibration 2013'!$A$1:$BJ$13,1+DJ$2,FALSE)))</f>
        <v>0.92689107481957944</v>
      </c>
      <c r="DK12" s="21">
        <f>IF(BA12/VLOOKUP($BK12,'Historical Calibration 2013'!$A$1:$BJ$13,1+DK$2,FALSE)&gt;Rate!BA$197,Rate!BA$197,IF(BA12/VLOOKUP($BK12,'Historical Calibration 2013'!$A$1:$BJ$13,1+DK$2,FALSE)&lt;Rate!BA$210,Rate!BA$210,BA12/VLOOKUP($BK12,'Historical Calibration 2013'!$A$1:$BJ$13,1+DK$2,FALSE)))</f>
        <v>0.8886316897735882</v>
      </c>
      <c r="DL12" s="21">
        <f>IF(BB12/VLOOKUP($BK12,'Historical Calibration 2013'!$A$1:$BJ$13,1+DL$2,FALSE)&gt;Rate!BB$197,Rate!BB$197,IF(BB12/VLOOKUP($BK12,'Historical Calibration 2013'!$A$1:$BJ$13,1+DL$2,FALSE)&lt;Rate!BB$210,Rate!BB$210,BB12/VLOOKUP($BK12,'Historical Calibration 2013'!$A$1:$BJ$13,1+DL$2,FALSE)))</f>
        <v>1.2238547695066653</v>
      </c>
      <c r="DM12" s="21">
        <f>IF(BC12/VLOOKUP($BK12,'Historical Calibration 2013'!$A$1:$BJ$13,1+DM$2,FALSE)&gt;Rate!BC$197,Rate!BC$197,IF(BC12/VLOOKUP($BK12,'Historical Calibration 2013'!$A$1:$BJ$13,1+DM$2,FALSE)&lt;Rate!BC$210,Rate!BC$210,BC12/VLOOKUP($BK12,'Historical Calibration 2013'!$A$1:$BJ$13,1+DM$2,FALSE)))</f>
        <v>0.58768961896405403</v>
      </c>
      <c r="DN12" s="21" t="e">
        <f>IF(BD12/VLOOKUP($BK12,'Historical Calibration 2013'!$A$1:$BJ$13,1+DN$2,FALSE)&gt;Rate!BD$197,Rate!BD$197,IF(BD12/VLOOKUP($BK12,'Historical Calibration 2013'!$A$1:$BJ$13,1+DN$2,FALSE)&lt;Rate!BD$210,Rate!BD$210,BD12/VLOOKUP($BK12,'Historical Calibration 2013'!$A$1:$BJ$13,1+DN$2,FALSE)))</f>
        <v>#DIV/0!</v>
      </c>
      <c r="DO12" s="21">
        <f>IF(BE12/VLOOKUP($BK12,'Historical Calibration 2013'!$A$1:$BJ$13,1+DO$2,FALSE)&gt;Rate!BE$197,Rate!BE$197,IF(BE12/VLOOKUP($BK12,'Historical Calibration 2013'!$A$1:$BJ$13,1+DO$2,FALSE)&lt;Rate!BE$210,Rate!BE$210,BE12/VLOOKUP($BK12,'Historical Calibration 2013'!$A$1:$BJ$13,1+DO$2,FALSE)))</f>
        <v>0.69377197465742191</v>
      </c>
      <c r="DP12" s="21">
        <f>IF(BF12/VLOOKUP($BK12,'Historical Calibration 2013'!$A$1:$BJ$13,1+DP$2,FALSE)&gt;Rate!BF$197,Rate!BF$197,IF(BF12/VLOOKUP($BK12,'Historical Calibration 2013'!$A$1:$BJ$13,1+DP$2,FALSE)&lt;Rate!BF$210,Rate!BF$210,BF12/VLOOKUP($BK12,'Historical Calibration 2013'!$A$1:$BJ$13,1+DP$2,FALSE)))</f>
        <v>0.61793846688684162</v>
      </c>
      <c r="DQ12" s="21">
        <f>IF(BG12/VLOOKUP($BK12,'Historical Calibration 2013'!$A$1:$BJ$13,1+DQ$2,FALSE)&gt;Rate!BG$197,Rate!BG$197,IF(BG12/VLOOKUP($BK12,'Historical Calibration 2013'!$A$1:$BJ$13,1+DQ$2,FALSE)&lt;Rate!BG$210,Rate!BG$210,BG12/VLOOKUP($BK12,'Historical Calibration 2013'!$A$1:$BJ$13,1+DQ$2,FALSE)))</f>
        <v>5.7979740837327691</v>
      </c>
      <c r="DR12" s="21">
        <f>IF(BH12/VLOOKUP($BK12,'Historical Calibration 2013'!$A$1:$BJ$13,1+DR$2,FALSE)&gt;Rate!BH$197,Rate!BH$197,IF(BH12/VLOOKUP($BK12,'Historical Calibration 2013'!$A$1:$BJ$13,1+DR$2,FALSE)&lt;Rate!BH$210,Rate!BH$210,BH12/VLOOKUP($BK12,'Historical Calibration 2013'!$A$1:$BJ$13,1+DR$2,FALSE)))</f>
        <v>3.7647058823529411</v>
      </c>
      <c r="DU12">
        <v>1.0102816760093354</v>
      </c>
      <c r="DV12">
        <v>0.79244595031187859</v>
      </c>
      <c r="DW12">
        <v>0.7794796300849679</v>
      </c>
      <c r="DX12">
        <v>0.76356732921244319</v>
      </c>
      <c r="DY12">
        <v>0.75671741923685809</v>
      </c>
      <c r="DZ12">
        <v>1.0398938031707221</v>
      </c>
      <c r="EA12" t="e">
        <v>#DIV/0!</v>
      </c>
      <c r="EB12">
        <v>1.0493818488837805</v>
      </c>
      <c r="EC12">
        <v>0.65593382879534745</v>
      </c>
      <c r="ED12">
        <v>0.5777606229256802</v>
      </c>
      <c r="EE12">
        <v>0.74082600172643964</v>
      </c>
      <c r="EF12">
        <v>0.91754061429207201</v>
      </c>
      <c r="EG12">
        <v>0.82379177058800879</v>
      </c>
      <c r="EH12">
        <v>2.7015989686164896E-2</v>
      </c>
      <c r="EI12">
        <v>0.71090429260110199</v>
      </c>
      <c r="EJ12">
        <v>0.17977515286921908</v>
      </c>
      <c r="EK12">
        <v>1.3489565373053019</v>
      </c>
      <c r="EL12">
        <v>0.22771570184838866</v>
      </c>
      <c r="EM12">
        <v>5.1297916222398365</v>
      </c>
      <c r="EN12">
        <v>0.770158589941633</v>
      </c>
      <c r="EO12">
        <v>0.50254849312875016</v>
      </c>
      <c r="EP12" t="e">
        <v>#DIV/0!</v>
      </c>
      <c r="EQ12">
        <v>0.84671671583443775</v>
      </c>
      <c r="ER12">
        <v>0.34187685621900876</v>
      </c>
      <c r="ES12">
        <v>0.84460565346795391</v>
      </c>
      <c r="ET12">
        <v>9.6895704078253944E-2</v>
      </c>
      <c r="EU12">
        <v>0.41579242689627138</v>
      </c>
      <c r="EV12">
        <v>0.88398204100543232</v>
      </c>
      <c r="EW12">
        <v>0.26237224593098907</v>
      </c>
      <c r="EX12">
        <v>1.7604473636296201</v>
      </c>
      <c r="EY12">
        <v>0.92275025118306198</v>
      </c>
      <c r="EZ12" t="e">
        <v>#DIV/0!</v>
      </c>
      <c r="FA12">
        <v>9.6400202436090321E-2</v>
      </c>
      <c r="FB12">
        <v>0.61995751368053587</v>
      </c>
      <c r="FC12">
        <v>0.87338479154057669</v>
      </c>
      <c r="FD12">
        <v>0.65830671259091722</v>
      </c>
      <c r="FE12">
        <v>2.5546510863911229</v>
      </c>
      <c r="FF12">
        <v>0.71759784551724448</v>
      </c>
      <c r="FG12">
        <v>0.99300891926965196</v>
      </c>
      <c r="FH12">
        <v>1.5344418021102058</v>
      </c>
      <c r="FI12">
        <v>0.92627166645136361</v>
      </c>
      <c r="FJ12">
        <v>0.69803719638229955</v>
      </c>
      <c r="FK12">
        <v>0.62488768701230191</v>
      </c>
      <c r="FL12">
        <v>0.81594327073888018</v>
      </c>
      <c r="FM12">
        <v>0.2900997026133178</v>
      </c>
      <c r="FN12">
        <v>0.46701508448827467</v>
      </c>
      <c r="FO12">
        <v>0.93564935247925574</v>
      </c>
      <c r="FP12">
        <v>9.3392137912570353E-2</v>
      </c>
      <c r="FQ12">
        <v>1.4583154745700864</v>
      </c>
      <c r="FR12">
        <v>0.8231891838939438</v>
      </c>
      <c r="FS12">
        <v>0.94247172209633745</v>
      </c>
      <c r="FT12">
        <v>0.86065987976734304</v>
      </c>
      <c r="FU12">
        <v>1.2967423029484975</v>
      </c>
      <c r="FV12">
        <v>0.57485436055292649</v>
      </c>
      <c r="FW12" t="e">
        <v>#DIV/0!</v>
      </c>
      <c r="FX12">
        <v>0.73889719283696087</v>
      </c>
      <c r="FY12">
        <v>0.37999745330341256</v>
      </c>
      <c r="FZ12">
        <v>5.1228163890638756</v>
      </c>
      <c r="GA12">
        <v>417.75017984753316</v>
      </c>
    </row>
    <row r="13" spans="1:183" ht="15" x14ac:dyDescent="0.25">
      <c r="A13" s="3" t="s">
        <v>72</v>
      </c>
      <c r="B13" s="21">
        <v>12821853</v>
      </c>
      <c r="C13" s="21">
        <v>27122816</v>
      </c>
      <c r="D13" s="21">
        <v>7131121</v>
      </c>
      <c r="E13" s="21">
        <v>10852961</v>
      </c>
      <c r="F13" s="21">
        <v>458779.6875</v>
      </c>
      <c r="G13" s="21">
        <v>6801430</v>
      </c>
      <c r="H13" s="21">
        <v>0</v>
      </c>
      <c r="I13" s="21">
        <v>29983324</v>
      </c>
      <c r="J13" s="21">
        <v>4145681.5</v>
      </c>
      <c r="K13" s="21">
        <v>8295590</v>
      </c>
      <c r="L13" s="21">
        <v>5856598.5</v>
      </c>
      <c r="M13" s="21">
        <v>77111416</v>
      </c>
      <c r="N13" s="21">
        <v>24571734</v>
      </c>
      <c r="O13" s="21">
        <v>272633.5</v>
      </c>
      <c r="P13" s="21">
        <v>583034.5</v>
      </c>
      <c r="Q13" s="21">
        <v>2104716.75</v>
      </c>
      <c r="R13" s="21">
        <v>8566222</v>
      </c>
      <c r="S13" s="21">
        <v>7829.943359375</v>
      </c>
      <c r="T13" s="21">
        <v>215042.625</v>
      </c>
      <c r="U13" s="21">
        <v>6701546.5</v>
      </c>
      <c r="V13" s="21">
        <v>14427047</v>
      </c>
      <c r="W13" s="37">
        <v>0</v>
      </c>
      <c r="X13" s="21">
        <v>271736.375</v>
      </c>
      <c r="Y13" s="21">
        <v>2491778</v>
      </c>
      <c r="Z13" s="21">
        <v>7420505.5</v>
      </c>
      <c r="AA13" s="21">
        <v>1162732.5</v>
      </c>
      <c r="AB13" s="21">
        <v>282418.3125</v>
      </c>
      <c r="AC13" s="21">
        <v>22915752</v>
      </c>
      <c r="AD13" s="21">
        <v>50321.78125</v>
      </c>
      <c r="AE13" s="21">
        <v>362615.40625</v>
      </c>
      <c r="AF13" s="21">
        <v>14990955</v>
      </c>
      <c r="AG13" s="21">
        <v>234682.84375</v>
      </c>
      <c r="AH13" s="21">
        <v>3106.2080078125</v>
      </c>
      <c r="AI13" s="21">
        <v>2882418.75</v>
      </c>
      <c r="AJ13" s="21">
        <v>20886288</v>
      </c>
      <c r="AK13" s="21">
        <v>1623693.375</v>
      </c>
      <c r="AL13" s="21">
        <v>456690.4375</v>
      </c>
      <c r="AM13" s="21">
        <v>11548227</v>
      </c>
      <c r="AN13" s="21">
        <v>29009660</v>
      </c>
      <c r="AO13" s="21">
        <v>15469732</v>
      </c>
      <c r="AP13" s="21">
        <v>11169547</v>
      </c>
      <c r="AQ13" s="21">
        <v>11727286</v>
      </c>
      <c r="AR13" s="21">
        <v>3280976</v>
      </c>
      <c r="AS13" s="21">
        <v>29497676</v>
      </c>
      <c r="AT13" s="21">
        <v>378311.6875</v>
      </c>
      <c r="AU13" s="21">
        <v>3700715.5</v>
      </c>
      <c r="AV13" s="21">
        <v>8143280</v>
      </c>
      <c r="AW13" s="21">
        <v>69830.21875</v>
      </c>
      <c r="AX13" s="21">
        <v>3826483.75</v>
      </c>
      <c r="AY13" s="21">
        <v>5548575.5</v>
      </c>
      <c r="AZ13" s="21">
        <v>61595904</v>
      </c>
      <c r="BA13" s="21">
        <v>510002432</v>
      </c>
      <c r="BB13" s="21">
        <v>4600867</v>
      </c>
      <c r="BC13" s="21">
        <v>19155014</v>
      </c>
      <c r="BD13" s="21">
        <v>0</v>
      </c>
      <c r="BE13" s="21">
        <v>4728646</v>
      </c>
      <c r="BF13" s="21">
        <v>2974251</v>
      </c>
      <c r="BG13" s="21">
        <v>125498.578125</v>
      </c>
      <c r="BH13" s="21">
        <v>126399.6875</v>
      </c>
      <c r="BI13" s="21">
        <v>1066485160.6402588</v>
      </c>
      <c r="BJ13" s="21">
        <f t="shared" si="1"/>
        <v>2015</v>
      </c>
      <c r="BK13" s="21">
        <f t="shared" si="2"/>
        <v>4</v>
      </c>
      <c r="BL13" s="21">
        <f>IF(B13/VLOOKUP($BK13,'Historical Calibration 2013'!$A$1:$BJ$13,1+BL$2,FALSE)&gt;NONUS!B321,NONUS!B321,IF(B13/VLOOKUP($BK13,'Historical Calibration 2013'!$A$1:$BJ$13,1+BL$2,FALSE)&lt;NONUS!B335,NONUS!B335,B13/VLOOKUP($BK13,'Historical Calibration 2013'!$A$1:$BJ$13,1+BL$2,FALSE)))</f>
        <v>1.0638158254996806</v>
      </c>
      <c r="BM13" s="21">
        <f>IF(C13/VLOOKUP($BK13,'Historical Calibration 2013'!$A$1:$BJ$13,1+BM$2,FALSE)&gt;Rate!C$198,Rate!C$198,IF(C13/VLOOKUP($BK13,'Historical Calibration 2013'!$A$1:$BJ$13,1+BM$2,FALSE)&lt;Rate!C$211,Rate!C$211,C13/VLOOKUP($BK13,'Historical Calibration 2013'!$A$1:$BJ$13,1+BM$2,FALSE)))</f>
        <v>1.009668132121758</v>
      </c>
      <c r="BN13" s="21">
        <f>IF(D13/VLOOKUP($BK13,'Historical Calibration 2013'!$A$1:$BJ$13,1+BN$2,FALSE)&gt;Rate!D$198,Rate!D$198,IF(D13/VLOOKUP($BK13,'Historical Calibration 2013'!$A$1:$BJ$13,1+BN$2,FALSE)&lt;Rate!D$211,Rate!D$211,D13/VLOOKUP($BK13,'Historical Calibration 2013'!$A$1:$BJ$13,1+BN$2,FALSE)))</f>
        <v>1.1401502427434769</v>
      </c>
      <c r="BO13" s="21">
        <f>IF(E13/VLOOKUP($BK13,'Historical Calibration 2013'!$A$1:$BJ$13,1+BO$2,FALSE)&gt;Rate!E$198,Rate!E$198,IF(E13/VLOOKUP($BK13,'Historical Calibration 2013'!$A$1:$BJ$13,1+BO$2,FALSE)&lt;Rate!E$211,Rate!E$211,E13/VLOOKUP($BK13,'Historical Calibration 2013'!$A$1:$BJ$13,1+BO$2,FALSE)))</f>
        <v>1.2095442332238799</v>
      </c>
      <c r="BP13" s="21">
        <f>IF(F13/VLOOKUP($BK13,'Historical Calibration 2013'!$A$1:$BJ$13,1+BP$2,FALSE)&gt;NONUS!C321,NONUS!C321,IF(F13/VLOOKUP($BK13,'Historical Calibration 2013'!$A$1:$BJ$13,1+BP$2,FALSE)&lt;NONUS!C335,NONUS!C335,F13/VLOOKUP($BK13,'Historical Calibration 2013'!$A$1:$BJ$13,1+BP$2,FALSE)))</f>
        <v>0.75017592224379892</v>
      </c>
      <c r="BQ13" s="21">
        <f>IF((G13+H13)/VLOOKUP($BK13,'Historical Calibration 2013'!$A$1:$BJ$13,1+BQ$2,FALSE)&gt;NONUS!J321,NONUS!J321,IF((G13+H13)/VLOOKUP($BK13,'Historical Calibration 2013'!$A$1:$BJ$13,1+BQ$2,FALSE)&lt;NONUS!J335,NONUS!J335,(G13+H13)/VLOOKUP($BK13,'Historical Calibration 2013'!$A$1:$BJ$13,1+BQ$2,FALSE)))</f>
        <v>1.0305029903303082</v>
      </c>
      <c r="BR13" s="21" t="e">
        <f>IF(H13/VLOOKUP($BK13,'Historical Calibration 2013'!$A$1:$BJ$13,1+BR$2,FALSE)&gt;Rate!H$198,Rate!H$198,IF(H13/VLOOKUP($BK13,'Historical Calibration 2013'!$A$1:$BJ$13,1+BR$2,FALSE)&lt;Rate!H$211,Rate!H$211,H13/VLOOKUP($BK13,'Historical Calibration 2013'!$A$1:$BJ$13,1+BR$2,FALSE)))</f>
        <v>#DIV/0!</v>
      </c>
      <c r="BS13" s="21">
        <f>IF(I13/VLOOKUP($BK13,'Historical Calibration 2013'!$A$1:$BJ$13,1+BS$2,FALSE)&gt;Rate!I$198,Rate!I$198,IF(I13/VLOOKUP($BK13,'Historical Calibration 2013'!$A$1:$BJ$13,1+BS$2,FALSE)&lt;Rate!I$211,Rate!I$211,I13/VLOOKUP($BK13,'Historical Calibration 2013'!$A$1:$BJ$13,1+BS$2,FALSE)))</f>
        <v>0.74985342215868822</v>
      </c>
      <c r="BT13" s="21">
        <f>IF(J13/VLOOKUP($BK13,'Historical Calibration 2013'!$A$1:$BJ$13,1+BT$2,FALSE)&gt;Rate!J$198,Rate!J$198,IF(J13/VLOOKUP($BK13,'Historical Calibration 2013'!$A$1:$BJ$13,1+BT$2,FALSE)&lt;Rate!J$211,Rate!J$211,J13/VLOOKUP($BK13,'Historical Calibration 2013'!$A$1:$BJ$13,1+BT$2,FALSE)))</f>
        <v>1.3925591098748262</v>
      </c>
      <c r="BU13" s="21">
        <f>IF(K13/VLOOKUP($BK13,'Historical Calibration 2013'!$A$1:$BJ$13,1+BU$2,FALSE)&gt;Rate!K$198,Rate!K$198,IF(K13/VLOOKUP($BK13,'Historical Calibration 2013'!$A$1:$BJ$13,1+BU$2,FALSE)&lt;Rate!K$211,Rate!K$211,K13/VLOOKUP($BK13,'Historical Calibration 2013'!$A$1:$BJ$13,1+BU$2,FALSE)))</f>
        <v>0.93367443697920682</v>
      </c>
      <c r="BV13" s="21">
        <f>IF(L13/VLOOKUP($BK13,'Historical Calibration 2013'!$A$1:$BJ$13,1+BV$2,FALSE)&gt;Rate!L$198,Rate!L$198,IF(L13/VLOOKUP($BK13,'Historical Calibration 2013'!$A$1:$BJ$13,1+BV$2,FALSE)&lt;Rate!L$211,Rate!L$211,L13/VLOOKUP($BK13,'Historical Calibration 2013'!$A$1:$BJ$13,1+BV$2,FALSE)))</f>
        <v>1.772036544518776</v>
      </c>
      <c r="BW13" s="21">
        <f>IF(M13/VLOOKUP($BK13,'Historical Calibration 2013'!$A$1:$BJ$13,1+BW$2,FALSE)&gt;Rate!M$198,Rate!M$198,IF(M13/VLOOKUP($BK13,'Historical Calibration 2013'!$A$1:$BJ$13,1+BW$2,FALSE)&lt;Rate!M$211,Rate!M$211,M13/VLOOKUP($BK13,'Historical Calibration 2013'!$A$1:$BJ$13,1+BW$2,FALSE)))</f>
        <v>0.96537527507870213</v>
      </c>
      <c r="BX13" s="21">
        <f>IF(N13/VLOOKUP($BK13,'Historical Calibration 2013'!$A$1:$BJ$13,1+BX$2,FALSE)&gt;Rate!N$198,Rate!N$198,IF(N13/VLOOKUP($BK13,'Historical Calibration 2013'!$A$1:$BJ$13,1+BX$2,FALSE)&lt;Rate!N$211,Rate!N$211,N13/VLOOKUP($BK13,'Historical Calibration 2013'!$A$1:$BJ$13,1+BX$2,FALSE)))</f>
        <v>1.0543356009031375</v>
      </c>
      <c r="BY13" s="21">
        <f>IF(O13/VLOOKUP($BK13,'Historical Calibration 2013'!$A$1:$BJ$13,1+BY$2,FALSE)&gt;Rate!O$198,Rate!O$198,IF(O13/VLOOKUP($BK13,'Historical Calibration 2013'!$A$1:$BJ$13,1+BY$2,FALSE)&lt;Rate!O$211,Rate!O$211,O13/VLOOKUP($BK13,'Historical Calibration 2013'!$A$1:$BJ$13,1+BY$2,FALSE)))</f>
        <v>1.3394123522270767</v>
      </c>
      <c r="BZ13" s="21">
        <f>IF(P13/VLOOKUP($BK13,'Historical Calibration 2013'!$A$1:$BJ$13,1+BZ$2,FALSE)&gt;Rate!P$198,Rate!P$198,IF(P13/VLOOKUP($BK13,'Historical Calibration 2013'!$A$1:$BJ$13,1+BZ$2,FALSE)&lt;Rate!P$211,Rate!P$211,P13/VLOOKUP($BK13,'Historical Calibration 2013'!$A$1:$BJ$13,1+BZ$2,FALSE)))</f>
        <v>0.6516523887235266</v>
      </c>
      <c r="CA13" s="21">
        <f>IF(Q13/VLOOKUP($BK13,'Historical Calibration 2013'!$A$1:$BJ$13,1+CA$2,FALSE)&gt;Rate!Q$198,Rate!Q$198,IF(Q13/VLOOKUP($BK13,'Historical Calibration 2013'!$A$1:$BJ$13,1+CA$2,FALSE)&lt;Rate!Q$211,Rate!Q$211,Q13/VLOOKUP($BK13,'Historical Calibration 2013'!$A$1:$BJ$13,1+CA$2,FALSE)))</f>
        <v>0.72044354830428237</v>
      </c>
      <c r="CB13" s="21">
        <f>IF(R13/VLOOKUP($BK13,'Historical Calibration 2013'!$A$1:$BJ$13,1+CB$2,FALSE)&gt;Rate!R$198,Rate!R$198,IF(R13/VLOOKUP($BK13,'Historical Calibration 2013'!$A$1:$BJ$13,1+CB$2,FALSE)&lt;Rate!R$211,Rate!R$211,R13/VLOOKUP($BK13,'Historical Calibration 2013'!$A$1:$BJ$13,1+CB$2,FALSE)))</f>
        <v>2.1763371766732984</v>
      </c>
      <c r="CC13" s="21">
        <f>IF(S13/VLOOKUP($BK13,'Historical Calibration 2013'!$A$1:$BJ$13,1+CC$2,FALSE)&gt;Rate!S$198,Rate!S$198,IF(S13/VLOOKUP($BK13,'Historical Calibration 2013'!$A$1:$BJ$13,1+CC$2,FALSE)&lt;Rate!S$211,Rate!S$211,S13/VLOOKUP($BK13,'Historical Calibration 2013'!$A$1:$BJ$13,1+CC$2,FALSE)))</f>
        <v>0.79308868946818212</v>
      </c>
      <c r="CD13" s="21">
        <f>IF(T13/VLOOKUP($BK13,'Historical Calibration 2013'!$A$1:$BJ$13,1+CD$2,FALSE)&gt;Rate!T$198,Rate!T$198,IF(T13/VLOOKUP($BK13,'Historical Calibration 2013'!$A$1:$BJ$13,1+CD$2,FALSE)&lt;Rate!T$211,Rate!T$211,T13/VLOOKUP($BK13,'Historical Calibration 2013'!$A$1:$BJ$13,1+CD$2,FALSE)))</f>
        <v>6.8258928571428568</v>
      </c>
      <c r="CE13" s="21">
        <f>IF(U13/VLOOKUP($BK13,'Historical Calibration 2013'!$A$1:$BJ$13,1+CE$2,FALSE)&gt;Rate!U$198,Rate!U$198,IF(U13/VLOOKUP($BK13,'Historical Calibration 2013'!$A$1:$BJ$13,1+CE$2,FALSE)&lt;Rate!U$211,Rate!U$211,U13/VLOOKUP($BK13,'Historical Calibration 2013'!$A$1:$BJ$13,1+CE$2,FALSE)))</f>
        <v>1.0933101920470087</v>
      </c>
      <c r="CF13" s="21">
        <f>IF(V13/VLOOKUP($BK13,'Historical Calibration 2013'!$A$1:$BJ$13,1+CF$2,FALSE)&gt;Rate!V$198,Rate!V$198,IF(V13/VLOOKUP($BK13,'Historical Calibration 2013'!$A$1:$BJ$13,1+CF$2,FALSE)&lt;Rate!V$211,Rate!V$211,V13/VLOOKUP($BK13,'Historical Calibration 2013'!$A$1:$BJ$13,1+CF$2,FALSE)))</f>
        <v>0.92801413854877257</v>
      </c>
      <c r="CG13" s="21">
        <f>(W13+'Historical Calibration 2013'!W95)/VLOOKUP($BK13,'Historical Calibration 2013'!$A$1:$BJ$13,1+CG$2,FALSE)</f>
        <v>1</v>
      </c>
      <c r="CH13" s="21">
        <f>IF(X13/VLOOKUP($BK13,'Historical Calibration 2013'!$A$1:$BJ$13,1+CH$2,FALSE)&gt;Rate!X$198,Rate!X$198,IF(X13/VLOOKUP($BK13,'Historical Calibration 2013'!$A$1:$BJ$13,1+CH$2,FALSE)&lt;Rate!X$211,Rate!X$211,X13/VLOOKUP($BK13,'Historical Calibration 2013'!$A$1:$BJ$13,1+CH$2,FALSE)))</f>
        <v>0.47923739851077113</v>
      </c>
      <c r="CI13" s="21">
        <f>IF(Y13/VLOOKUP($BK13,'Historical Calibration 2013'!$A$1:$BJ$13,1+CI$2,FALSE)&gt;Rate!Y$198,Rate!Y$198,IF(Y13/VLOOKUP($BK13,'Historical Calibration 2013'!$A$1:$BJ$13,1+CI$2,FALSE)&lt;Rate!Y$211,Rate!Y$211,Y13/VLOOKUP($BK13,'Historical Calibration 2013'!$A$1:$BJ$13,1+CI$2,FALSE)))</f>
        <v>0.93089853534796929</v>
      </c>
      <c r="CJ13" s="21">
        <f>IF(Z13/VLOOKUP($BK13,'Historical Calibration 2013'!$A$1:$BJ$13,1+CJ$2,FALSE)&gt;Rate!Z$198,Rate!Z$198,IF(Z13/VLOOKUP($BK13,'Historical Calibration 2013'!$A$1:$BJ$13,1+CJ$2,FALSE)&lt;Rate!Z$211,Rate!Z$211,Z13/VLOOKUP($BK13,'Historical Calibration 2013'!$A$1:$BJ$13,1+CJ$2,FALSE)))</f>
        <v>0.77048875043648535</v>
      </c>
      <c r="CK13" s="21">
        <f>IF(AA13/VLOOKUP($BK13,'Historical Calibration 2013'!$A$1:$BJ$13,1+CK$2,FALSE)&gt;Rate!AA$198,Rate!AA$198,IF(AA13/VLOOKUP($BK13,'Historical Calibration 2013'!$A$1:$BJ$13,1+CK$2,FALSE)&lt;Rate!AA$211,Rate!AA$211,AA13/VLOOKUP($BK13,'Historical Calibration 2013'!$A$1:$BJ$13,1+CK$2,FALSE)))</f>
        <v>0.56040081491288651</v>
      </c>
      <c r="CL13" s="21">
        <f>IF(AB13/VLOOKUP($BK13,'Historical Calibration 2013'!$A$1:$BJ$13,1+CL$2,FALSE)&gt;Rate!AB$198,Rate!AB$198,IF(AB13/VLOOKUP($BK13,'Historical Calibration 2013'!$A$1:$BJ$13,1+CL$2,FALSE)&lt;Rate!AB$211,Rate!AB$211,AB13/VLOOKUP($BK13,'Historical Calibration 2013'!$A$1:$BJ$13,1+CL$2,FALSE)))</f>
        <v>0.95712861225689105</v>
      </c>
      <c r="CM13" s="21">
        <f>IF(AC13/VLOOKUP($BK13,'Historical Calibration 2013'!$A$1:$BJ$13,1+CM$2,FALSE)&gt;Rate!AC$198,Rate!AC$198,IF(AC13/VLOOKUP($BK13,'Historical Calibration 2013'!$A$1:$BJ$13,1+CM$2,FALSE)&lt;Rate!AC$211,Rate!AC$211,AC13/VLOOKUP($BK13,'Historical Calibration 2013'!$A$1:$BJ$13,1+CM$2,FALSE)))</f>
        <v>1.0951835489377808</v>
      </c>
      <c r="CN13" s="21">
        <f>IF(AD13/VLOOKUP($BK13,'Historical Calibration 2013'!$A$1:$BJ$13,1+CN$2,FALSE)&gt;Rate!AD$198,Rate!AD$198,IF(AD13/VLOOKUP($BK13,'Historical Calibration 2013'!$A$1:$BJ$13,1+CN$2,FALSE)&lt;Rate!AD$211,Rate!AD$211,AD13/VLOOKUP($BK13,'Historical Calibration 2013'!$A$1:$BJ$13,1+CN$2,FALSE)))</f>
        <v>0.60112531705191918</v>
      </c>
      <c r="CO13" s="21">
        <f>IF(AE13/VLOOKUP($BK13,'Historical Calibration 2013'!$A$1:$BJ$13,1+CO$2,FALSE)&gt;NONUS!E321,NONUS!E321,IF(AE13/VLOOKUP($BK13,'Historical Calibration 2013'!$A$1:$BJ$13,1+CO$2,FALSE)&lt;NONUS!E335,NONUS!E335,AE13/VLOOKUP($BK13,'Historical Calibration 2013'!$A$1:$BJ$13,1+CO$2,FALSE)))</f>
        <v>0.73606166548291485</v>
      </c>
      <c r="CP13" s="21">
        <f>IF(AF13/VLOOKUP($BK13,'Historical Calibration 2013'!$A$1:$BJ$13,1+CP$2,FALSE)&gt;Rate!AF$198,Rate!AF$198,IF(AF13/VLOOKUP($BK13,'Historical Calibration 2013'!$A$1:$BJ$13,1+CP$2,FALSE)&lt;Rate!AF$211,Rate!AF$211,AF13/VLOOKUP($BK13,'Historical Calibration 2013'!$A$1:$BJ$13,1+CP$2,FALSE)))</f>
        <v>1.3221041017893569</v>
      </c>
      <c r="CQ13" s="21" t="e">
        <f>IF(AG13/VLOOKUP($BK13,'Historical Calibration 2013'!$A$1:$BJ$13,1+CQ$2,FALSE)&gt;Rate!AG$198,Rate!AG$198,IF(AG13/VLOOKUP($BK13,'Historical Calibration 2013'!$A$1:$BJ$13,1+CQ$2,FALSE)&lt;Rate!AG$211,Rate!AG$211,AG13/VLOOKUP($BK13,'Historical Calibration 2013'!$A$1:$BJ$13,1+CQ$2,FALSE)))</f>
        <v>#DIV/0!</v>
      </c>
      <c r="CR13" s="21">
        <f>IF(AH13/VLOOKUP($BK13,'Historical Calibration 2013'!$A$1:$BJ$13,1+CR$2,FALSE)&gt;Rate!AH$198,Rate!AH$198,IF(AH13/VLOOKUP($BK13,'Historical Calibration 2013'!$A$1:$BJ$13,1+CR$2,FALSE)&lt;Rate!AH$211,Rate!AH$211,AH13/VLOOKUP($BK13,'Historical Calibration 2013'!$A$1:$BJ$13,1+CR$2,FALSE)))</f>
        <v>1.3814357465535352</v>
      </c>
      <c r="CS13" s="21">
        <f>IF(AI13/VLOOKUP($BK13,'Historical Calibration 2013'!$A$1:$BJ$13,1+CS$2,FALSE)&gt;Rate!AI$198,Rate!AI$198,IF(AI13/VLOOKUP($BK13,'Historical Calibration 2013'!$A$1:$BJ$13,1+CS$2,FALSE)&lt;Rate!AI$211,Rate!AI$211,AI13/VLOOKUP($BK13,'Historical Calibration 2013'!$A$1:$BJ$13,1+CS$2,FALSE)))</f>
        <v>0.81451339894648589</v>
      </c>
      <c r="CT13" s="21">
        <f>IF(AJ13/VLOOKUP($BK13,'Historical Calibration 2013'!$A$1:$BJ$13,1+CT$2,FALSE)&gt;Rate!AJ$198,Rate!AJ$198,IF(AJ13/VLOOKUP($BK13,'Historical Calibration 2013'!$A$1:$BJ$13,1+CT$2,FALSE)&lt;Rate!AJ$211,Rate!AJ$211,AJ13/VLOOKUP($BK13,'Historical Calibration 2013'!$A$1:$BJ$13,1+CT$2,FALSE)))</f>
        <v>1.3888080690524682</v>
      </c>
      <c r="CU13" s="21">
        <f>IF(AK13/VLOOKUP($BK13,'Historical Calibration 2013'!$A$1:$BJ$13,1+CU$2,FALSE)&gt;Rate!AK$198,Rate!AK$198,IF(AK13/VLOOKUP($BK13,'Historical Calibration 2013'!$A$1:$BJ$13,1+CU$2,FALSE)&lt;Rate!AK$211,Rate!AK$211,AK13/VLOOKUP($BK13,'Historical Calibration 2013'!$A$1:$BJ$13,1+CU$2,FALSE)))</f>
        <v>1.664983164983165</v>
      </c>
      <c r="CV13" s="21">
        <f>IF(AL13/VLOOKUP($BK13,'Historical Calibration 2013'!$A$1:$BJ$13,1+CV$2,FALSE)&gt;NONUS!F321,NONUS!F321,IF(AL13/VLOOKUP($BK13,'Historical Calibration 2013'!$A$1:$BJ$13,1+CV$2,FALSE)&lt;NONUS!F335,NONUS!F335,AL13/VLOOKUP($BK13,'Historical Calibration 2013'!$A$1:$BJ$13,1+CV$2,FALSE)))</f>
        <v>0.99267905603309148</v>
      </c>
      <c r="CW13" s="21">
        <f>IF(AM13/VLOOKUP($BK13,'Historical Calibration 2013'!$A$1:$BJ$13,1+CW$2,FALSE)&gt;Rate!AM$198,Rate!AM$198,IF(AM13/VLOOKUP($BK13,'Historical Calibration 2013'!$A$1:$BJ$13,1+CW$2,FALSE)&lt;Rate!AM$211,Rate!AM$211,AM13/VLOOKUP($BK13,'Historical Calibration 2013'!$A$1:$BJ$13,1+CW$2,FALSE)))</f>
        <v>0.83131366284803554</v>
      </c>
      <c r="CX13" s="21">
        <f>IF(AN13/VLOOKUP($BK13,'Historical Calibration 2013'!$A$1:$BJ$13,1+CX$2,FALSE)&gt;Rate!AN$198,Rate!AN$198,IF(AN13/VLOOKUP($BK13,'Historical Calibration 2013'!$A$1:$BJ$13,1+CX$2,FALSE)&lt;Rate!AN$211,Rate!AN$211,AN13/VLOOKUP($BK13,'Historical Calibration 2013'!$A$1:$BJ$13,1+CX$2,FALSE)))</f>
        <v>1.0614518680271656</v>
      </c>
      <c r="CY13" s="21">
        <f>IF(AO13/VLOOKUP($BK13,'Historical Calibration 2013'!$A$1:$BJ$13,1+CY$2,FALSE)&gt;Rate!AO$198,Rate!AO$198,IF(AO13/VLOOKUP($BK13,'Historical Calibration 2013'!$A$1:$BJ$13,1+CY$2,FALSE)&lt;Rate!AO$211,Rate!AO$211,AO13/VLOOKUP($BK13,'Historical Calibration 2013'!$A$1:$BJ$13,1+CY$2,FALSE)))</f>
        <v>1.7453141958441172</v>
      </c>
      <c r="CZ13" s="21">
        <f>IF(AP13/VLOOKUP($BK13,'Historical Calibration 2013'!$A$1:$BJ$13,1+CZ$2,FALSE)&gt;Rate!AP$198,Rate!AP$198,IF(AP13/VLOOKUP($BK13,'Historical Calibration 2013'!$A$1:$BJ$13,1+CZ$2,FALSE)&lt;Rate!AP$211,Rate!AP$211,AP13/VLOOKUP($BK13,'Historical Calibration 2013'!$A$1:$BJ$13,1+CZ$2,FALSE)))</f>
        <v>1.3817060147223839</v>
      </c>
      <c r="DA13" s="21">
        <f>IF(AQ13/VLOOKUP($BK13,'Historical Calibration 2013'!$A$1:$BJ$13,1+DA$2,FALSE)&gt;NONUS!G321,NONUS!G321,IF(AQ13/VLOOKUP($BK13,'Historical Calibration 2013'!$A$1:$BJ$13,1+DA$2,FALSE)&lt;NONUS!G335,NONUS!G335,AQ13/VLOOKUP($BK13,'Historical Calibration 2013'!$A$1:$BJ$13,1+DA$2,FALSE)))</f>
        <v>0.76407398774284552</v>
      </c>
      <c r="DB13" s="21">
        <f>IF(AR13/VLOOKUP($BK13,'Historical Calibration 2013'!$A$1:$BJ$13,1+DB$2,FALSE)&gt;Rate!AR$198,Rate!AR$198,IF(AR13/VLOOKUP($BK13,'Historical Calibration 2013'!$A$1:$BJ$13,1+DB$2,FALSE)&lt;Rate!AR$211,Rate!AR$211,AR13/VLOOKUP($BK13,'Historical Calibration 2013'!$A$1:$BJ$13,1+DB$2,FALSE)))</f>
        <v>0.73317096639612211</v>
      </c>
      <c r="DC13" s="21">
        <f>IF(AS13/VLOOKUP($BK13,'Historical Calibration 2013'!$A$1:$BJ$13,1+DC$2,FALSE)&gt;Rate!AS$198,Rate!AS$198,IF(AS13/VLOOKUP($BK13,'Historical Calibration 2013'!$A$1:$BJ$13,1+DC$2,FALSE)&lt;Rate!AS$211,Rate!AS$211,AS13/VLOOKUP($BK13,'Historical Calibration 2013'!$A$1:$BJ$13,1+DC$2,FALSE)))</f>
        <v>1.2214277669381901</v>
      </c>
      <c r="DD13" s="21" t="e">
        <f>(AT13+'Historical Calibration 2013'!AT95)/VLOOKUP($BK13,'Historical Calibration 2013'!$A$1:$BJ$13,1+DD$2,FALSE)</f>
        <v>#DIV/0!</v>
      </c>
      <c r="DE13" s="21">
        <f>IF(AU13/VLOOKUP($BK13,'Historical Calibration 2013'!$A$1:$BJ$13,1+DE$2,FALSE)&gt;Rate!AU$198,Rate!AU$198,IF(AU13/VLOOKUP($BK13,'Historical Calibration 2013'!$A$1:$BJ$13,1+DE$2,FALSE)&lt;Rate!AU$211,Rate!AU$211,AU13/VLOOKUP($BK13,'Historical Calibration 2013'!$A$1:$BJ$13,1+DE$2,FALSE)))</f>
        <v>0.93999794256452984</v>
      </c>
      <c r="DF13" s="21">
        <f>IF(AV13/VLOOKUP($BK13,'Historical Calibration 2013'!$A$1:$BJ$13,1+DF$2,FALSE)&gt;Rate!AV$198,Rate!AV$198,IF(AV13/VLOOKUP($BK13,'Historical Calibration 2013'!$A$1:$BJ$13,1+DF$2,FALSE)&lt;Rate!AV$211,Rate!AV$211,AV13/VLOOKUP($BK13,'Historical Calibration 2013'!$A$1:$BJ$13,1+DF$2,FALSE)))</f>
        <v>1.0868744964052157</v>
      </c>
      <c r="DG13" s="21">
        <f>IF(AW13/VLOOKUP($BK13,'Historical Calibration 2013'!$A$1:$BJ$13,1+DG$2,FALSE)&gt;Rate!AW$198,Rate!AW$198,IF(AW13/VLOOKUP($BK13,'Historical Calibration 2013'!$A$1:$BJ$13,1+DG$2,FALSE)&lt;Rate!AW$211,Rate!AW$211,AW13/VLOOKUP($BK13,'Historical Calibration 2013'!$A$1:$BJ$13,1+DG$2,FALSE)))</f>
        <v>0.64722332285989692</v>
      </c>
      <c r="DH13" s="21">
        <f>IF(AX13/VLOOKUP($BK13,'Historical Calibration 2013'!$A$1:$BJ$13,1+DH$2,FALSE)&gt;NONUS!I321,NONUS!I321,IF(AX13/VLOOKUP($BK13,'Historical Calibration 2013'!$A$1:$BJ$13,1+DH$2,FALSE)&lt;NONUS!I335,NONUS!I335,AX13/VLOOKUP($BK13,'Historical Calibration 2013'!$A$1:$BJ$13,1+DH$2,FALSE)))</f>
        <v>1.3686849929358047</v>
      </c>
      <c r="DI13" s="21">
        <f>IF(AY13/VLOOKUP($BK13,'Historical Calibration 2013'!$A$1:$BJ$13,1+DI$2,FALSE)&gt;Rate!AY$198,Rate!AY$198,IF(AY13/VLOOKUP($BK13,'Historical Calibration 2013'!$A$1:$BJ$13,1+DI$2,FALSE)&lt;Rate!AY$211,Rate!AY$211,AY13/VLOOKUP($BK13,'Historical Calibration 2013'!$A$1:$BJ$13,1+DI$2,FALSE)))</f>
        <v>1.1587956583502952</v>
      </c>
      <c r="DJ13" s="21">
        <f>IF(AZ13/VLOOKUP($BK13,'Historical Calibration 2013'!$A$1:$BJ$13,1+DJ$2,FALSE)&gt;Rate!AZ$198,Rate!AZ$198,IF(AZ13/VLOOKUP($BK13,'Historical Calibration 2013'!$A$1:$BJ$13,1+DJ$2,FALSE)&lt;Rate!AZ$211,Rate!AZ$211,AZ13/VLOOKUP($BK13,'Historical Calibration 2013'!$A$1:$BJ$13,1+DJ$2,FALSE)))</f>
        <v>1.2176193326527918</v>
      </c>
      <c r="DK13" s="21">
        <f>IF(BA13/VLOOKUP($BK13,'Historical Calibration 2013'!$A$1:$BJ$13,1+DK$2,FALSE)&gt;Rate!BA$198,Rate!BA$198,IF(BA13/VLOOKUP($BK13,'Historical Calibration 2013'!$A$1:$BJ$13,1+DK$2,FALSE)&lt;Rate!BA$211,Rate!BA$211,BA13/VLOOKUP($BK13,'Historical Calibration 2013'!$A$1:$BJ$13,1+DK$2,FALSE)))</f>
        <v>1.0924406721862503</v>
      </c>
      <c r="DL13" s="21">
        <f>IF(BB13/VLOOKUP($BK13,'Historical Calibration 2013'!$A$1:$BJ$13,1+DL$2,FALSE)&gt;Rate!BB$198,Rate!BB$198,IF(BB13/VLOOKUP($BK13,'Historical Calibration 2013'!$A$1:$BJ$13,1+DL$2,FALSE)&lt;Rate!BB$211,Rate!BB$211,BB13/VLOOKUP($BK13,'Historical Calibration 2013'!$A$1:$BJ$13,1+DL$2,FALSE)))</f>
        <v>1.5661715546974251</v>
      </c>
      <c r="DM13" s="21">
        <f>IF(BC13/VLOOKUP($BK13,'Historical Calibration 2013'!$A$1:$BJ$13,1+DM$2,FALSE)&gt;Rate!BC$198,Rate!BC$198,IF(BC13/VLOOKUP($BK13,'Historical Calibration 2013'!$A$1:$BJ$13,1+DM$2,FALSE)&lt;Rate!BC$211,Rate!BC$211,BC13/VLOOKUP($BK13,'Historical Calibration 2013'!$A$1:$BJ$13,1+DM$2,FALSE)))</f>
        <v>1.8409945111396666</v>
      </c>
      <c r="DN13" s="21" t="e">
        <f>IF(BD13/VLOOKUP($BK13,'Historical Calibration 2013'!$A$1:$BJ$13,1+DN$2,FALSE)&gt;Rate!BD$198,Rate!BD$198,IF(BD13/VLOOKUP($BK13,'Historical Calibration 2013'!$A$1:$BJ$13,1+DN$2,FALSE)&lt;Rate!BD$211,Rate!BD$211,BD13/VLOOKUP($BK13,'Historical Calibration 2013'!$A$1:$BJ$13,1+DN$2,FALSE)))</f>
        <v>#DIV/0!</v>
      </c>
      <c r="DO13" s="21">
        <f>IF(BE13/VLOOKUP($BK13,'Historical Calibration 2013'!$A$1:$BJ$13,1+DO$2,FALSE)&gt;Rate!BE$198,Rate!BE$198,IF(BE13/VLOOKUP($BK13,'Historical Calibration 2013'!$A$1:$BJ$13,1+DO$2,FALSE)&lt;Rate!BE$211,Rate!BE$211,BE13/VLOOKUP($BK13,'Historical Calibration 2013'!$A$1:$BJ$13,1+DO$2,FALSE)))</f>
        <v>0.85496430812768687</v>
      </c>
      <c r="DP13" s="21">
        <f>IF(BF13/VLOOKUP($BK13,'Historical Calibration 2013'!$A$1:$BJ$13,1+DP$2,FALSE)&gt;Rate!BF$198,Rate!BF$198,IF(BF13/VLOOKUP($BK13,'Historical Calibration 2013'!$A$1:$BJ$13,1+DP$2,FALSE)&lt;Rate!BF$211,Rate!BF$211,BF13/VLOOKUP($BK13,'Historical Calibration 2013'!$A$1:$BJ$13,1+DP$2,FALSE)))</f>
        <v>0.81063952261885874</v>
      </c>
      <c r="DQ13" s="21">
        <f>IF(BG13/VLOOKUP($BK13,'Historical Calibration 2013'!$A$1:$BJ$13,1+DQ$2,FALSE)&gt;Rate!BG$198,Rate!BG$198,IF(BG13/VLOOKUP($BK13,'Historical Calibration 2013'!$A$1:$BJ$13,1+DQ$2,FALSE)&lt;Rate!BG$211,Rate!BG$211,BG13/VLOOKUP($BK13,'Historical Calibration 2013'!$A$1:$BJ$13,1+DQ$2,FALSE)))</f>
        <v>5.0599999999999996</v>
      </c>
      <c r="DR13" s="21" t="e">
        <f>IF(BH13/VLOOKUP($BK13,'Historical Calibration 2013'!$A$1:$BJ$13,1+DR$2,FALSE)&gt;Rate!BH$198,Rate!BH$198,IF(BH13/VLOOKUP($BK13,'Historical Calibration 2013'!$A$1:$BJ$13,1+DR$2,FALSE)&lt;Rate!BH$211,Rate!BH$211,BH13/VLOOKUP($BK13,'Historical Calibration 2013'!$A$1:$BJ$13,1+DR$2,FALSE)))</f>
        <v>#DIV/0!</v>
      </c>
      <c r="DU13">
        <v>1.1045466990798742</v>
      </c>
      <c r="DV13">
        <v>1.0350314744016886</v>
      </c>
      <c r="DW13">
        <v>1.0145465417548358</v>
      </c>
      <c r="DX13">
        <v>1.1761401636440212</v>
      </c>
      <c r="DY13">
        <v>0.77178689784597754</v>
      </c>
      <c r="DZ13">
        <v>1.0392798934926357</v>
      </c>
      <c r="EA13" t="e">
        <v>#DIV/0!</v>
      </c>
      <c r="EB13">
        <v>0.74898180794176306</v>
      </c>
      <c r="EC13">
        <v>1.2412301252172939</v>
      </c>
      <c r="ED13">
        <v>0.92560410179760344</v>
      </c>
      <c r="EE13">
        <v>1.7385210634763586</v>
      </c>
      <c r="EF13">
        <v>0.97277483895893113</v>
      </c>
      <c r="EG13">
        <v>1.0778937260087997</v>
      </c>
      <c r="EH13">
        <v>2.1856311143710716</v>
      </c>
      <c r="EI13">
        <v>0.70380273112256297</v>
      </c>
      <c r="EJ13">
        <v>0.93632655443349766</v>
      </c>
      <c r="EK13">
        <v>2.1412778675598751</v>
      </c>
      <c r="EL13">
        <v>0.20714082562462391</v>
      </c>
      <c r="EM13">
        <v>19.378076530695484</v>
      </c>
      <c r="EN13">
        <v>1.0926900856223243</v>
      </c>
      <c r="EO13">
        <v>0.93808447750729285</v>
      </c>
      <c r="EP13" t="e">
        <v>#DIV/0!</v>
      </c>
      <c r="EQ13">
        <v>0.49860212844982249</v>
      </c>
      <c r="ER13">
        <v>0.91196770704717856</v>
      </c>
      <c r="ES13">
        <v>0.79351544979096988</v>
      </c>
      <c r="ET13">
        <v>0.7503173764701857</v>
      </c>
      <c r="EU13">
        <v>1.849739111249836</v>
      </c>
      <c r="EV13">
        <v>1.1172569264561665</v>
      </c>
      <c r="EW13">
        <v>0.57047969307319568</v>
      </c>
      <c r="EX13">
        <v>0.89834028038982405</v>
      </c>
      <c r="EY13">
        <v>1.3118297407729804</v>
      </c>
      <c r="EZ13" t="e">
        <v>#DIV/0!</v>
      </c>
      <c r="FA13">
        <v>1.0074953874154116</v>
      </c>
      <c r="FB13">
        <v>0.89158012423904787</v>
      </c>
      <c r="FC13">
        <v>1.6503478884057552</v>
      </c>
      <c r="FD13">
        <v>4.3981628991914992</v>
      </c>
      <c r="FE13">
        <v>1.3618223280300223</v>
      </c>
      <c r="FF13">
        <v>0.82769448167733739</v>
      </c>
      <c r="FG13">
        <v>1.0284959808153407</v>
      </c>
      <c r="FH13">
        <v>1.7198604852666755</v>
      </c>
      <c r="FI13">
        <v>1.3539772542421147</v>
      </c>
      <c r="FJ13">
        <v>0.6875507195663989</v>
      </c>
      <c r="FK13">
        <v>0.74136545767431816</v>
      </c>
      <c r="FL13">
        <v>1.222558608307357</v>
      </c>
      <c r="FM13">
        <v>0.51007343278398232</v>
      </c>
      <c r="FN13">
        <v>0.95659750974106794</v>
      </c>
      <c r="FO13">
        <v>1.1025631631484936</v>
      </c>
      <c r="FP13">
        <v>0.82529440609591076</v>
      </c>
      <c r="FQ13">
        <v>1.7750355677982776</v>
      </c>
      <c r="FR13">
        <v>1.2014936220637873</v>
      </c>
      <c r="FS13">
        <v>1.2484482623653907</v>
      </c>
      <c r="FT13">
        <v>1.0960157036526759</v>
      </c>
      <c r="FU13">
        <v>1.5530256817349366</v>
      </c>
      <c r="FV13">
        <v>1.7703163278938097</v>
      </c>
      <c r="FW13" t="e">
        <v>#DIV/0!</v>
      </c>
      <c r="FX13">
        <v>0.89182987811371606</v>
      </c>
      <c r="FY13">
        <v>0.80625769620099985</v>
      </c>
      <c r="FZ13">
        <v>7.0019143751819612</v>
      </c>
      <c r="GA13" t="e">
        <v>#DIV/0!</v>
      </c>
    </row>
    <row r="14" spans="1:183" ht="15" x14ac:dyDescent="0.25">
      <c r="A14" s="3" t="s">
        <v>73</v>
      </c>
      <c r="B14" s="21">
        <v>15398839</v>
      </c>
      <c r="C14" s="21">
        <v>30960926</v>
      </c>
      <c r="D14" s="21">
        <v>6712559</v>
      </c>
      <c r="E14" s="21">
        <v>8558721</v>
      </c>
      <c r="F14" s="21">
        <v>462332.125</v>
      </c>
      <c r="G14" s="21">
        <v>7406878.5</v>
      </c>
      <c r="H14" s="21">
        <v>0</v>
      </c>
      <c r="I14" s="21">
        <v>33339454</v>
      </c>
      <c r="J14" s="21">
        <v>4026664.25</v>
      </c>
      <c r="K14" s="21">
        <v>11139211</v>
      </c>
      <c r="L14" s="21">
        <v>7482718</v>
      </c>
      <c r="M14" s="21">
        <v>91293984</v>
      </c>
      <c r="N14" s="21">
        <v>27048584</v>
      </c>
      <c r="O14" s="21">
        <v>87803.234375</v>
      </c>
      <c r="P14" s="21">
        <v>805659.4375</v>
      </c>
      <c r="Q14" s="21">
        <v>996077.8125</v>
      </c>
      <c r="R14" s="21">
        <v>11403272</v>
      </c>
      <c r="S14" s="21">
        <v>20387.95703125</v>
      </c>
      <c r="T14" s="21">
        <v>685284.625</v>
      </c>
      <c r="U14" s="21">
        <v>8849706</v>
      </c>
      <c r="V14" s="21">
        <v>17481128</v>
      </c>
      <c r="W14" s="37">
        <v>0</v>
      </c>
      <c r="X14" s="21">
        <v>208623.5625</v>
      </c>
      <c r="Y14" s="21">
        <v>4514800</v>
      </c>
      <c r="Z14" s="21">
        <v>7600148.5</v>
      </c>
      <c r="AA14" s="21">
        <v>899032.0625</v>
      </c>
      <c r="AB14" s="21">
        <v>1022127.5625</v>
      </c>
      <c r="AC14" s="21">
        <v>24399202</v>
      </c>
      <c r="AD14" s="21">
        <v>66348.890625</v>
      </c>
      <c r="AE14" s="21">
        <v>177498.125</v>
      </c>
      <c r="AF14" s="21">
        <v>13500266</v>
      </c>
      <c r="AG14" s="21">
        <v>295218.78125</v>
      </c>
      <c r="AH14" s="21">
        <v>1146.5172119140625</v>
      </c>
      <c r="AI14" s="21">
        <v>4974208</v>
      </c>
      <c r="AJ14" s="21">
        <v>23972020</v>
      </c>
      <c r="AK14" s="21">
        <v>1886906.5</v>
      </c>
      <c r="AL14" s="21">
        <v>575207.4375</v>
      </c>
      <c r="AM14" s="21">
        <v>12908090</v>
      </c>
      <c r="AN14" s="21">
        <v>28423680</v>
      </c>
      <c r="AO14" s="21">
        <v>19259212</v>
      </c>
      <c r="AP14" s="21">
        <v>15311870</v>
      </c>
      <c r="AQ14" s="21">
        <v>5495256</v>
      </c>
      <c r="AR14" s="21">
        <v>4041808.75</v>
      </c>
      <c r="AS14" s="21">
        <v>30724100</v>
      </c>
      <c r="AT14" s="21">
        <v>201790.109375</v>
      </c>
      <c r="AU14" s="21">
        <v>5147320</v>
      </c>
      <c r="AV14" s="21">
        <v>8901584</v>
      </c>
      <c r="AW14" s="21">
        <v>50484.484375</v>
      </c>
      <c r="AX14" s="21">
        <v>5440446.5</v>
      </c>
      <c r="AY14" s="21">
        <v>5862263.5</v>
      </c>
      <c r="AZ14" s="21">
        <v>84622168</v>
      </c>
      <c r="BA14" s="21">
        <v>592538432</v>
      </c>
      <c r="BB14" s="21">
        <v>4902407</v>
      </c>
      <c r="BC14" s="21">
        <v>24338408</v>
      </c>
      <c r="BD14" s="21">
        <v>0</v>
      </c>
      <c r="BE14" s="21">
        <v>5904892</v>
      </c>
      <c r="BF14" s="21">
        <v>2281586.75</v>
      </c>
      <c r="BG14" s="21">
        <v>517220.8125</v>
      </c>
      <c r="BH14" s="21">
        <v>112301.109375</v>
      </c>
      <c r="BI14" s="21">
        <v>1232635524.8828735</v>
      </c>
      <c r="BJ14" s="21">
        <f t="shared" si="1"/>
        <v>2015</v>
      </c>
      <c r="BK14" s="21">
        <f t="shared" si="2"/>
        <v>5</v>
      </c>
      <c r="BL14" s="21">
        <f>IF(B14/VLOOKUP($BK14,'Historical Calibration 2013'!$A$1:$BJ$13,1+BL$2,FALSE)&gt;NONUS!B322,NONUS!B322,IF(B14/VLOOKUP($BK14,'Historical Calibration 2013'!$A$1:$BJ$13,1+BL$2,FALSE)&lt;NONUS!B336,NONUS!B336,B14/VLOOKUP($BK14,'Historical Calibration 2013'!$A$1:$BJ$13,1+BL$2,FALSE)))</f>
        <v>1.3128042162948337</v>
      </c>
      <c r="BM14" s="21">
        <f>IF(C14/VLOOKUP($BK14,'Historical Calibration 2013'!$A$1:$BJ$13,1+BM$2,FALSE)&gt;Rate!C$199,Rate!C$199,IF(C14/VLOOKUP($BK14,'Historical Calibration 2013'!$A$1:$BJ$13,1+BM$2,FALSE)&lt;Rate!C$212,Rate!C$212,C14/VLOOKUP($BK14,'Historical Calibration 2013'!$A$1:$BJ$13,1+BM$2,FALSE)))</f>
        <v>1.0546370109973959</v>
      </c>
      <c r="BN14" s="21">
        <f>IF(D14/VLOOKUP($BK14,'Historical Calibration 2013'!$A$1:$BJ$13,1+BN$2,FALSE)&gt;Rate!D$199,Rate!D$199,IF(D14/VLOOKUP($BK14,'Historical Calibration 2013'!$A$1:$BJ$13,1+BN$2,FALSE)&lt;Rate!D$212,Rate!D$212,D14/VLOOKUP($BK14,'Historical Calibration 2013'!$A$1:$BJ$13,1+BN$2,FALSE)))</f>
        <v>1.224865881786199</v>
      </c>
      <c r="BO14" s="21">
        <f>IF(E14/VLOOKUP($BK14,'Historical Calibration 2013'!$A$1:$BJ$13,1+BO$2,FALSE)&gt;Rate!E$199,Rate!E$199,IF(E14/VLOOKUP($BK14,'Historical Calibration 2013'!$A$1:$BJ$13,1+BO$2,FALSE)&lt;Rate!E$212,Rate!E$212,E14/VLOOKUP($BK14,'Historical Calibration 2013'!$A$1:$BJ$13,1+BO$2,FALSE)))</f>
        <v>0.54570663629976013</v>
      </c>
      <c r="BP14" s="21">
        <f>IF(F14/VLOOKUP($BK14,'Historical Calibration 2013'!$A$1:$BJ$13,1+BP$2,FALSE)&gt;NONUS!C322,NONUS!C322,IF(F14/VLOOKUP($BK14,'Historical Calibration 2013'!$A$1:$BJ$13,1+BP$2,FALSE)&lt;NONUS!C336,NONUS!C336,F14/VLOOKUP($BK14,'Historical Calibration 2013'!$A$1:$BJ$13,1+BP$2,FALSE)))</f>
        <v>0.74616802445931196</v>
      </c>
      <c r="BQ14" s="21">
        <f>IF((G14+H14)/VLOOKUP($BK14,'Historical Calibration 2013'!$A$1:$BJ$13,1+BQ$2,FALSE)&gt;NONUS!J322,NONUS!J322,IF((G14+H14)/VLOOKUP($BK14,'Historical Calibration 2013'!$A$1:$BJ$13,1+BQ$2,FALSE)&lt;NONUS!J336,NONUS!J336,(G14+H14)/VLOOKUP($BK14,'Historical Calibration 2013'!$A$1:$BJ$13,1+BQ$2,FALSE)))</f>
        <v>1.0202567750321014</v>
      </c>
      <c r="BR14" s="21" t="e">
        <f>IF(H14/VLOOKUP($BK14,'Historical Calibration 2013'!$A$1:$BJ$13,1+BR$2,FALSE)&gt;Rate!H$199,Rate!H$199,IF(H14/VLOOKUP($BK14,'Historical Calibration 2013'!$A$1:$BJ$13,1+BR$2,FALSE)&lt;Rate!H$212,Rate!H$212,H14/VLOOKUP($BK14,'Historical Calibration 2013'!$A$1:$BJ$13,1+BR$2,FALSE)))</f>
        <v>#DIV/0!</v>
      </c>
      <c r="BS14" s="21">
        <f>IF(I14/VLOOKUP($BK14,'Historical Calibration 2013'!$A$1:$BJ$13,1+BS$2,FALSE)&gt;Rate!I$199,Rate!I$199,IF(I14/VLOOKUP($BK14,'Historical Calibration 2013'!$A$1:$BJ$13,1+BS$2,FALSE)&lt;Rate!I$212,Rate!I$212,I14/VLOOKUP($BK14,'Historical Calibration 2013'!$A$1:$BJ$13,1+BS$2,FALSE)))</f>
        <v>0.75364245386746531</v>
      </c>
      <c r="BT14" s="21">
        <f>IF(J14/VLOOKUP($BK14,'Historical Calibration 2013'!$A$1:$BJ$13,1+BT$2,FALSE)&gt;Rate!J$199,Rate!J$199,IF(J14/VLOOKUP($BK14,'Historical Calibration 2013'!$A$1:$BJ$13,1+BT$2,FALSE)&lt;Rate!J$212,Rate!J$212,J14/VLOOKUP($BK14,'Historical Calibration 2013'!$A$1:$BJ$13,1+BT$2,FALSE)))</f>
        <v>1.5017697623461992</v>
      </c>
      <c r="BU14" s="21">
        <f>IF(K14/VLOOKUP($BK14,'Historical Calibration 2013'!$A$1:$BJ$13,1+BU$2,FALSE)&gt;Rate!K$199,Rate!K$199,IF(K14/VLOOKUP($BK14,'Historical Calibration 2013'!$A$1:$BJ$13,1+BU$2,FALSE)&lt;Rate!K$212,Rate!K$212,K14/VLOOKUP($BK14,'Historical Calibration 2013'!$A$1:$BJ$13,1+BU$2,FALSE)))</f>
        <v>1.1003972181884638</v>
      </c>
      <c r="BV14" s="21">
        <f>IF(L14/VLOOKUP($BK14,'Historical Calibration 2013'!$A$1:$BJ$13,1+BV$2,FALSE)&gt;Rate!L$199,Rate!L$199,IF(L14/VLOOKUP($BK14,'Historical Calibration 2013'!$A$1:$BJ$13,1+BV$2,FALSE)&lt;Rate!L$212,Rate!L$212,L14/VLOOKUP($BK14,'Historical Calibration 2013'!$A$1:$BJ$13,1+BV$2,FALSE)))</f>
        <v>2.2278979239514127</v>
      </c>
      <c r="BW14" s="21">
        <f>IF(M14/VLOOKUP($BK14,'Historical Calibration 2013'!$A$1:$BJ$13,1+BW$2,FALSE)&gt;Rate!M$199,Rate!M$199,IF(M14/VLOOKUP($BK14,'Historical Calibration 2013'!$A$1:$BJ$13,1+BW$2,FALSE)&lt;Rate!M$212,Rate!M$212,M14/VLOOKUP($BK14,'Historical Calibration 2013'!$A$1:$BJ$13,1+BW$2,FALSE)))</f>
        <v>0.9351111380612035</v>
      </c>
      <c r="BX14" s="21">
        <f>IF(N14/VLOOKUP($BK14,'Historical Calibration 2013'!$A$1:$BJ$13,1+BX$2,FALSE)&gt;Rate!N$199,Rate!N$199,IF(N14/VLOOKUP($BK14,'Historical Calibration 2013'!$A$1:$BJ$13,1+BX$2,FALSE)&lt;Rate!N$212,Rate!N$212,N14/VLOOKUP($BK14,'Historical Calibration 2013'!$A$1:$BJ$13,1+BX$2,FALSE)))</f>
        <v>1.0177145787626276</v>
      </c>
      <c r="BY14" s="21">
        <f>IF(O14/VLOOKUP($BK14,'Historical Calibration 2013'!$A$1:$BJ$13,1+BY$2,FALSE)&gt;Rate!O$199,Rate!O$199,IF(O14/VLOOKUP($BK14,'Historical Calibration 2013'!$A$1:$BJ$13,1+BY$2,FALSE)&lt;Rate!O$212,Rate!O$212,O14/VLOOKUP($BK14,'Historical Calibration 2013'!$A$1:$BJ$13,1+BY$2,FALSE)))</f>
        <v>1.7593712498269247</v>
      </c>
      <c r="BZ14" s="21">
        <f>IF(P14/VLOOKUP($BK14,'Historical Calibration 2013'!$A$1:$BJ$13,1+BZ$2,FALSE)&gt;Rate!P$199,Rate!P$199,IF(P14/VLOOKUP($BK14,'Historical Calibration 2013'!$A$1:$BJ$13,1+BZ$2,FALSE)&lt;Rate!P$212,Rate!P$212,P14/VLOOKUP($BK14,'Historical Calibration 2013'!$A$1:$BJ$13,1+BZ$2,FALSE)))</f>
        <v>0.96439464999162672</v>
      </c>
      <c r="CA14" s="21">
        <f>IF(Q14/VLOOKUP($BK14,'Historical Calibration 2013'!$A$1:$BJ$13,1+CA$2,FALSE)&gt;Rate!Q$199,Rate!Q$199,IF(Q14/VLOOKUP($BK14,'Historical Calibration 2013'!$A$1:$BJ$13,1+CA$2,FALSE)&lt;Rate!Q$212,Rate!Q$212,Q14/VLOOKUP($BK14,'Historical Calibration 2013'!$A$1:$BJ$13,1+CA$2,FALSE)))</f>
        <v>2.7690339091490723</v>
      </c>
      <c r="CB14" s="21">
        <f>IF(R14/VLOOKUP($BK14,'Historical Calibration 2013'!$A$1:$BJ$13,1+CB$2,FALSE)&gt;Rate!R$199,Rate!R$199,IF(R14/VLOOKUP($BK14,'Historical Calibration 2013'!$A$1:$BJ$13,1+CB$2,FALSE)&lt;Rate!R$212,Rate!R$212,R14/VLOOKUP($BK14,'Historical Calibration 2013'!$A$1:$BJ$13,1+CB$2,FALSE)))</f>
        <v>2.2410945981533961</v>
      </c>
      <c r="CC14" s="21">
        <f>IF(S14/VLOOKUP($BK14,'Historical Calibration 2013'!$A$1:$BJ$13,1+CC$2,FALSE)&gt;Rate!S$199,Rate!S$199,IF(S14/VLOOKUP($BK14,'Historical Calibration 2013'!$A$1:$BJ$13,1+CC$2,FALSE)&lt;Rate!S$212,Rate!S$212,S14/VLOOKUP($BK14,'Historical Calibration 2013'!$A$1:$BJ$13,1+CC$2,FALSE)))</f>
        <v>0.92778974747619547</v>
      </c>
      <c r="CD14" s="21">
        <f>IF(T14/VLOOKUP($BK14,'Historical Calibration 2013'!$A$1:$BJ$13,1+CD$2,FALSE)&gt;Rate!T$199,Rate!T$199,IF(T14/VLOOKUP($BK14,'Historical Calibration 2013'!$A$1:$BJ$13,1+CD$2,FALSE)&lt;Rate!T$212,Rate!T$212,T14/VLOOKUP($BK14,'Historical Calibration 2013'!$A$1:$BJ$13,1+CD$2,FALSE)))</f>
        <v>8.1560693641618496</v>
      </c>
      <c r="CE14" s="21">
        <f>IF(U14/VLOOKUP($BK14,'Historical Calibration 2013'!$A$1:$BJ$13,1+CE$2,FALSE)&gt;Rate!U$199,Rate!U$199,IF(U14/VLOOKUP($BK14,'Historical Calibration 2013'!$A$1:$BJ$13,1+CE$2,FALSE)&lt;Rate!U$212,Rate!U$212,U14/VLOOKUP($BK14,'Historical Calibration 2013'!$A$1:$BJ$13,1+CE$2,FALSE)))</f>
        <v>1.3698423143024183</v>
      </c>
      <c r="CF14" s="21">
        <f>IF(V14/VLOOKUP($BK14,'Historical Calibration 2013'!$A$1:$BJ$13,1+CF$2,FALSE)&gt;Rate!V$199,Rate!V$199,IF(V14/VLOOKUP($BK14,'Historical Calibration 2013'!$A$1:$BJ$13,1+CF$2,FALSE)&lt;Rate!V$212,Rate!V$212,V14/VLOOKUP($BK14,'Historical Calibration 2013'!$A$1:$BJ$13,1+CF$2,FALSE)))</f>
        <v>1.264801710989752</v>
      </c>
      <c r="CG14" s="21">
        <f>(W14+'Historical Calibration 2013'!W96)/VLOOKUP($BK14,'Historical Calibration 2013'!$A$1:$BJ$13,1+CG$2,FALSE)</f>
        <v>1</v>
      </c>
      <c r="CH14" s="21">
        <f>IF(X14/VLOOKUP($BK14,'Historical Calibration 2013'!$A$1:$BJ$13,1+CH$2,FALSE)&gt;Rate!X$199,Rate!X$199,IF(X14/VLOOKUP($BK14,'Historical Calibration 2013'!$A$1:$BJ$13,1+CH$2,FALSE)&lt;Rate!X$212,Rate!X$212,X14/VLOOKUP($BK14,'Historical Calibration 2013'!$A$1:$BJ$13,1+CH$2,FALSE)))</f>
        <v>0.66115207632496742</v>
      </c>
      <c r="CI14" s="21">
        <f>IF(Y14/VLOOKUP($BK14,'Historical Calibration 2013'!$A$1:$BJ$13,1+CI$2,FALSE)&gt;Rate!Y$199,Rate!Y$199,IF(Y14/VLOOKUP($BK14,'Historical Calibration 2013'!$A$1:$BJ$13,1+CI$2,FALSE)&lt;Rate!Y$212,Rate!Y$212,Y14/VLOOKUP($BK14,'Historical Calibration 2013'!$A$1:$BJ$13,1+CI$2,FALSE)))</f>
        <v>1.5452673875952143</v>
      </c>
      <c r="CJ14" s="21">
        <f>IF(Z14/VLOOKUP($BK14,'Historical Calibration 2013'!$A$1:$BJ$13,1+CJ$2,FALSE)&gt;Rate!Z$199,Rate!Z$199,IF(Z14/VLOOKUP($BK14,'Historical Calibration 2013'!$A$1:$BJ$13,1+CJ$2,FALSE)&lt;Rate!Z$212,Rate!Z$212,Z14/VLOOKUP($BK14,'Historical Calibration 2013'!$A$1:$BJ$13,1+CJ$2,FALSE)))</f>
        <v>1.0002248487847505</v>
      </c>
      <c r="CK14" s="21">
        <f>IF(AA14/VLOOKUP($BK14,'Historical Calibration 2013'!$A$1:$BJ$13,1+CK$2,FALSE)&gt;Rate!AA$199,Rate!AA$199,IF(AA14/VLOOKUP($BK14,'Historical Calibration 2013'!$A$1:$BJ$13,1+CK$2,FALSE)&lt;Rate!AA$212,Rate!AA$212,AA14/VLOOKUP($BK14,'Historical Calibration 2013'!$A$1:$BJ$13,1+CK$2,FALSE)))</f>
        <v>2.0078503534829601</v>
      </c>
      <c r="CL14" s="21">
        <f>IF(AB14/VLOOKUP($BK14,'Historical Calibration 2013'!$A$1:$BJ$13,1+CL$2,FALSE)&gt;Rate!AB$199,Rate!AB$199,IF(AB14/VLOOKUP($BK14,'Historical Calibration 2013'!$A$1:$BJ$13,1+CL$2,FALSE)&lt;Rate!AB$212,Rate!AB$212,AB14/VLOOKUP($BK14,'Historical Calibration 2013'!$A$1:$BJ$13,1+CL$2,FALSE)))</f>
        <v>2.7935890009191455</v>
      </c>
      <c r="CM14" s="21">
        <f>IF(AC14/VLOOKUP($BK14,'Historical Calibration 2013'!$A$1:$BJ$13,1+CM$2,FALSE)&gt;Rate!AC$199,Rate!AC$199,IF(AC14/VLOOKUP($BK14,'Historical Calibration 2013'!$A$1:$BJ$13,1+CM$2,FALSE)&lt;Rate!AC$212,Rate!AC$212,AC14/VLOOKUP($BK14,'Historical Calibration 2013'!$A$1:$BJ$13,1+CM$2,FALSE)))</f>
        <v>1.1706533514886495</v>
      </c>
      <c r="CN14" s="21">
        <f>IF(AD14/VLOOKUP($BK14,'Historical Calibration 2013'!$A$1:$BJ$13,1+CN$2,FALSE)&gt;Rate!AD$199,Rate!AD$199,IF(AD14/VLOOKUP($BK14,'Historical Calibration 2013'!$A$1:$BJ$13,1+CN$2,FALSE)&lt;Rate!AD$212,Rate!AD$212,AD14/VLOOKUP($BK14,'Historical Calibration 2013'!$A$1:$BJ$13,1+CN$2,FALSE)))</f>
        <v>0.95131699925083435</v>
      </c>
      <c r="CO14" s="21">
        <f>IF(AE14/VLOOKUP($BK14,'Historical Calibration 2013'!$A$1:$BJ$13,1+CO$2,FALSE)&gt;NONUS!E322,NONUS!E322,IF(AE14/VLOOKUP($BK14,'Historical Calibration 2013'!$A$1:$BJ$13,1+CO$2,FALSE)&lt;NONUS!E336,NONUS!E336,AE14/VLOOKUP($BK14,'Historical Calibration 2013'!$A$1:$BJ$13,1+CO$2,FALSE)))</f>
        <v>0.60758855311612348</v>
      </c>
      <c r="CP14" s="21">
        <f>IF(AF14/VLOOKUP($BK14,'Historical Calibration 2013'!$A$1:$BJ$13,1+CP$2,FALSE)&gt;Rate!AF$199,Rate!AF$199,IF(AF14/VLOOKUP($BK14,'Historical Calibration 2013'!$A$1:$BJ$13,1+CP$2,FALSE)&lt;Rate!AF$212,Rate!AF$212,AF14/VLOOKUP($BK14,'Historical Calibration 2013'!$A$1:$BJ$13,1+CP$2,FALSE)))</f>
        <v>1.1465086950355454</v>
      </c>
      <c r="CQ14" s="21" t="e">
        <f>IF(AG14/VLOOKUP($BK14,'Historical Calibration 2013'!$A$1:$BJ$13,1+CQ$2,FALSE)&gt;Rate!AG$199,Rate!AG$199,IF(AG14/VLOOKUP($BK14,'Historical Calibration 2013'!$A$1:$BJ$13,1+CQ$2,FALSE)&lt;Rate!AG$212,Rate!AG$212,AG14/VLOOKUP($BK14,'Historical Calibration 2013'!$A$1:$BJ$13,1+CQ$2,FALSE)))</f>
        <v>#DIV/0!</v>
      </c>
      <c r="CR14" s="21">
        <f>IF(AH14/VLOOKUP($BK14,'Historical Calibration 2013'!$A$1:$BJ$13,1+CR$2,FALSE)&gt;Rate!AH$199,Rate!AH$199,IF(AH14/VLOOKUP($BK14,'Historical Calibration 2013'!$A$1:$BJ$13,1+CR$2,FALSE)&lt;Rate!AH$212,Rate!AH$212,AH14/VLOOKUP($BK14,'Historical Calibration 2013'!$A$1:$BJ$13,1+CR$2,FALSE)))</f>
        <v>0.86756345975486304</v>
      </c>
      <c r="CS14" s="21">
        <f>IF(AI14/VLOOKUP($BK14,'Historical Calibration 2013'!$A$1:$BJ$13,1+CS$2,FALSE)&gt;Rate!AI$199,Rate!AI$199,IF(AI14/VLOOKUP($BK14,'Historical Calibration 2013'!$A$1:$BJ$13,1+CS$2,FALSE)&lt;Rate!AI$212,Rate!AI$212,AI14/VLOOKUP($BK14,'Historical Calibration 2013'!$A$1:$BJ$13,1+CS$2,FALSE)))</f>
        <v>1.3095193654124959</v>
      </c>
      <c r="CT14" s="21">
        <f>IF(AJ14/VLOOKUP($BK14,'Historical Calibration 2013'!$A$1:$BJ$13,1+CT$2,FALSE)&gt;Rate!AJ$199,Rate!AJ$199,IF(AJ14/VLOOKUP($BK14,'Historical Calibration 2013'!$A$1:$BJ$13,1+CT$2,FALSE)&lt;Rate!AJ$212,Rate!AJ$212,AJ14/VLOOKUP($BK14,'Historical Calibration 2013'!$A$1:$BJ$13,1+CT$2,FALSE)))</f>
        <v>1.6205733558178752</v>
      </c>
      <c r="CU14" s="21">
        <f>IF(AK14/VLOOKUP($BK14,'Historical Calibration 2013'!$A$1:$BJ$13,1+CU$2,FALSE)&gt;Rate!AK$199,Rate!AK$199,IF(AK14/VLOOKUP($BK14,'Historical Calibration 2013'!$A$1:$BJ$13,1+CU$2,FALSE)&lt;Rate!AK$212,Rate!AK$212,AK14/VLOOKUP($BK14,'Historical Calibration 2013'!$A$1:$BJ$13,1+CU$2,FALSE)))</f>
        <v>1.4188923249929717</v>
      </c>
      <c r="CV14" s="21">
        <f>IF(AL14/VLOOKUP($BK14,'Historical Calibration 2013'!$A$1:$BJ$13,1+CV$2,FALSE)&gt;NONUS!F322,NONUS!F322,IF(AL14/VLOOKUP($BK14,'Historical Calibration 2013'!$A$1:$BJ$13,1+CV$2,FALSE)&lt;NONUS!F336,NONUS!F336,AL14/VLOOKUP($BK14,'Historical Calibration 2013'!$A$1:$BJ$13,1+CV$2,FALSE)))</f>
        <v>3.3397127806776035</v>
      </c>
      <c r="CW14" s="21">
        <f>IF(AM14/VLOOKUP($BK14,'Historical Calibration 2013'!$A$1:$BJ$13,1+CW$2,FALSE)&gt;Rate!AM$199,Rate!AM$199,IF(AM14/VLOOKUP($BK14,'Historical Calibration 2013'!$A$1:$BJ$13,1+CW$2,FALSE)&lt;Rate!AM$212,Rate!AM$212,AM14/VLOOKUP($BK14,'Historical Calibration 2013'!$A$1:$BJ$13,1+CW$2,FALSE)))</f>
        <v>0.80146971672395406</v>
      </c>
      <c r="CX14" s="21">
        <f>IF(AN14/VLOOKUP($BK14,'Historical Calibration 2013'!$A$1:$BJ$13,1+CX$2,FALSE)&gt;Rate!AN$199,Rate!AN$199,IF(AN14/VLOOKUP($BK14,'Historical Calibration 2013'!$A$1:$BJ$13,1+CX$2,FALSE)&lt;Rate!AN$212,Rate!AN$212,AN14/VLOOKUP($BK14,'Historical Calibration 2013'!$A$1:$BJ$13,1+CX$2,FALSE)))</f>
        <v>1.4407261888632976</v>
      </c>
      <c r="CY14" s="21">
        <f>IF(AO14/VLOOKUP($BK14,'Historical Calibration 2013'!$A$1:$BJ$13,1+CY$2,FALSE)&gt;Rate!AO$199,Rate!AO$199,IF(AO14/VLOOKUP($BK14,'Historical Calibration 2013'!$A$1:$BJ$13,1+CY$2,FALSE)&lt;Rate!AO$212,Rate!AO$212,AO14/VLOOKUP($BK14,'Historical Calibration 2013'!$A$1:$BJ$13,1+CY$2,FALSE)))</f>
        <v>2.4230565655881948</v>
      </c>
      <c r="CZ14" s="21">
        <f>IF(AP14/VLOOKUP($BK14,'Historical Calibration 2013'!$A$1:$BJ$13,1+CZ$2,FALSE)&gt;Rate!AP$199,Rate!AP$199,IF(AP14/VLOOKUP($BK14,'Historical Calibration 2013'!$A$1:$BJ$13,1+CZ$2,FALSE)&lt;Rate!AP$212,Rate!AP$212,AP14/VLOOKUP($BK14,'Historical Calibration 2013'!$A$1:$BJ$13,1+CZ$2,FALSE)))</f>
        <v>1.4162039824600834</v>
      </c>
      <c r="DA14" s="21">
        <f>IF(AQ14/VLOOKUP($BK14,'Historical Calibration 2013'!$A$1:$BJ$13,1+DA$2,FALSE)&gt;NONUS!G322,NONUS!G322,IF(AQ14/VLOOKUP($BK14,'Historical Calibration 2013'!$A$1:$BJ$13,1+DA$2,FALSE)&lt;NONUS!G336,NONUS!G336,AQ14/VLOOKUP($BK14,'Historical Calibration 2013'!$A$1:$BJ$13,1+DA$2,FALSE)))</f>
        <v>0.59158594056813718</v>
      </c>
      <c r="DB14" s="21">
        <f>IF(AR14/VLOOKUP($BK14,'Historical Calibration 2013'!$A$1:$BJ$13,1+DB$2,FALSE)&gt;Rate!AR$199,Rate!AR$199,IF(AR14/VLOOKUP($BK14,'Historical Calibration 2013'!$A$1:$BJ$13,1+DB$2,FALSE)&lt;Rate!AR$212,Rate!AR$212,AR14/VLOOKUP($BK14,'Historical Calibration 2013'!$A$1:$BJ$13,1+DB$2,FALSE)))</f>
        <v>1.0152619911832306</v>
      </c>
      <c r="DC14" s="21">
        <f>IF(AS14/VLOOKUP($BK14,'Historical Calibration 2013'!$A$1:$BJ$13,1+DC$2,FALSE)&gt;Rate!AS$199,Rate!AS$199,IF(AS14/VLOOKUP($BK14,'Historical Calibration 2013'!$A$1:$BJ$13,1+DC$2,FALSE)&lt;Rate!AS$212,Rate!AS$212,AS14/VLOOKUP($BK14,'Historical Calibration 2013'!$A$1:$BJ$13,1+DC$2,FALSE)))</f>
        <v>1.4222256991329376</v>
      </c>
      <c r="DD14" s="21" t="e">
        <f>(AT14+'Historical Calibration 2013'!AT96)/VLOOKUP($BK14,'Historical Calibration 2013'!$A$1:$BJ$13,1+DD$2,FALSE)</f>
        <v>#DIV/0!</v>
      </c>
      <c r="DE14" s="21">
        <f>IF(AU14/VLOOKUP($BK14,'Historical Calibration 2013'!$A$1:$BJ$13,1+DE$2,FALSE)&gt;Rate!AU$199,Rate!AU$199,IF(AU14/VLOOKUP($BK14,'Historical Calibration 2013'!$A$1:$BJ$13,1+DE$2,FALSE)&lt;Rate!AU$212,Rate!AU$212,AU14/VLOOKUP($BK14,'Historical Calibration 2013'!$A$1:$BJ$13,1+DE$2,FALSE)))</f>
        <v>1.6068477991112471</v>
      </c>
      <c r="DF14" s="21">
        <f>IF(AV14/VLOOKUP($BK14,'Historical Calibration 2013'!$A$1:$BJ$13,1+DF$2,FALSE)&gt;Rate!AV$199,Rate!AV$199,IF(AV14/VLOOKUP($BK14,'Historical Calibration 2013'!$A$1:$BJ$13,1+DF$2,FALSE)&lt;Rate!AV$212,Rate!AV$212,AV14/VLOOKUP($BK14,'Historical Calibration 2013'!$A$1:$BJ$13,1+DF$2,FALSE)))</f>
        <v>0.97815197337262827</v>
      </c>
      <c r="DG14" s="21">
        <f>IF(AW14/VLOOKUP($BK14,'Historical Calibration 2013'!$A$1:$BJ$13,1+DG$2,FALSE)&gt;Rate!AW$199,Rate!AW$199,IF(AW14/VLOOKUP($BK14,'Historical Calibration 2013'!$A$1:$BJ$13,1+DG$2,FALSE)&lt;Rate!AW$212,Rate!AW$212,AW14/VLOOKUP($BK14,'Historical Calibration 2013'!$A$1:$BJ$13,1+DG$2,FALSE)))</f>
        <v>1.229308324074162</v>
      </c>
      <c r="DH14" s="21">
        <f>IF(AX14/VLOOKUP($BK14,'Historical Calibration 2013'!$A$1:$BJ$13,1+DH$2,FALSE)&gt;NONUS!I322,NONUS!I322,IF(AX14/VLOOKUP($BK14,'Historical Calibration 2013'!$A$1:$BJ$13,1+DH$2,FALSE)&lt;NONUS!I336,NONUS!I336,AX14/VLOOKUP($BK14,'Historical Calibration 2013'!$A$1:$BJ$13,1+DH$2,FALSE)))</f>
        <v>1.2981516461471068</v>
      </c>
      <c r="DI14" s="21">
        <f>IF(AY14/VLOOKUP($BK14,'Historical Calibration 2013'!$A$1:$BJ$13,1+DI$2,FALSE)&gt;Rate!AY$199,Rate!AY$199,IF(AY14/VLOOKUP($BK14,'Historical Calibration 2013'!$A$1:$BJ$13,1+DI$2,FALSE)&lt;Rate!AY$212,Rate!AY$212,AY14/VLOOKUP($BK14,'Historical Calibration 2013'!$A$1:$BJ$13,1+DI$2,FALSE)))</f>
        <v>1.1624039503301855</v>
      </c>
      <c r="DJ14" s="21">
        <f>IF(AZ14/VLOOKUP($BK14,'Historical Calibration 2013'!$A$1:$BJ$13,1+DJ$2,FALSE)&gt;Rate!AZ$199,Rate!AZ$199,IF(AZ14/VLOOKUP($BK14,'Historical Calibration 2013'!$A$1:$BJ$13,1+DJ$2,FALSE)&lt;Rate!AZ$212,Rate!AZ$212,AZ14/VLOOKUP($BK14,'Historical Calibration 2013'!$A$1:$BJ$13,1+DJ$2,FALSE)))</f>
        <v>1.2377601065306483</v>
      </c>
      <c r="DK14" s="21">
        <f>IF(BA14/VLOOKUP($BK14,'Historical Calibration 2013'!$A$1:$BJ$13,1+DK$2,FALSE)&gt;Rate!BA$199,Rate!BA$199,IF(BA14/VLOOKUP($BK14,'Historical Calibration 2013'!$A$1:$BJ$13,1+DK$2,FALSE)&lt;Rate!BA$212,Rate!BA$212,BA14/VLOOKUP($BK14,'Historical Calibration 2013'!$A$1:$BJ$13,1+DK$2,FALSE)))</f>
        <v>1.1822607189674197</v>
      </c>
      <c r="DL14" s="21">
        <f>IF(BB14/VLOOKUP($BK14,'Historical Calibration 2013'!$A$1:$BJ$13,1+DL$2,FALSE)&gt;Rate!BB$199,Rate!BB$199,IF(BB14/VLOOKUP($BK14,'Historical Calibration 2013'!$A$1:$BJ$13,1+DL$2,FALSE)&lt;Rate!BB$212,Rate!BB$212,BB14/VLOOKUP($BK14,'Historical Calibration 2013'!$A$1:$BJ$13,1+DL$2,FALSE)))</f>
        <v>1.5649232829888255</v>
      </c>
      <c r="DM14" s="21">
        <f>IF(BC14/VLOOKUP($BK14,'Historical Calibration 2013'!$A$1:$BJ$13,1+DM$2,FALSE)&gt;Rate!BC$199,Rate!BC$199,IF(BC14/VLOOKUP($BK14,'Historical Calibration 2013'!$A$1:$BJ$13,1+DM$2,FALSE)&lt;Rate!BC$212,Rate!BC$212,BC14/VLOOKUP($BK14,'Historical Calibration 2013'!$A$1:$BJ$13,1+DM$2,FALSE)))</f>
        <v>2.7570516150650444</v>
      </c>
      <c r="DN14" s="21" t="e">
        <f>IF(BD14/VLOOKUP($BK14,'Historical Calibration 2013'!$A$1:$BJ$13,1+DN$2,FALSE)&gt;Rate!BD$199,Rate!BD$199,IF(BD14/VLOOKUP($BK14,'Historical Calibration 2013'!$A$1:$BJ$13,1+DN$2,FALSE)&lt;Rate!BD$212,Rate!BD$212,BD14/VLOOKUP($BK14,'Historical Calibration 2013'!$A$1:$BJ$13,1+DN$2,FALSE)))</f>
        <v>#DIV/0!</v>
      </c>
      <c r="DO14" s="21">
        <f>IF(BE14/VLOOKUP($BK14,'Historical Calibration 2013'!$A$1:$BJ$13,1+DO$2,FALSE)&gt;Rate!BE$199,Rate!BE$199,IF(BE14/VLOOKUP($BK14,'Historical Calibration 2013'!$A$1:$BJ$13,1+DO$2,FALSE)&lt;Rate!BE$212,Rate!BE$212,BE14/VLOOKUP($BK14,'Historical Calibration 2013'!$A$1:$BJ$13,1+DO$2,FALSE)))</f>
        <v>0.97530911505389484</v>
      </c>
      <c r="DP14" s="21">
        <f>IF(BF14/VLOOKUP($BK14,'Historical Calibration 2013'!$A$1:$BJ$13,1+DP$2,FALSE)&gt;Rate!BF$199,Rate!BF$199,IF(BF14/VLOOKUP($BK14,'Historical Calibration 2013'!$A$1:$BJ$13,1+DP$2,FALSE)&lt;Rate!BF$212,Rate!BF$212,BF14/VLOOKUP($BK14,'Historical Calibration 2013'!$A$1:$BJ$13,1+DP$2,FALSE)))</f>
        <v>0.85836508266740308</v>
      </c>
      <c r="DQ14" s="21">
        <f>IF(BG14/VLOOKUP($BK14,'Historical Calibration 2013'!$A$1:$BJ$13,1+DQ$2,FALSE)&gt;Rate!BG$199,Rate!BG$199,IF(BG14/VLOOKUP($BK14,'Historical Calibration 2013'!$A$1:$BJ$13,1+DQ$2,FALSE)&lt;Rate!BG$212,Rate!BG$212,BG14/VLOOKUP($BK14,'Historical Calibration 2013'!$A$1:$BJ$13,1+DQ$2,FALSE)))</f>
        <v>5.8611111111111107</v>
      </c>
      <c r="DR14" s="21" t="e">
        <f>IF(BH14/VLOOKUP($BK14,'Historical Calibration 2013'!$A$1:$BJ$13,1+DR$2,FALSE)&gt;Rate!BH$199,Rate!BH$199,IF(BH14/VLOOKUP($BK14,'Historical Calibration 2013'!$A$1:$BJ$13,1+DR$2,FALSE)&lt;Rate!BH$212,Rate!BH$212,BH14/VLOOKUP($BK14,'Historical Calibration 2013'!$A$1:$BJ$13,1+DR$2,FALSE)))</f>
        <v>#DIV/0!</v>
      </c>
      <c r="DT14">
        <f>VLOOKUP($BK14,'Historical Calibration 2013'!$A$1:$BJ$13,1+DQ$2,FALSE)</f>
        <v>83.523880000000005</v>
      </c>
      <c r="DU14">
        <v>1.3166093337186791</v>
      </c>
      <c r="DV14">
        <v>1.058189151120944</v>
      </c>
      <c r="DW14">
        <v>1.332800479541042</v>
      </c>
      <c r="DX14">
        <v>0.47754955131875432</v>
      </c>
      <c r="DY14">
        <v>0.9346062377120008</v>
      </c>
      <c r="DZ14">
        <v>1.0301424223031486</v>
      </c>
      <c r="EA14" t="e">
        <v>#DIV/0!</v>
      </c>
      <c r="EB14">
        <v>0.81946120237552711</v>
      </c>
      <c r="EC14">
        <v>1.5424549251732835</v>
      </c>
      <c r="ED14">
        <v>1.1072556283278507</v>
      </c>
      <c r="EE14">
        <v>1.4345944997043303</v>
      </c>
      <c r="EF14">
        <v>0.95156493427876265</v>
      </c>
      <c r="EG14">
        <v>0.99199451270742434</v>
      </c>
      <c r="EH14">
        <v>2.6559882267733981</v>
      </c>
      <c r="EI14">
        <v>0.91791468514107477</v>
      </c>
      <c r="EJ14">
        <v>8.6476636391052235</v>
      </c>
      <c r="EK14">
        <v>2.1926589836211199</v>
      </c>
      <c r="EL14">
        <v>0.63045363784689801</v>
      </c>
      <c r="EM14">
        <v>32.352283592212977</v>
      </c>
      <c r="EN14">
        <v>1.3489005218421262</v>
      </c>
      <c r="EO14">
        <v>1.3051441115268962</v>
      </c>
      <c r="EP14" t="e">
        <v>#DIV/0!</v>
      </c>
      <c r="EQ14">
        <v>0.76546874777171592</v>
      </c>
      <c r="ER14">
        <v>1.5424743171344031</v>
      </c>
      <c r="ES14">
        <v>1.0314337548233585</v>
      </c>
      <c r="ET14">
        <v>2.1764994411049705</v>
      </c>
      <c r="EU14">
        <v>4.1541688292414554</v>
      </c>
      <c r="EV14">
        <v>1.2026589093951843</v>
      </c>
      <c r="EW14">
        <v>0.95525336766113333</v>
      </c>
      <c r="EX14">
        <v>0.71379519137358904</v>
      </c>
      <c r="EY14">
        <v>1.1505195280553642</v>
      </c>
      <c r="EZ14" t="e">
        <v>#DIV/0!</v>
      </c>
      <c r="FA14">
        <v>0.74027133517461574</v>
      </c>
      <c r="FB14">
        <v>1.3049492707514205</v>
      </c>
      <c r="FC14">
        <v>2.2666158351141936</v>
      </c>
      <c r="FD14">
        <v>1.8639342027228525</v>
      </c>
      <c r="FE14">
        <v>5.4102091867739652</v>
      </c>
      <c r="FF14">
        <v>0.69652205366473374</v>
      </c>
      <c r="FG14">
        <v>1.4839694108200621</v>
      </c>
      <c r="FH14">
        <v>2.39885872637376</v>
      </c>
      <c r="FI14">
        <v>1.4831715210355987</v>
      </c>
      <c r="FJ14">
        <v>0.64844961106785814</v>
      </c>
      <c r="FK14">
        <v>1.064606196857613</v>
      </c>
      <c r="FL14">
        <v>1.4402799077713428</v>
      </c>
      <c r="FM14">
        <v>0.4949543582782055</v>
      </c>
      <c r="FN14">
        <v>1.6374679438652793</v>
      </c>
      <c r="FO14">
        <v>0.98822305808199851</v>
      </c>
      <c r="FP14">
        <v>0.88779562613426377</v>
      </c>
      <c r="FQ14">
        <v>2.0422805564555992</v>
      </c>
      <c r="FR14">
        <v>1.1908844421742917</v>
      </c>
      <c r="FS14">
        <v>1.2255407931115485</v>
      </c>
      <c r="FT14">
        <v>1.1885839610048863</v>
      </c>
      <c r="FU14">
        <v>1.5127247195853266</v>
      </c>
      <c r="FV14">
        <v>2.6658427444358628</v>
      </c>
      <c r="FW14" t="e">
        <v>#DIV/0!</v>
      </c>
      <c r="FX14">
        <v>1.0516098262745319</v>
      </c>
      <c r="FY14">
        <v>0.89169454726584529</v>
      </c>
      <c r="FZ14">
        <v>5642.4731466019057</v>
      </c>
      <c r="GA14" t="e">
        <v>#DIV/0!</v>
      </c>
    </row>
    <row r="15" spans="1:183" ht="15" x14ac:dyDescent="0.25">
      <c r="A15" s="3" t="s">
        <v>74</v>
      </c>
      <c r="B15" s="21">
        <v>15095891</v>
      </c>
      <c r="C15" s="21">
        <v>30073636</v>
      </c>
      <c r="D15" s="21">
        <v>12341030</v>
      </c>
      <c r="E15" s="21">
        <v>14037624</v>
      </c>
      <c r="F15" s="21">
        <v>220591.15625</v>
      </c>
      <c r="G15" s="21">
        <v>8147102</v>
      </c>
      <c r="H15" s="21">
        <v>0</v>
      </c>
      <c r="I15" s="21">
        <v>35618332</v>
      </c>
      <c r="J15" s="21">
        <v>4112494</v>
      </c>
      <c r="K15" s="21">
        <v>9395562</v>
      </c>
      <c r="L15" s="21">
        <v>8084083.5</v>
      </c>
      <c r="M15" s="21">
        <v>98172008</v>
      </c>
      <c r="N15" s="21">
        <v>28184150</v>
      </c>
      <c r="O15" s="21">
        <v>1225711.375</v>
      </c>
      <c r="P15" s="21">
        <v>263765.03125</v>
      </c>
      <c r="Q15" s="21">
        <v>7319070.5</v>
      </c>
      <c r="R15" s="21">
        <v>11635114</v>
      </c>
      <c r="S15" s="21">
        <v>309709.21875</v>
      </c>
      <c r="T15" s="21">
        <v>1563545.625</v>
      </c>
      <c r="U15" s="21">
        <v>15333267</v>
      </c>
      <c r="V15" s="21">
        <v>15465158</v>
      </c>
      <c r="W15" s="37">
        <v>0</v>
      </c>
      <c r="X15" s="21">
        <v>2980502.5</v>
      </c>
      <c r="Y15" s="21">
        <v>3017401.5</v>
      </c>
      <c r="Z15" s="21">
        <v>10883673</v>
      </c>
      <c r="AA15" s="21">
        <v>2290369</v>
      </c>
      <c r="AB15" s="21">
        <v>4885366.5</v>
      </c>
      <c r="AC15" s="21">
        <v>26330784</v>
      </c>
      <c r="AD15" s="21">
        <v>126060.5</v>
      </c>
      <c r="AE15" s="21">
        <v>656505.8125</v>
      </c>
      <c r="AF15" s="21">
        <v>13880945</v>
      </c>
      <c r="AG15" s="21">
        <v>294839.84375</v>
      </c>
      <c r="AH15" s="21">
        <v>85702.4375</v>
      </c>
      <c r="AI15" s="21">
        <v>3339058</v>
      </c>
      <c r="AJ15" s="21">
        <v>25756008</v>
      </c>
      <c r="AK15" s="21">
        <v>2379388</v>
      </c>
      <c r="AL15" s="21">
        <v>692292.8125</v>
      </c>
      <c r="AM15" s="21">
        <v>13656695</v>
      </c>
      <c r="AN15" s="21">
        <v>42375448</v>
      </c>
      <c r="AO15" s="21">
        <v>19334716</v>
      </c>
      <c r="AP15" s="21">
        <v>23845076</v>
      </c>
      <c r="AQ15" s="21">
        <v>15530338</v>
      </c>
      <c r="AR15" s="21">
        <v>1672478.875</v>
      </c>
      <c r="AS15" s="21">
        <v>33065522</v>
      </c>
      <c r="AT15" s="21">
        <v>871966.0625</v>
      </c>
      <c r="AU15" s="21">
        <v>5451392</v>
      </c>
      <c r="AV15" s="21">
        <v>8594641</v>
      </c>
      <c r="AW15" s="21">
        <v>314057.8125</v>
      </c>
      <c r="AX15" s="21">
        <v>5221921</v>
      </c>
      <c r="AY15" s="21">
        <v>5510620.5</v>
      </c>
      <c r="AZ15" s="21">
        <v>119373192</v>
      </c>
      <c r="BA15" s="21">
        <v>688904576</v>
      </c>
      <c r="BB15" s="21">
        <v>3827095</v>
      </c>
      <c r="BC15" s="21">
        <v>24081530</v>
      </c>
      <c r="BD15" s="21">
        <v>0</v>
      </c>
      <c r="BE15" s="21">
        <v>1191988.5</v>
      </c>
      <c r="BF15" s="21">
        <v>4353639.5</v>
      </c>
      <c r="BG15" s="21">
        <v>635869.1875</v>
      </c>
      <c r="BH15" s="21">
        <v>99963.640625</v>
      </c>
      <c r="BI15" s="21">
        <v>1435412146.4453125</v>
      </c>
      <c r="BJ15" s="21">
        <f t="shared" si="1"/>
        <v>2015</v>
      </c>
      <c r="BK15" s="21">
        <f t="shared" si="2"/>
        <v>6</v>
      </c>
      <c r="BL15" s="21">
        <f>IF(B15/VLOOKUP($BK15,'Historical Calibration 2013'!$A$1:$BJ$13,1+BL$2,FALSE)&gt;NONUS!B323,NONUS!B323,IF(B15/VLOOKUP($BK15,'Historical Calibration 2013'!$A$1:$BJ$13,1+BL$2,FALSE)&lt;NONUS!B337,NONUS!B337,B15/VLOOKUP($BK15,'Historical Calibration 2013'!$A$1:$BJ$13,1+BL$2,FALSE)))</f>
        <v>1.4370729108985896</v>
      </c>
      <c r="BM15" s="21">
        <f>IF(C15/VLOOKUP($BK15,'Historical Calibration 2013'!$A$1:$BJ$13,1+BM$2,FALSE)&gt;Rate!C$200,Rate!C$200,IF(C15/VLOOKUP($BK15,'Historical Calibration 2013'!$A$1:$BJ$13,1+BM$2,FALSE)&lt;Rate!C$213,Rate!C$213,C15/VLOOKUP($BK15,'Historical Calibration 2013'!$A$1:$BJ$13,1+BM$2,FALSE)))</f>
        <v>0.97985962365167478</v>
      </c>
      <c r="BN15" s="21">
        <f>IF(D15/VLOOKUP($BK15,'Historical Calibration 2013'!$A$1:$BJ$13,1+BN$2,FALSE)&gt;Rate!D$200,Rate!D$200,IF(D15/VLOOKUP($BK15,'Historical Calibration 2013'!$A$1:$BJ$13,1+BN$2,FALSE)&lt;Rate!D$213,Rate!D$213,D15/VLOOKUP($BK15,'Historical Calibration 2013'!$A$1:$BJ$13,1+BN$2,FALSE)))</f>
        <v>0.94802360489305282</v>
      </c>
      <c r="BO15" s="21">
        <f>IF(E15/VLOOKUP($BK15,'Historical Calibration 2013'!$A$1:$BJ$13,1+BO$2,FALSE)&gt;Rate!E$200,Rate!E$200,IF(E15/VLOOKUP($BK15,'Historical Calibration 2013'!$A$1:$BJ$13,1+BO$2,FALSE)&lt;Rate!E$213,Rate!E$213,E15/VLOOKUP($BK15,'Historical Calibration 2013'!$A$1:$BJ$13,1+BO$2,FALSE)))</f>
        <v>0.75430695546500826</v>
      </c>
      <c r="BP15" s="21">
        <f>IF(F15/VLOOKUP($BK15,'Historical Calibration 2013'!$A$1:$BJ$13,1+BP$2,FALSE)&gt;NONUS!C323,NONUS!C323,IF(F15/VLOOKUP($BK15,'Historical Calibration 2013'!$A$1:$BJ$13,1+BP$2,FALSE)&lt;NONUS!C337,NONUS!C337,F15/VLOOKUP($BK15,'Historical Calibration 2013'!$A$1:$BJ$13,1+BP$2,FALSE)))</f>
        <v>0.62044413388179864</v>
      </c>
      <c r="BQ15" s="21">
        <f>IF((G15+H15)/VLOOKUP($BK15,'Historical Calibration 2013'!$A$1:$BJ$13,1+BQ$2,FALSE)&gt;NONUS!J323,NONUS!J323,IF((G15+H15)/VLOOKUP($BK15,'Historical Calibration 2013'!$A$1:$BJ$13,1+BQ$2,FALSE)&lt;NONUS!J337,NONUS!J337,(G15+H15)/VLOOKUP($BK15,'Historical Calibration 2013'!$A$1:$BJ$13,1+BQ$2,FALSE)))</f>
        <v>1.0024242688220426</v>
      </c>
      <c r="BR15" s="21" t="e">
        <f>IF(H15/VLOOKUP($BK15,'Historical Calibration 2013'!$A$1:$BJ$13,1+BR$2,FALSE)&gt;Rate!H$200,Rate!H$200,IF(H15/VLOOKUP($BK15,'Historical Calibration 2013'!$A$1:$BJ$13,1+BR$2,FALSE)&lt;Rate!H$213,Rate!H$213,H15/VLOOKUP($BK15,'Historical Calibration 2013'!$A$1:$BJ$13,1+BR$2,FALSE)))</f>
        <v>#DIV/0!</v>
      </c>
      <c r="BS15" s="21">
        <f>IF(I15/VLOOKUP($BK15,'Historical Calibration 2013'!$A$1:$BJ$13,1+BS$2,FALSE)&gt;Rate!I$200,Rate!I$200,IF(I15/VLOOKUP($BK15,'Historical Calibration 2013'!$A$1:$BJ$13,1+BS$2,FALSE)&lt;Rate!I$213,Rate!I$213,I15/VLOOKUP($BK15,'Historical Calibration 2013'!$A$1:$BJ$13,1+BS$2,FALSE)))</f>
        <v>0.75480068756650565</v>
      </c>
      <c r="BT15" s="21">
        <f>IF(J15/VLOOKUP($BK15,'Historical Calibration 2013'!$A$1:$BJ$13,1+BT$2,FALSE)&gt;Rate!J$200,Rate!J$200,IF(J15/VLOOKUP($BK15,'Historical Calibration 2013'!$A$1:$BJ$13,1+BT$2,FALSE)&lt;Rate!J$213,Rate!J$213,J15/VLOOKUP($BK15,'Historical Calibration 2013'!$A$1:$BJ$13,1+BT$2,FALSE)))</f>
        <v>0.85657845926460996</v>
      </c>
      <c r="BU15" s="21">
        <f>IF(K15/VLOOKUP($BK15,'Historical Calibration 2013'!$A$1:$BJ$13,1+BU$2,FALSE)&gt;Rate!K$200,Rate!K$200,IF(K15/VLOOKUP($BK15,'Historical Calibration 2013'!$A$1:$BJ$13,1+BU$2,FALSE)&lt;Rate!K$213,Rate!K$213,K15/VLOOKUP($BK15,'Historical Calibration 2013'!$A$1:$BJ$13,1+BU$2,FALSE)))</f>
        <v>1.2308226184810422</v>
      </c>
      <c r="BV15" s="21">
        <f>IF(L15/VLOOKUP($BK15,'Historical Calibration 2013'!$A$1:$BJ$13,1+BV$2,FALSE)&gt;Rate!L$200,Rate!L$200,IF(L15/VLOOKUP($BK15,'Historical Calibration 2013'!$A$1:$BJ$13,1+BV$2,FALSE)&lt;Rate!L$213,Rate!L$213,L15/VLOOKUP($BK15,'Historical Calibration 2013'!$A$1:$BJ$13,1+BV$2,FALSE)))</f>
        <v>2.109271200056984</v>
      </c>
      <c r="BW15" s="21">
        <f>IF(M15/VLOOKUP($BK15,'Historical Calibration 2013'!$A$1:$BJ$13,1+BW$2,FALSE)&gt;Rate!M$200,Rate!M$200,IF(M15/VLOOKUP($BK15,'Historical Calibration 2013'!$A$1:$BJ$13,1+BW$2,FALSE)&lt;Rate!M$213,Rate!M$213,M15/VLOOKUP($BK15,'Historical Calibration 2013'!$A$1:$BJ$13,1+BW$2,FALSE)))</f>
        <v>0.98179076893536332</v>
      </c>
      <c r="BX15" s="21">
        <f>IF(N15/VLOOKUP($BK15,'Historical Calibration 2013'!$A$1:$BJ$13,1+BX$2,FALSE)&gt;Rate!N$200,Rate!N$200,IF(N15/VLOOKUP($BK15,'Historical Calibration 2013'!$A$1:$BJ$13,1+BX$2,FALSE)&lt;Rate!N$213,Rate!N$213,N15/VLOOKUP($BK15,'Historical Calibration 2013'!$A$1:$BJ$13,1+BX$2,FALSE)))</f>
        <v>0.96958570591133142</v>
      </c>
      <c r="BY15" s="21">
        <f>IF(O15/VLOOKUP($BK15,'Historical Calibration 2013'!$A$1:$BJ$13,1+BY$2,FALSE)&gt;Rate!O$200,Rate!O$200,IF(O15/VLOOKUP($BK15,'Historical Calibration 2013'!$A$1:$BJ$13,1+BY$2,FALSE)&lt;Rate!O$213,Rate!O$213,O15/VLOOKUP($BK15,'Historical Calibration 2013'!$A$1:$BJ$13,1+BY$2,FALSE)))</f>
        <v>1.004706160807233</v>
      </c>
      <c r="BZ15" s="21">
        <f>IF(P15/VLOOKUP($BK15,'Historical Calibration 2013'!$A$1:$BJ$13,1+BZ$2,FALSE)&gt;Rate!P$200,Rate!P$200,IF(P15/VLOOKUP($BK15,'Historical Calibration 2013'!$A$1:$BJ$13,1+BZ$2,FALSE)&lt;Rate!P$213,Rate!P$213,P15/VLOOKUP($BK15,'Historical Calibration 2013'!$A$1:$BJ$13,1+BZ$2,FALSE)))</f>
        <v>0.32902262118350828</v>
      </c>
      <c r="CA15" s="21">
        <f>IF(Q15/VLOOKUP($BK15,'Historical Calibration 2013'!$A$1:$BJ$13,1+CA$2,FALSE)&gt;Rate!Q$200,Rate!Q$200,IF(Q15/VLOOKUP($BK15,'Historical Calibration 2013'!$A$1:$BJ$13,1+CA$2,FALSE)&lt;Rate!Q$213,Rate!Q$213,Q15/VLOOKUP($BK15,'Historical Calibration 2013'!$A$1:$BJ$13,1+CA$2,FALSE)))</f>
        <v>1.7340530962464829</v>
      </c>
      <c r="CB15" s="21">
        <f>IF(R15/VLOOKUP($BK15,'Historical Calibration 2013'!$A$1:$BJ$13,1+CB$2,FALSE)&gt;Rate!R$200,Rate!R$200,IF(R15/VLOOKUP($BK15,'Historical Calibration 2013'!$A$1:$BJ$13,1+CB$2,FALSE)&lt;Rate!R$213,Rate!R$213,R15/VLOOKUP($BK15,'Historical Calibration 2013'!$A$1:$BJ$13,1+CB$2,FALSE)))</f>
        <v>1.8872366471002613</v>
      </c>
      <c r="CC15" s="21">
        <f>IF(S15/VLOOKUP($BK15,'Historical Calibration 2013'!$A$1:$BJ$13,1+CC$2,FALSE)&gt;Rate!S$200,Rate!S$200,IF(S15/VLOOKUP($BK15,'Historical Calibration 2013'!$A$1:$BJ$13,1+CC$2,FALSE)&lt;Rate!S$213,Rate!S$213,S15/VLOOKUP($BK15,'Historical Calibration 2013'!$A$1:$BJ$13,1+CC$2,FALSE)))</f>
        <v>1.0376317731349485</v>
      </c>
      <c r="CD15" s="21">
        <f>IF(T15/VLOOKUP($BK15,'Historical Calibration 2013'!$A$1:$BJ$13,1+CD$2,FALSE)&gt;Rate!T$200,Rate!T$200,IF(T15/VLOOKUP($BK15,'Historical Calibration 2013'!$A$1:$BJ$13,1+CD$2,FALSE)&lt;Rate!T$213,Rate!T$213,T15/VLOOKUP($BK15,'Historical Calibration 2013'!$A$1:$BJ$13,1+CD$2,FALSE)))</f>
        <v>5.9255898366606168</v>
      </c>
      <c r="CE15" s="21">
        <f>IF(U15/VLOOKUP($BK15,'Historical Calibration 2013'!$A$1:$BJ$13,1+CE$2,FALSE)&gt;Rate!U$200,Rate!U$200,IF(U15/VLOOKUP($BK15,'Historical Calibration 2013'!$A$1:$BJ$13,1+CE$2,FALSE)&lt;Rate!U$213,Rate!U$213,U15/VLOOKUP($BK15,'Historical Calibration 2013'!$A$1:$BJ$13,1+CE$2,FALSE)))</f>
        <v>1.1811265685300303</v>
      </c>
      <c r="CF15" s="21">
        <f>IF(V15/VLOOKUP($BK15,'Historical Calibration 2013'!$A$1:$BJ$13,1+CF$2,FALSE)&gt;Rate!V$200,Rate!V$200,IF(V15/VLOOKUP($BK15,'Historical Calibration 2013'!$A$1:$BJ$13,1+CF$2,FALSE)&lt;Rate!V$213,Rate!V$213,V15/VLOOKUP($BK15,'Historical Calibration 2013'!$A$1:$BJ$13,1+CF$2,FALSE)))</f>
        <v>1.2124315098831955</v>
      </c>
      <c r="CG15" s="21">
        <f>(W15+'Historical Calibration 2013'!W97)/VLOOKUP($BK15,'Historical Calibration 2013'!$A$1:$BJ$13,1+CG$2,FALSE)</f>
        <v>-0.11111111111111109</v>
      </c>
      <c r="CH15" s="21">
        <f>IF(X15/VLOOKUP($BK15,'Historical Calibration 2013'!$A$1:$BJ$13,1+CH$2,FALSE)&gt;Rate!X$200,Rate!X$200,IF(X15/VLOOKUP($BK15,'Historical Calibration 2013'!$A$1:$BJ$13,1+CH$2,FALSE)&lt;Rate!X$213,Rate!X$213,X15/VLOOKUP($BK15,'Historical Calibration 2013'!$A$1:$BJ$13,1+CH$2,FALSE)))</f>
        <v>1.9521007087943685</v>
      </c>
      <c r="CI15" s="21">
        <f>IF(Y15/VLOOKUP($BK15,'Historical Calibration 2013'!$A$1:$BJ$13,1+CI$2,FALSE)&gt;Rate!Y$200,Rate!Y$200,IF(Y15/VLOOKUP($BK15,'Historical Calibration 2013'!$A$1:$BJ$13,1+CI$2,FALSE)&lt;Rate!Y$213,Rate!Y$213,Y15/VLOOKUP($BK15,'Historical Calibration 2013'!$A$1:$BJ$13,1+CI$2,FALSE)))</f>
        <v>1.2895595432300162</v>
      </c>
      <c r="CJ15" s="21">
        <f>IF(Z15/VLOOKUP($BK15,'Historical Calibration 2013'!$A$1:$BJ$13,1+CJ$2,FALSE)&gt;Rate!Z$200,Rate!Z$200,IF(Z15/VLOOKUP($BK15,'Historical Calibration 2013'!$A$1:$BJ$13,1+CJ$2,FALSE)&lt;Rate!Z$213,Rate!Z$213,Z15/VLOOKUP($BK15,'Historical Calibration 2013'!$A$1:$BJ$13,1+CJ$2,FALSE)))</f>
        <v>1.2003754098290143</v>
      </c>
      <c r="CK15" s="21">
        <f>IF(AA15/VLOOKUP($BK15,'Historical Calibration 2013'!$A$1:$BJ$13,1+CK$2,FALSE)&gt;Rate!AA$200,Rate!AA$200,IF(AA15/VLOOKUP($BK15,'Historical Calibration 2013'!$A$1:$BJ$13,1+CK$2,FALSE)&lt;Rate!AA$213,Rate!AA$213,AA15/VLOOKUP($BK15,'Historical Calibration 2013'!$A$1:$BJ$13,1+CK$2,FALSE)))</f>
        <v>1.2465122329002265</v>
      </c>
      <c r="CL15" s="21">
        <f>IF(AB15/VLOOKUP($BK15,'Historical Calibration 2013'!$A$1:$BJ$13,1+CL$2,FALSE)&gt;Rate!AB$200,Rate!AB$200,IF(AB15/VLOOKUP($BK15,'Historical Calibration 2013'!$A$1:$BJ$13,1+CL$2,FALSE)&lt;Rate!AB$213,Rate!AB$213,AB15/VLOOKUP($BK15,'Historical Calibration 2013'!$A$1:$BJ$13,1+CL$2,FALSE)))</f>
        <v>0.93963161125980821</v>
      </c>
      <c r="CM15" s="21">
        <f>IF(AC15/VLOOKUP($BK15,'Historical Calibration 2013'!$A$1:$BJ$13,1+CM$2,FALSE)&gt;Rate!AC$200,Rate!AC$200,IF(AC15/VLOOKUP($BK15,'Historical Calibration 2013'!$A$1:$BJ$13,1+CM$2,FALSE)&lt;Rate!AC$213,Rate!AC$213,AC15/VLOOKUP($BK15,'Historical Calibration 2013'!$A$1:$BJ$13,1+CM$2,FALSE)))</f>
        <v>1.004663897850129</v>
      </c>
      <c r="CN15" s="21">
        <f>IF(AD15/VLOOKUP($BK15,'Historical Calibration 2013'!$A$1:$BJ$13,1+CN$2,FALSE)&gt;Rate!AD$200,Rate!AD$200,IF(AD15/VLOOKUP($BK15,'Historical Calibration 2013'!$A$1:$BJ$13,1+CN$2,FALSE)&lt;Rate!AD$213,Rate!AD$213,AD15/VLOOKUP($BK15,'Historical Calibration 2013'!$A$1:$BJ$13,1+CN$2,FALSE)))</f>
        <v>0.9680207333461317</v>
      </c>
      <c r="CO15" s="21">
        <f>IF(AE15/VLOOKUP($BK15,'Historical Calibration 2013'!$A$1:$BJ$13,1+CO$2,FALSE)&gt;NONUS!E323,NONUS!E323,IF(AE15/VLOOKUP($BK15,'Historical Calibration 2013'!$A$1:$BJ$13,1+CO$2,FALSE)&lt;NONUS!E337,NONUS!E337,AE15/VLOOKUP($BK15,'Historical Calibration 2013'!$A$1:$BJ$13,1+CO$2,FALSE)))</f>
        <v>1.0497621426343087</v>
      </c>
      <c r="CP15" s="21">
        <f>IF(AF15/VLOOKUP($BK15,'Historical Calibration 2013'!$A$1:$BJ$13,1+CP$2,FALSE)&gt;Rate!AF$200,Rate!AF$200,IF(AF15/VLOOKUP($BK15,'Historical Calibration 2013'!$A$1:$BJ$13,1+CP$2,FALSE)&lt;Rate!AF$213,Rate!AF$213,AF15/VLOOKUP($BK15,'Historical Calibration 2013'!$A$1:$BJ$13,1+CP$2,FALSE)))</f>
        <v>1.0360978642759415</v>
      </c>
      <c r="CQ15" s="21" t="e">
        <f>IF(AG15/VLOOKUP($BK15,'Historical Calibration 2013'!$A$1:$BJ$13,1+CQ$2,FALSE)&gt;Rate!AG$200,Rate!AG$200,IF(AG15/VLOOKUP($BK15,'Historical Calibration 2013'!$A$1:$BJ$13,1+CQ$2,FALSE)&lt;Rate!AG$213,Rate!AG$213,AG15/VLOOKUP($BK15,'Historical Calibration 2013'!$A$1:$BJ$13,1+CQ$2,FALSE)))</f>
        <v>#DIV/0!</v>
      </c>
      <c r="CR15" s="21">
        <f>IF(AH15/VLOOKUP($BK15,'Historical Calibration 2013'!$A$1:$BJ$13,1+CR$2,FALSE)&gt;Rate!AH$200,Rate!AH$200,IF(AH15/VLOOKUP($BK15,'Historical Calibration 2013'!$A$1:$BJ$13,1+CR$2,FALSE)&lt;Rate!AH$213,Rate!AH$213,AH15/VLOOKUP($BK15,'Historical Calibration 2013'!$A$1:$BJ$13,1+CR$2,FALSE)))</f>
        <v>0.8639628607345593</v>
      </c>
      <c r="CS15" s="21">
        <f>IF(AI15/VLOOKUP($BK15,'Historical Calibration 2013'!$A$1:$BJ$13,1+CS$2,FALSE)&gt;Rate!AI$200,Rate!AI$200,IF(AI15/VLOOKUP($BK15,'Historical Calibration 2013'!$A$1:$BJ$13,1+CS$2,FALSE)&lt;Rate!AI$213,Rate!AI$213,AI15/VLOOKUP($BK15,'Historical Calibration 2013'!$A$1:$BJ$13,1+CS$2,FALSE)))</f>
        <v>1.1378777908447242</v>
      </c>
      <c r="CT15" s="21">
        <f>IF(AJ15/VLOOKUP($BK15,'Historical Calibration 2013'!$A$1:$BJ$13,1+CT$2,FALSE)&gt;Rate!AJ$200,Rate!AJ$200,IF(AJ15/VLOOKUP($BK15,'Historical Calibration 2013'!$A$1:$BJ$13,1+CT$2,FALSE)&lt;Rate!AJ$213,Rate!AJ$213,AJ15/VLOOKUP($BK15,'Historical Calibration 2013'!$A$1:$BJ$13,1+CT$2,FALSE)))</f>
        <v>1.4563331405436668</v>
      </c>
      <c r="CU15" s="21">
        <f>IF(AK15/VLOOKUP($BK15,'Historical Calibration 2013'!$A$1:$BJ$13,1+CU$2,FALSE)&gt;Rate!AK$200,Rate!AK$200,IF(AK15/VLOOKUP($BK15,'Historical Calibration 2013'!$A$1:$BJ$13,1+CU$2,FALSE)&lt;Rate!AK$213,Rate!AK$213,AK15/VLOOKUP($BK15,'Historical Calibration 2013'!$A$1:$BJ$13,1+CU$2,FALSE)))</f>
        <v>0.91801591199595967</v>
      </c>
      <c r="CV15" s="21">
        <f>IF(AL15/VLOOKUP($BK15,'Historical Calibration 2013'!$A$1:$BJ$13,1+CV$2,FALSE)&gt;NONUS!F323,NONUS!F323,IF(AL15/VLOOKUP($BK15,'Historical Calibration 2013'!$A$1:$BJ$13,1+CV$2,FALSE)&lt;NONUS!F337,NONUS!F337,AL15/VLOOKUP($BK15,'Historical Calibration 2013'!$A$1:$BJ$13,1+CV$2,FALSE)))</f>
        <v>1.2208128488403567</v>
      </c>
      <c r="CW15" s="21">
        <f>IF(AM15/VLOOKUP($BK15,'Historical Calibration 2013'!$A$1:$BJ$13,1+CW$2,FALSE)&gt;Rate!AM$200,Rate!AM$200,IF(AM15/VLOOKUP($BK15,'Historical Calibration 2013'!$A$1:$BJ$13,1+CW$2,FALSE)&lt;Rate!AM$213,Rate!AM$213,AM15/VLOOKUP($BK15,'Historical Calibration 2013'!$A$1:$BJ$13,1+CW$2,FALSE)))</f>
        <v>0.86863914491518857</v>
      </c>
      <c r="CX15" s="21">
        <f>IF(AN15/VLOOKUP($BK15,'Historical Calibration 2013'!$A$1:$BJ$13,1+CX$2,FALSE)&gt;Rate!AN$200,Rate!AN$200,IF(AN15/VLOOKUP($BK15,'Historical Calibration 2013'!$A$1:$BJ$13,1+CX$2,FALSE)&lt;Rate!AN$213,Rate!AN$213,AN15/VLOOKUP($BK15,'Historical Calibration 2013'!$A$1:$BJ$13,1+CX$2,FALSE)))</f>
        <v>1.1868982384515672</v>
      </c>
      <c r="CY15" s="21">
        <f>IF(AO15/VLOOKUP($BK15,'Historical Calibration 2013'!$A$1:$BJ$13,1+CY$2,FALSE)&gt;Rate!AO$200,Rate!AO$200,IF(AO15/VLOOKUP($BK15,'Historical Calibration 2013'!$A$1:$BJ$13,1+CY$2,FALSE)&lt;Rate!AO$213,Rate!AO$213,AO15/VLOOKUP($BK15,'Historical Calibration 2013'!$A$1:$BJ$13,1+CY$2,FALSE)))</f>
        <v>1.9181893851683636</v>
      </c>
      <c r="CZ15" s="21">
        <f>IF(AP15/VLOOKUP($BK15,'Historical Calibration 2013'!$A$1:$BJ$13,1+CZ$2,FALSE)&gt;Rate!AP$200,Rate!AP$200,IF(AP15/VLOOKUP($BK15,'Historical Calibration 2013'!$A$1:$BJ$13,1+CZ$2,FALSE)&lt;Rate!AP$213,Rate!AP$213,AP15/VLOOKUP($BK15,'Historical Calibration 2013'!$A$1:$BJ$13,1+CZ$2,FALSE)))</f>
        <v>1.0786796225425002</v>
      </c>
      <c r="DA15" s="21">
        <f>IF(AQ15/VLOOKUP($BK15,'Historical Calibration 2013'!$A$1:$BJ$13,1+DA$2,FALSE)&gt;NONUS!G323,NONUS!G323,IF(AQ15/VLOOKUP($BK15,'Historical Calibration 2013'!$A$1:$BJ$13,1+DA$2,FALSE)&lt;NONUS!G337,NONUS!G337,AQ15/VLOOKUP($BK15,'Historical Calibration 2013'!$A$1:$BJ$13,1+DA$2,FALSE)))</f>
        <v>1.001839008684781</v>
      </c>
      <c r="DB15" s="21">
        <f>IF(AR15/VLOOKUP($BK15,'Historical Calibration 2013'!$A$1:$BJ$13,1+DB$2,FALSE)&gt;Rate!AR$200,Rate!AR$200,IF(AR15/VLOOKUP($BK15,'Historical Calibration 2013'!$A$1:$BJ$13,1+DB$2,FALSE)&lt;Rate!AR$213,Rate!AR$213,AR15/VLOOKUP($BK15,'Historical Calibration 2013'!$A$1:$BJ$13,1+DB$2,FALSE)))</f>
        <v>0.6399559792731998</v>
      </c>
      <c r="DC15" s="21">
        <f>IF(AS15/VLOOKUP($BK15,'Historical Calibration 2013'!$A$1:$BJ$13,1+DC$2,FALSE)&gt;Rate!AS$200,Rate!AS$200,IF(AS15/VLOOKUP($BK15,'Historical Calibration 2013'!$A$1:$BJ$13,1+DC$2,FALSE)&lt;Rate!AS$213,Rate!AS$213,AS15/VLOOKUP($BK15,'Historical Calibration 2013'!$A$1:$BJ$13,1+DC$2,FALSE)))</f>
        <v>1.2670243579815144</v>
      </c>
      <c r="DD15" s="21" t="e">
        <f>(AT15+'Historical Calibration 2013'!AT97)/VLOOKUP($BK15,'Historical Calibration 2013'!$A$1:$BJ$13,1+DD$2,FALSE)</f>
        <v>#DIV/0!</v>
      </c>
      <c r="DE15" s="21">
        <f>IF(AU15/VLOOKUP($BK15,'Historical Calibration 2013'!$A$1:$BJ$13,1+DE$2,FALSE)&gt;Rate!AU$200,Rate!AU$200,IF(AU15/VLOOKUP($BK15,'Historical Calibration 2013'!$A$1:$BJ$13,1+DE$2,FALSE)&lt;Rate!AU$213,Rate!AU$213,AU15/VLOOKUP($BK15,'Historical Calibration 2013'!$A$1:$BJ$13,1+DE$2,FALSE)))</f>
        <v>1.4987769528819621</v>
      </c>
      <c r="DF15" s="21">
        <f>IF(AV15/VLOOKUP($BK15,'Historical Calibration 2013'!$A$1:$BJ$13,1+DF$2,FALSE)&gt;Rate!AV$200,Rate!AV$200,IF(AV15/VLOOKUP($BK15,'Historical Calibration 2013'!$A$1:$BJ$13,1+DF$2,FALSE)&lt;Rate!AV$213,Rate!AV$213,AV15/VLOOKUP($BK15,'Historical Calibration 2013'!$A$1:$BJ$13,1+DF$2,FALSE)))</f>
        <v>0.96114239256730238</v>
      </c>
      <c r="DG15" s="21">
        <f>IF(AW15/VLOOKUP($BK15,'Historical Calibration 2013'!$A$1:$BJ$13,1+DG$2,FALSE)&gt;Rate!AW$200,Rate!AW$200,IF(AW15/VLOOKUP($BK15,'Historical Calibration 2013'!$A$1:$BJ$13,1+DG$2,FALSE)&lt;Rate!AW$213,Rate!AW$213,AW15/VLOOKUP($BK15,'Historical Calibration 2013'!$A$1:$BJ$13,1+DG$2,FALSE)))</f>
        <v>1.004783400258572</v>
      </c>
      <c r="DH15" s="21">
        <f>IF(AX15/VLOOKUP($BK15,'Historical Calibration 2013'!$A$1:$BJ$13,1+DH$2,FALSE)&gt;NONUS!I323,NONUS!I323,IF(AX15/VLOOKUP($BK15,'Historical Calibration 2013'!$A$1:$BJ$13,1+DH$2,FALSE)&lt;NONUS!I337,NONUS!I337,AX15/VLOOKUP($BK15,'Historical Calibration 2013'!$A$1:$BJ$13,1+DH$2,FALSE)))</f>
        <v>1.2667902783091627</v>
      </c>
      <c r="DI15" s="21">
        <f>IF(AY15/VLOOKUP($BK15,'Historical Calibration 2013'!$A$1:$BJ$13,1+DI$2,FALSE)&gt;Rate!AY$200,Rate!AY$200,IF(AY15/VLOOKUP($BK15,'Historical Calibration 2013'!$A$1:$BJ$13,1+DI$2,FALSE)&lt;Rate!AY$213,Rate!AY$213,AY15/VLOOKUP($BK15,'Historical Calibration 2013'!$A$1:$BJ$13,1+DI$2,FALSE)))</f>
        <v>1.0122257034865321</v>
      </c>
      <c r="DJ15" s="21">
        <f>IF(AZ15/VLOOKUP($BK15,'Historical Calibration 2013'!$A$1:$BJ$13,1+DJ$2,FALSE)&gt;Rate!AZ$200,Rate!AZ$200,IF(AZ15/VLOOKUP($BK15,'Historical Calibration 2013'!$A$1:$BJ$13,1+DJ$2,FALSE)&lt;Rate!AZ$213,Rate!AZ$213,AZ15/VLOOKUP($BK15,'Historical Calibration 2013'!$A$1:$BJ$13,1+DJ$2,FALSE)))</f>
        <v>0.99846259106534963</v>
      </c>
      <c r="DK15" s="21">
        <f>IF(BA15/VLOOKUP($BK15,'Historical Calibration 2013'!$A$1:$BJ$13,1+DK$2,FALSE)&gt;Rate!BA$200,Rate!BA$200,IF(BA15/VLOOKUP($BK15,'Historical Calibration 2013'!$A$1:$BJ$13,1+DK$2,FALSE)&lt;Rate!BA$213,Rate!BA$213,BA15/VLOOKUP($BK15,'Historical Calibration 2013'!$A$1:$BJ$13,1+DK$2,FALSE)))</f>
        <v>1.0650460305848144</v>
      </c>
      <c r="DL15" s="21">
        <f>IF(BB15/VLOOKUP($BK15,'Historical Calibration 2013'!$A$1:$BJ$13,1+DL$2,FALSE)&gt;Rate!BB$200,Rate!BB$200,IF(BB15/VLOOKUP($BK15,'Historical Calibration 2013'!$A$1:$BJ$13,1+DL$2,FALSE)&lt;Rate!BB$213,Rate!BB$213,BB15/VLOOKUP($BK15,'Historical Calibration 2013'!$A$1:$BJ$13,1+DL$2,FALSE)))</f>
        <v>1.2250655571461131</v>
      </c>
      <c r="DM15" s="21">
        <f>IF(BC15/VLOOKUP($BK15,'Historical Calibration 2013'!$A$1:$BJ$13,1+DM$2,FALSE)&gt;Rate!BC$200,Rate!BC$200,IF(BC15/VLOOKUP($BK15,'Historical Calibration 2013'!$A$1:$BJ$13,1+DM$2,FALSE)&lt;Rate!BC$213,Rate!BC$213,BC15/VLOOKUP($BK15,'Historical Calibration 2013'!$A$1:$BJ$13,1+DM$2,FALSE)))</f>
        <v>1.8882143081169238</v>
      </c>
      <c r="DN15" s="21" t="e">
        <f>IF(BD15/VLOOKUP($BK15,'Historical Calibration 2013'!$A$1:$BJ$13,1+DN$2,FALSE)&gt;Rate!BD$200,Rate!BD$200,IF(BD15/VLOOKUP($BK15,'Historical Calibration 2013'!$A$1:$BJ$13,1+DN$2,FALSE)&lt;Rate!BD$213,Rate!BD$213,BD15/VLOOKUP($BK15,'Historical Calibration 2013'!$A$1:$BJ$13,1+DN$2,FALSE)))</f>
        <v>#DIV/0!</v>
      </c>
      <c r="DO15" s="21">
        <f>IF(BE15/VLOOKUP($BK15,'Historical Calibration 2013'!$A$1:$BJ$13,1+DO$2,FALSE)&gt;Rate!BE$200,Rate!BE$200,IF(BE15/VLOOKUP($BK15,'Historical Calibration 2013'!$A$1:$BJ$13,1+DO$2,FALSE)&lt;Rate!BE$213,Rate!BE$213,BE15/VLOOKUP($BK15,'Historical Calibration 2013'!$A$1:$BJ$13,1+DO$2,FALSE)))</f>
        <v>0.43229448677771759</v>
      </c>
      <c r="DP15" s="21">
        <f>IF(BF15/VLOOKUP($BK15,'Historical Calibration 2013'!$A$1:$BJ$13,1+DP$2,FALSE)&gt;Rate!BF$200,Rate!BF$200,IF(BF15/VLOOKUP($BK15,'Historical Calibration 2013'!$A$1:$BJ$13,1+DP$2,FALSE)&lt;Rate!BF$213,Rate!BF$213,BF15/VLOOKUP($BK15,'Historical Calibration 2013'!$A$1:$BJ$13,1+DP$2,FALSE)))</f>
        <v>0.93739506184003885</v>
      </c>
      <c r="DQ15" s="21">
        <f>IF(BG15/VLOOKUP($BK15,'Historical Calibration 2013'!$A$1:$BJ$13,1+DQ$2,FALSE)&gt;Rate!BG$200,Rate!BG$200,IF(BG15/VLOOKUP($BK15,'Historical Calibration 2013'!$A$1:$BJ$13,1+DQ$2,FALSE)&lt;Rate!BG$213,Rate!BG$213,BG15/VLOOKUP($BK15,'Historical Calibration 2013'!$A$1:$BJ$13,1+DQ$2,FALSE)))</f>
        <v>4.8723404255319149</v>
      </c>
      <c r="DR15" s="21">
        <f>IF(BH15/VLOOKUP($BK15,'Historical Calibration 2013'!$A$1:$BJ$13,1+DR$2,FALSE)&gt;Rate!BH$200,Rate!BH$200,IF(BH15/VLOOKUP($BK15,'Historical Calibration 2013'!$A$1:$BJ$13,1+DR$2,FALSE)&lt;Rate!BH$213,Rate!BH$213,BH15/VLOOKUP($BK15,'Historical Calibration 2013'!$A$1:$BJ$13,1+DR$2,FALSE)))</f>
        <v>1.8101265822784811</v>
      </c>
      <c r="DU15">
        <v>1.8320499847198286</v>
      </c>
      <c r="DV15">
        <v>0.99419877244004751</v>
      </c>
      <c r="DW15">
        <v>0.94461676617267032</v>
      </c>
      <c r="DX15">
        <v>0.67068045665302656</v>
      </c>
      <c r="DY15">
        <v>0.56721056147382487</v>
      </c>
      <c r="DZ15">
        <v>0.9930950233894017</v>
      </c>
      <c r="EA15" t="e">
        <v>#DIV/0!</v>
      </c>
      <c r="EB15">
        <v>0.73859236182406951</v>
      </c>
      <c r="EC15">
        <v>0.80218408559256882</v>
      </c>
      <c r="ED15">
        <v>1.2079850523274649</v>
      </c>
      <c r="EE15">
        <v>2.0863185013579404</v>
      </c>
      <c r="EF15">
        <v>0.98182581145842496</v>
      </c>
      <c r="EG15">
        <v>0.98110941701320753</v>
      </c>
      <c r="EH15">
        <v>1.0875155741534628</v>
      </c>
      <c r="EI15">
        <v>0.3889985066030921</v>
      </c>
      <c r="EJ15">
        <v>1.8480128592101759</v>
      </c>
      <c r="EK15">
        <v>1.8597228392649727</v>
      </c>
      <c r="EL15">
        <v>1.0206809276761692</v>
      </c>
      <c r="EM15">
        <v>15.945143949182215</v>
      </c>
      <c r="EN15">
        <v>1.1691987305402136</v>
      </c>
      <c r="EO15">
        <v>1.1989623291617961</v>
      </c>
      <c r="EP15">
        <v>0</v>
      </c>
      <c r="EQ15">
        <v>1.9919058787622361</v>
      </c>
      <c r="ER15">
        <v>1.3038684301896619</v>
      </c>
      <c r="ES15">
        <v>1.2146903497571548</v>
      </c>
      <c r="ET15">
        <v>1.3839847351343351</v>
      </c>
      <c r="EU15">
        <v>0.98536602300799581</v>
      </c>
      <c r="EV15">
        <v>1.0038148619439076</v>
      </c>
      <c r="EW15">
        <v>0.96711364945287004</v>
      </c>
      <c r="EX15">
        <v>1.0344682710002937</v>
      </c>
      <c r="EY15">
        <v>1.0582324239232743</v>
      </c>
      <c r="EZ15" t="e">
        <v>#DIV/0!</v>
      </c>
      <c r="FA15">
        <v>0.93031046396107142</v>
      </c>
      <c r="FB15">
        <v>1.1298292940338959</v>
      </c>
      <c r="FC15">
        <v>1.6735522266622047</v>
      </c>
      <c r="FD15">
        <v>0.84404222261747353</v>
      </c>
      <c r="FE15">
        <v>1.2191755001496274</v>
      </c>
      <c r="FF15">
        <v>0.78649963723859462</v>
      </c>
      <c r="FG15">
        <v>1.1600115173426757</v>
      </c>
      <c r="FH15">
        <v>1.9225750446195162</v>
      </c>
      <c r="FI15">
        <v>1.0872308624885776</v>
      </c>
      <c r="FJ15">
        <v>1.0200704045909419</v>
      </c>
      <c r="FK15">
        <v>0.63035422250010331</v>
      </c>
      <c r="FL15">
        <v>1.2995845114704798</v>
      </c>
      <c r="FM15">
        <v>0.88776440449458882</v>
      </c>
      <c r="FN15">
        <v>1.4904362581714037</v>
      </c>
      <c r="FO15">
        <v>0.969669127308879</v>
      </c>
      <c r="FP15">
        <v>1.0893446338926558</v>
      </c>
      <c r="FQ15">
        <v>1.8990139168132927</v>
      </c>
      <c r="FR15">
        <v>1.0171127703702181</v>
      </c>
      <c r="FS15">
        <v>1.0008816547755464</v>
      </c>
      <c r="FT15">
        <v>1.0671111888920564</v>
      </c>
      <c r="FU15">
        <v>1.1934324735786774</v>
      </c>
      <c r="FV15">
        <v>1.8417612282022331</v>
      </c>
      <c r="FW15" t="e">
        <v>#DIV/0!</v>
      </c>
      <c r="FX15">
        <v>0.48510917898433753</v>
      </c>
      <c r="FY15">
        <v>1.0063415053218907</v>
      </c>
      <c r="FZ15">
        <v>6.9901217041682324</v>
      </c>
      <c r="GA15">
        <v>526.45022722187502</v>
      </c>
    </row>
    <row r="16" spans="1:183" ht="15" x14ac:dyDescent="0.25">
      <c r="A16" s="3" t="s">
        <v>75</v>
      </c>
      <c r="B16" s="21">
        <v>13703538</v>
      </c>
      <c r="C16" s="21">
        <v>34557204</v>
      </c>
      <c r="D16" s="21">
        <v>16912826</v>
      </c>
      <c r="E16" s="21">
        <v>25542632</v>
      </c>
      <c r="F16" s="21">
        <v>261848.25</v>
      </c>
      <c r="G16" s="21">
        <v>10122377</v>
      </c>
      <c r="H16" s="21">
        <v>0</v>
      </c>
      <c r="I16" s="21">
        <v>66218600</v>
      </c>
      <c r="J16" s="21">
        <v>10481239</v>
      </c>
      <c r="K16" s="21">
        <v>13061547</v>
      </c>
      <c r="L16" s="21">
        <v>9945156</v>
      </c>
      <c r="M16" s="21">
        <v>113423928</v>
      </c>
      <c r="N16" s="21">
        <v>33364804</v>
      </c>
      <c r="O16" s="21">
        <v>3921619.25</v>
      </c>
      <c r="P16" s="21">
        <v>1132832.75</v>
      </c>
      <c r="Q16" s="21">
        <v>15274545</v>
      </c>
      <c r="R16" s="21">
        <v>16316969</v>
      </c>
      <c r="S16" s="21">
        <v>1492105.875</v>
      </c>
      <c r="T16" s="21">
        <v>5639714.5</v>
      </c>
      <c r="U16" s="21">
        <v>22506798</v>
      </c>
      <c r="V16" s="21">
        <v>22205440</v>
      </c>
      <c r="W16" s="37">
        <v>55713.1875</v>
      </c>
      <c r="X16" s="21">
        <v>7828432</v>
      </c>
      <c r="Y16" s="21">
        <v>4626392</v>
      </c>
      <c r="Z16" s="21">
        <v>17936374</v>
      </c>
      <c r="AA16" s="21">
        <v>6863529</v>
      </c>
      <c r="AB16" s="21">
        <v>8286810</v>
      </c>
      <c r="AC16" s="21">
        <v>30853464</v>
      </c>
      <c r="AD16" s="21">
        <v>233448.296875</v>
      </c>
      <c r="AE16" s="21">
        <v>731300.4375</v>
      </c>
      <c r="AF16" s="21">
        <v>21169384</v>
      </c>
      <c r="AG16" s="21">
        <v>562868.75</v>
      </c>
      <c r="AH16" s="21">
        <v>796045.875</v>
      </c>
      <c r="AI16" s="21">
        <v>4973860.5</v>
      </c>
      <c r="AJ16" s="21">
        <v>31210110</v>
      </c>
      <c r="AK16" s="21">
        <v>4641617.5</v>
      </c>
      <c r="AL16" s="21">
        <v>501357.78125</v>
      </c>
      <c r="AM16" s="21">
        <v>18633282</v>
      </c>
      <c r="AN16" s="21">
        <v>54635632</v>
      </c>
      <c r="AO16" s="21">
        <v>29715418</v>
      </c>
      <c r="AP16" s="21">
        <v>31506660</v>
      </c>
      <c r="AQ16" s="21">
        <v>24303094</v>
      </c>
      <c r="AR16" s="21">
        <v>5884697</v>
      </c>
      <c r="AS16" s="21">
        <v>40513900</v>
      </c>
      <c r="AT16" s="21">
        <v>1192106.625</v>
      </c>
      <c r="AU16" s="21">
        <v>8051154</v>
      </c>
      <c r="AV16" s="21">
        <v>10632090</v>
      </c>
      <c r="AW16" s="21">
        <v>966593.375</v>
      </c>
      <c r="AX16" s="21">
        <v>4282483</v>
      </c>
      <c r="AY16" s="21">
        <v>6636639</v>
      </c>
      <c r="AZ16" s="21">
        <v>144446192</v>
      </c>
      <c r="BA16" s="21">
        <v>943357696</v>
      </c>
      <c r="BB16" s="21">
        <v>6196314.5</v>
      </c>
      <c r="BC16" s="21">
        <v>29837716</v>
      </c>
      <c r="BD16" s="21">
        <v>0</v>
      </c>
      <c r="BE16" s="21">
        <v>5453323.5</v>
      </c>
      <c r="BF16" s="21">
        <v>8606492</v>
      </c>
      <c r="BG16" s="21">
        <v>2438769</v>
      </c>
      <c r="BH16" s="21">
        <v>249943.015625</v>
      </c>
      <c r="BI16" s="21">
        <v>1955495938.8086243</v>
      </c>
      <c r="BJ16" s="21">
        <f t="shared" si="1"/>
        <v>2015</v>
      </c>
      <c r="BK16" s="21">
        <f t="shared" si="2"/>
        <v>7</v>
      </c>
      <c r="BL16" s="21">
        <f>IF(B16/VLOOKUP($BK16,'Historical Calibration 2013'!$A$1:$BJ$13,1+BL$2,FALSE)&gt;NONUS!B324,NONUS!B324,IF(B16/VLOOKUP($BK16,'Historical Calibration 2013'!$A$1:$BJ$13,1+BL$2,FALSE)&lt;NONUS!B338,NONUS!B338,B16/VLOOKUP($BK16,'Historical Calibration 2013'!$A$1:$BJ$13,1+BL$2,FALSE)))</f>
        <v>1.2175252016945011</v>
      </c>
      <c r="BM16" s="21">
        <f>IF(C16/VLOOKUP($BK16,'Historical Calibration 2013'!$A$1:$BJ$13,1+BM$2,FALSE)&gt;Rate!C$201,Rate!C$201,IF(C16/VLOOKUP($BK16,'Historical Calibration 2013'!$A$1:$BJ$13,1+BM$2,FALSE)&lt;Rate!C$214,Rate!C$214,C16/VLOOKUP($BK16,'Historical Calibration 2013'!$A$1:$BJ$13,1+BM$2,FALSE)))</f>
        <v>1.0053382076010997</v>
      </c>
      <c r="BN16" s="21">
        <f>IF(D16/VLOOKUP($BK16,'Historical Calibration 2013'!$A$1:$BJ$13,1+BN$2,FALSE)&gt;Rate!D$201,Rate!D$201,IF(D16/VLOOKUP($BK16,'Historical Calibration 2013'!$A$1:$BJ$13,1+BN$2,FALSE)&lt;Rate!D$214,Rate!D$214,D16/VLOOKUP($BK16,'Historical Calibration 2013'!$A$1:$BJ$13,1+BN$2,FALSE)))</f>
        <v>1.0191789357476184</v>
      </c>
      <c r="BO16" s="21">
        <f>IF(E16/VLOOKUP($BK16,'Historical Calibration 2013'!$A$1:$BJ$13,1+BO$2,FALSE)&gt;Rate!E$201,Rate!E$201,IF(E16/VLOOKUP($BK16,'Historical Calibration 2013'!$A$1:$BJ$13,1+BO$2,FALSE)&lt;Rate!E$214,Rate!E$214,E16/VLOOKUP($BK16,'Historical Calibration 2013'!$A$1:$BJ$13,1+BO$2,FALSE)))</f>
        <v>0.82153604978368555</v>
      </c>
      <c r="BP16" s="21">
        <f>IF(F16/VLOOKUP($BK16,'Historical Calibration 2013'!$A$1:$BJ$13,1+BP$2,FALSE)&gt;NONUS!C324,NONUS!C324,IF(F16/VLOOKUP($BK16,'Historical Calibration 2013'!$A$1:$BJ$13,1+BP$2,FALSE)&lt;NONUS!C338,NONUS!C338,F16/VLOOKUP($BK16,'Historical Calibration 2013'!$A$1:$BJ$13,1+BP$2,FALSE)))</f>
        <v>0.44206555816108956</v>
      </c>
      <c r="BQ16" s="21">
        <f>IF((G16+H16)/VLOOKUP($BK16,'Historical Calibration 2013'!$A$1:$BJ$13,1+BQ$2,FALSE)&gt;NONUS!J324,NONUS!J324,IF((G16+H16)/VLOOKUP($BK16,'Historical Calibration 2013'!$A$1:$BJ$13,1+BQ$2,FALSE)&lt;NONUS!J338,NONUS!J338,(G16+H16)/VLOOKUP($BK16,'Historical Calibration 2013'!$A$1:$BJ$13,1+BQ$2,FALSE)))</f>
        <v>1.0564499177686337</v>
      </c>
      <c r="BR16" s="21" t="e">
        <f>IF(H16/VLOOKUP($BK16,'Historical Calibration 2013'!$A$1:$BJ$13,1+BR$2,FALSE)&gt;Rate!H$201,Rate!H$201,IF(H16/VLOOKUP($BK16,'Historical Calibration 2013'!$A$1:$BJ$13,1+BR$2,FALSE)&lt;Rate!H$214,Rate!H$214,H16/VLOOKUP($BK16,'Historical Calibration 2013'!$A$1:$BJ$13,1+BR$2,FALSE)))</f>
        <v>#DIV/0!</v>
      </c>
      <c r="BS16" s="21">
        <f>IF(I16/VLOOKUP($BK16,'Historical Calibration 2013'!$A$1:$BJ$13,1+BS$2,FALSE)&gt;Rate!I$201,Rate!I$201,IF(I16/VLOOKUP($BK16,'Historical Calibration 2013'!$A$1:$BJ$13,1+BS$2,FALSE)&lt;Rate!I$214,Rate!I$214,I16/VLOOKUP($BK16,'Historical Calibration 2013'!$A$1:$BJ$13,1+BS$2,FALSE)))</f>
        <v>0.87810336272164224</v>
      </c>
      <c r="BT16" s="21">
        <f>IF(J16/VLOOKUP($BK16,'Historical Calibration 2013'!$A$1:$BJ$13,1+BT$2,FALSE)&gt;Rate!J$201,Rate!J$201,IF(J16/VLOOKUP($BK16,'Historical Calibration 2013'!$A$1:$BJ$13,1+BT$2,FALSE)&lt;Rate!J$214,Rate!J$214,J16/VLOOKUP($BK16,'Historical Calibration 2013'!$A$1:$BJ$13,1+BT$2,FALSE)))</f>
        <v>1.0237184521018909</v>
      </c>
      <c r="BU16" s="21">
        <f>IF(K16/VLOOKUP($BK16,'Historical Calibration 2013'!$A$1:$BJ$13,1+BU$2,FALSE)&gt;Rate!K$201,Rate!K$201,IF(K16/VLOOKUP($BK16,'Historical Calibration 2013'!$A$1:$BJ$13,1+BU$2,FALSE)&lt;Rate!K$214,Rate!K$214,K16/VLOOKUP($BK16,'Historical Calibration 2013'!$A$1:$BJ$13,1+BU$2,FALSE)))</f>
        <v>1.0543496458337538</v>
      </c>
      <c r="BV16" s="21">
        <f>IF(L16/VLOOKUP($BK16,'Historical Calibration 2013'!$A$1:$BJ$13,1+BV$2,FALSE)&gt;Rate!L$201,Rate!L$201,IF(L16/VLOOKUP($BK16,'Historical Calibration 2013'!$A$1:$BJ$13,1+BV$2,FALSE)&lt;Rate!L$214,Rate!L$214,L16/VLOOKUP($BK16,'Historical Calibration 2013'!$A$1:$BJ$13,1+BV$2,FALSE)))</f>
        <v>1.3503706841770811</v>
      </c>
      <c r="BW16" s="21">
        <f>IF(M16/VLOOKUP($BK16,'Historical Calibration 2013'!$A$1:$BJ$13,1+BW$2,FALSE)&gt;Rate!M$201,Rate!M$201,IF(M16/VLOOKUP($BK16,'Historical Calibration 2013'!$A$1:$BJ$13,1+BW$2,FALSE)&lt;Rate!M$214,Rate!M$214,M16/VLOOKUP($BK16,'Historical Calibration 2013'!$A$1:$BJ$13,1+BW$2,FALSE)))</f>
        <v>1.0139983425429182</v>
      </c>
      <c r="BX16" s="21">
        <f>IF(N16/VLOOKUP($BK16,'Historical Calibration 2013'!$A$1:$BJ$13,1+BX$2,FALSE)&gt;Rate!N$201,Rate!N$201,IF(N16/VLOOKUP($BK16,'Historical Calibration 2013'!$A$1:$BJ$13,1+BX$2,FALSE)&lt;Rate!N$214,Rate!N$214,N16/VLOOKUP($BK16,'Historical Calibration 2013'!$A$1:$BJ$13,1+BX$2,FALSE)))</f>
        <v>1.001201629058994</v>
      </c>
      <c r="BY16" s="21">
        <f>IF(O16/VLOOKUP($BK16,'Historical Calibration 2013'!$A$1:$BJ$13,1+BY$2,FALSE)&gt;Rate!O$201,Rate!O$201,IF(O16/VLOOKUP($BK16,'Historical Calibration 2013'!$A$1:$BJ$13,1+BY$2,FALSE)&lt;Rate!O$214,Rate!O$214,O16/VLOOKUP($BK16,'Historical Calibration 2013'!$A$1:$BJ$13,1+BY$2,FALSE)))</f>
        <v>1.1202072356074244</v>
      </c>
      <c r="BZ16" s="21">
        <f>IF(P16/VLOOKUP($BK16,'Historical Calibration 2013'!$A$1:$BJ$13,1+BZ$2,FALSE)&gt;Rate!P$201,Rate!P$201,IF(P16/VLOOKUP($BK16,'Historical Calibration 2013'!$A$1:$BJ$13,1+BZ$2,FALSE)&lt;Rate!P$214,Rate!P$214,P16/VLOOKUP($BK16,'Historical Calibration 2013'!$A$1:$BJ$13,1+BZ$2,FALSE)))</f>
        <v>0.93717575591115954</v>
      </c>
      <c r="CA16" s="21">
        <f>IF(Q16/VLOOKUP($BK16,'Historical Calibration 2013'!$A$1:$BJ$13,1+CA$2,FALSE)&gt;Rate!Q$201,Rate!Q$201,IF(Q16/VLOOKUP($BK16,'Historical Calibration 2013'!$A$1:$BJ$13,1+CA$2,FALSE)&lt;Rate!Q$214,Rate!Q$214,Q16/VLOOKUP($BK16,'Historical Calibration 2013'!$A$1:$BJ$13,1+CA$2,FALSE)))</f>
        <v>1.214409004465024</v>
      </c>
      <c r="CB16" s="21">
        <f>IF(R16/VLOOKUP($BK16,'Historical Calibration 2013'!$A$1:$BJ$13,1+CB$2,FALSE)&gt;Rate!R$201,Rate!R$201,IF(R16/VLOOKUP($BK16,'Historical Calibration 2013'!$A$1:$BJ$13,1+CB$2,FALSE)&lt;Rate!R$214,Rate!R$214,R16/VLOOKUP($BK16,'Historical Calibration 2013'!$A$1:$BJ$13,1+CB$2,FALSE)))</f>
        <v>1.690178600746572</v>
      </c>
      <c r="CC16" s="21">
        <f>IF(S16/VLOOKUP($BK16,'Historical Calibration 2013'!$A$1:$BJ$13,1+CC$2,FALSE)&gt;Rate!S$201,Rate!S$201,IF(S16/VLOOKUP($BK16,'Historical Calibration 2013'!$A$1:$BJ$13,1+CC$2,FALSE)&lt;Rate!S$214,Rate!S$214,S16/VLOOKUP($BK16,'Historical Calibration 2013'!$A$1:$BJ$13,1+CC$2,FALSE)))</f>
        <v>1.4792467827178339</v>
      </c>
      <c r="CD16" s="21">
        <f>IF(T16/VLOOKUP($BK16,'Historical Calibration 2013'!$A$1:$BJ$13,1+CD$2,FALSE)&gt;Rate!T$201,Rate!T$201,IF(T16/VLOOKUP($BK16,'Historical Calibration 2013'!$A$1:$BJ$13,1+CD$2,FALSE)&lt;Rate!T$214,Rate!T$214,T16/VLOOKUP($BK16,'Historical Calibration 2013'!$A$1:$BJ$13,1+CD$2,FALSE)))</f>
        <v>4.0794598203500119</v>
      </c>
      <c r="CE16" s="21">
        <f>IF(U16/VLOOKUP($BK16,'Historical Calibration 2013'!$A$1:$BJ$13,1+CE$2,FALSE)&gt;Rate!U$201,Rate!U$201,IF(U16/VLOOKUP($BK16,'Historical Calibration 2013'!$A$1:$BJ$13,1+CE$2,FALSE)&lt;Rate!U$214,Rate!U$214,U16/VLOOKUP($BK16,'Historical Calibration 2013'!$A$1:$BJ$13,1+CE$2,FALSE)))</f>
        <v>1.2155159927091068</v>
      </c>
      <c r="CF16" s="21">
        <f>IF(V16/VLOOKUP($BK16,'Historical Calibration 2013'!$A$1:$BJ$13,1+CF$2,FALSE)&gt;Rate!V$201,Rate!V$201,IF(V16/VLOOKUP($BK16,'Historical Calibration 2013'!$A$1:$BJ$13,1+CF$2,FALSE)&lt;Rate!V$214,Rate!V$214,V16/VLOOKUP($BK16,'Historical Calibration 2013'!$A$1:$BJ$13,1+CF$2,FALSE)))</f>
        <v>1.0640726267289939</v>
      </c>
      <c r="CG16" s="21">
        <f>(W16+'Historical Calibration 2013'!W98)/VLOOKUP($BK16,'Historical Calibration 2013'!$A$1:$BJ$13,1+CG$2,FALSE)</f>
        <v>0.91771780659382129</v>
      </c>
      <c r="CH16" s="21">
        <f>IF(X16/VLOOKUP($BK16,'Historical Calibration 2013'!$A$1:$BJ$13,1+CH$2,FALSE)&gt;Rate!X$201,Rate!X$201,IF(X16/VLOOKUP($BK16,'Historical Calibration 2013'!$A$1:$BJ$13,1+CH$2,FALSE)&lt;Rate!X$214,Rate!X$214,X16/VLOOKUP($BK16,'Historical Calibration 2013'!$A$1:$BJ$13,1+CH$2,FALSE)))</f>
        <v>1.4595135061870226</v>
      </c>
      <c r="CI16" s="21">
        <f>IF(Y16/VLOOKUP($BK16,'Historical Calibration 2013'!$A$1:$BJ$13,1+CI$2,FALSE)&gt;Rate!Y$201,Rate!Y$201,IF(Y16/VLOOKUP($BK16,'Historical Calibration 2013'!$A$1:$BJ$13,1+CI$2,FALSE)&lt;Rate!Y$214,Rate!Y$214,Y16/VLOOKUP($BK16,'Historical Calibration 2013'!$A$1:$BJ$13,1+CI$2,FALSE)))</f>
        <v>1.083575571352652</v>
      </c>
      <c r="CJ16" s="21">
        <f>IF(Z16/VLOOKUP($BK16,'Historical Calibration 2013'!$A$1:$BJ$13,1+CJ$2,FALSE)&gt;Rate!Z$201,Rate!Z$201,IF(Z16/VLOOKUP($BK16,'Historical Calibration 2013'!$A$1:$BJ$13,1+CJ$2,FALSE)&lt;Rate!Z$214,Rate!Z$214,Z16/VLOOKUP($BK16,'Historical Calibration 2013'!$A$1:$BJ$13,1+CJ$2,FALSE)))</f>
        <v>1.1049647836782066</v>
      </c>
      <c r="CK16" s="21">
        <f>IF(AA16/VLOOKUP($BK16,'Historical Calibration 2013'!$A$1:$BJ$13,1+CK$2,FALSE)&gt;Rate!AA$201,Rate!AA$201,IF(AA16/VLOOKUP($BK16,'Historical Calibration 2013'!$A$1:$BJ$13,1+CK$2,FALSE)&lt;Rate!AA$214,Rate!AA$214,AA16/VLOOKUP($BK16,'Historical Calibration 2013'!$A$1:$BJ$13,1+CK$2,FALSE)))</f>
        <v>1.2149978624554236</v>
      </c>
      <c r="CL16" s="21">
        <f>IF(AB16/VLOOKUP($BK16,'Historical Calibration 2013'!$A$1:$BJ$13,1+CL$2,FALSE)&gt;Rate!AB$201,Rate!AB$201,IF(AB16/VLOOKUP($BK16,'Historical Calibration 2013'!$A$1:$BJ$13,1+CL$2,FALSE)&lt;Rate!AB$214,Rate!AB$214,AB16/VLOOKUP($BK16,'Historical Calibration 2013'!$A$1:$BJ$13,1+CL$2,FALSE)))</f>
        <v>1.0676698122870523</v>
      </c>
      <c r="CM16" s="21">
        <f>IF(AC16/VLOOKUP($BK16,'Historical Calibration 2013'!$A$1:$BJ$13,1+CM$2,FALSE)&gt;Rate!AC$201,Rate!AC$201,IF(AC16/VLOOKUP($BK16,'Historical Calibration 2013'!$A$1:$BJ$13,1+CM$2,FALSE)&lt;Rate!AC$214,Rate!AC$214,AC16/VLOOKUP($BK16,'Historical Calibration 2013'!$A$1:$BJ$13,1+CM$2,FALSE)))</f>
        <v>1.0159840305900345</v>
      </c>
      <c r="CN16" s="21">
        <f>IF(AD16/VLOOKUP($BK16,'Historical Calibration 2013'!$A$1:$BJ$13,1+CN$2,FALSE)&gt;Rate!AD$201,Rate!AD$201,IF(AD16/VLOOKUP($BK16,'Historical Calibration 2013'!$A$1:$BJ$13,1+CN$2,FALSE)&lt;Rate!AD$214,Rate!AD$214,AD16/VLOOKUP($BK16,'Historical Calibration 2013'!$A$1:$BJ$13,1+CN$2,FALSE)))</f>
        <v>1.0037959064220618</v>
      </c>
      <c r="CO16" s="21">
        <f>IF(AE16/VLOOKUP($BK16,'Historical Calibration 2013'!$A$1:$BJ$13,1+CO$2,FALSE)&gt;NONUS!E324,NONUS!E324,IF(AE16/VLOOKUP($BK16,'Historical Calibration 2013'!$A$1:$BJ$13,1+CO$2,FALSE)&lt;NONUS!E338,NONUS!E338,AE16/VLOOKUP($BK16,'Historical Calibration 2013'!$A$1:$BJ$13,1+CO$2,FALSE)))</f>
        <v>1.1500371170994361</v>
      </c>
      <c r="CP16" s="21">
        <f>IF(AF16/VLOOKUP($BK16,'Historical Calibration 2013'!$A$1:$BJ$13,1+CP$2,FALSE)&gt;Rate!AF$201,Rate!AF$201,IF(AF16/VLOOKUP($BK16,'Historical Calibration 2013'!$A$1:$BJ$13,1+CP$2,FALSE)&lt;Rate!AF$214,Rate!AF$214,AF16/VLOOKUP($BK16,'Historical Calibration 2013'!$A$1:$BJ$13,1+CP$2,FALSE)))</f>
        <v>1.193937531054841</v>
      </c>
      <c r="CQ16" s="21" t="e">
        <f>IF(AG16/VLOOKUP($BK16,'Historical Calibration 2013'!$A$1:$BJ$13,1+CQ$2,FALSE)&gt;Rate!AG$201,Rate!AG$201,IF(AG16/VLOOKUP($BK16,'Historical Calibration 2013'!$A$1:$BJ$13,1+CQ$2,FALSE)&lt;Rate!AG$214,Rate!AG$214,AG16/VLOOKUP($BK16,'Historical Calibration 2013'!$A$1:$BJ$13,1+CQ$2,FALSE)))</f>
        <v>#DIV/0!</v>
      </c>
      <c r="CR16" s="21">
        <f>IF(AH16/VLOOKUP($BK16,'Historical Calibration 2013'!$A$1:$BJ$13,1+CR$2,FALSE)&gt;Rate!AH$201,Rate!AH$201,IF(AH16/VLOOKUP($BK16,'Historical Calibration 2013'!$A$1:$BJ$13,1+CR$2,FALSE)&lt;Rate!AH$214,Rate!AH$214,AH16/VLOOKUP($BK16,'Historical Calibration 2013'!$A$1:$BJ$13,1+CR$2,FALSE)))</f>
        <v>1.0294778054918958</v>
      </c>
      <c r="CS16" s="21">
        <f>IF(AI16/VLOOKUP($BK16,'Historical Calibration 2013'!$A$1:$BJ$13,1+CS$2,FALSE)&gt;Rate!AI$201,Rate!AI$201,IF(AI16/VLOOKUP($BK16,'Historical Calibration 2013'!$A$1:$BJ$13,1+CS$2,FALSE)&lt;Rate!AI$214,Rate!AI$214,AI16/VLOOKUP($BK16,'Historical Calibration 2013'!$A$1:$BJ$13,1+CS$2,FALSE)))</f>
        <v>1.0558437944192824</v>
      </c>
      <c r="CT16" s="21">
        <f>IF(AJ16/VLOOKUP($BK16,'Historical Calibration 2013'!$A$1:$BJ$13,1+CT$2,FALSE)&gt;Rate!AJ$201,Rate!AJ$201,IF(AJ16/VLOOKUP($BK16,'Historical Calibration 2013'!$A$1:$BJ$13,1+CT$2,FALSE)&lt;Rate!AJ$214,Rate!AJ$214,AJ16/VLOOKUP($BK16,'Historical Calibration 2013'!$A$1:$BJ$13,1+CT$2,FALSE)))</f>
        <v>1.2481976984611349</v>
      </c>
      <c r="CU16" s="21">
        <f>IF(AK16/VLOOKUP($BK16,'Historical Calibration 2013'!$A$1:$BJ$13,1+CU$2,FALSE)&gt;Rate!AK$201,Rate!AK$201,IF(AK16/VLOOKUP($BK16,'Historical Calibration 2013'!$A$1:$BJ$13,1+CU$2,FALSE)&lt;Rate!AK$214,Rate!AK$214,AK16/VLOOKUP($BK16,'Historical Calibration 2013'!$A$1:$BJ$13,1+CU$2,FALSE)))</f>
        <v>0.9071222390294047</v>
      </c>
      <c r="CV16" s="21">
        <f>IF(AL16/VLOOKUP($BK16,'Historical Calibration 2013'!$A$1:$BJ$13,1+CV$2,FALSE)&gt;NONUS!F324,NONUS!F324,IF(AL16/VLOOKUP($BK16,'Historical Calibration 2013'!$A$1:$BJ$13,1+CV$2,FALSE)&lt;NONUS!F338,NONUS!F338,AL16/VLOOKUP($BK16,'Historical Calibration 2013'!$A$1:$BJ$13,1+CV$2,FALSE)))</f>
        <v>1.026646276547819</v>
      </c>
      <c r="CW16" s="21">
        <f>IF(AM16/VLOOKUP($BK16,'Historical Calibration 2013'!$A$1:$BJ$13,1+CW$2,FALSE)&gt;Rate!AM$201,Rate!AM$201,IF(AM16/VLOOKUP($BK16,'Historical Calibration 2013'!$A$1:$BJ$13,1+CW$2,FALSE)&lt;Rate!AM$214,Rate!AM$214,AM16/VLOOKUP($BK16,'Historical Calibration 2013'!$A$1:$BJ$13,1+CW$2,FALSE)))</f>
        <v>0.87031230441272911</v>
      </c>
      <c r="CX16" s="21">
        <f>IF(AN16/VLOOKUP($BK16,'Historical Calibration 2013'!$A$1:$BJ$13,1+CX$2,FALSE)&gt;Rate!AN$201,Rate!AN$201,IF(AN16/VLOOKUP($BK16,'Historical Calibration 2013'!$A$1:$BJ$13,1+CX$2,FALSE)&lt;Rate!AN$214,Rate!AN$214,AN16/VLOOKUP($BK16,'Historical Calibration 2013'!$A$1:$BJ$13,1+CX$2,FALSE)))</f>
        <v>1.0248072705609956</v>
      </c>
      <c r="CY16" s="21">
        <f>IF(AO16/VLOOKUP($BK16,'Historical Calibration 2013'!$A$1:$BJ$13,1+CY$2,FALSE)&gt;Rate!AO$201,Rate!AO$201,IF(AO16/VLOOKUP($BK16,'Historical Calibration 2013'!$A$1:$BJ$13,1+CY$2,FALSE)&lt;Rate!AO$214,Rate!AO$214,AO16/VLOOKUP($BK16,'Historical Calibration 2013'!$A$1:$BJ$13,1+CY$2,FALSE)))</f>
        <v>1.5471808278277241</v>
      </c>
      <c r="CZ16" s="21">
        <f>IF(AP16/VLOOKUP($BK16,'Historical Calibration 2013'!$A$1:$BJ$13,1+CZ$2,FALSE)&gt;Rate!AP$201,Rate!AP$201,IF(AP16/VLOOKUP($BK16,'Historical Calibration 2013'!$A$1:$BJ$13,1+CZ$2,FALSE)&lt;Rate!AP$214,Rate!AP$214,AP16/VLOOKUP($BK16,'Historical Calibration 2013'!$A$1:$BJ$13,1+CZ$2,FALSE)))</f>
        <v>1.0902177275530096</v>
      </c>
      <c r="DA16" s="21">
        <f>IF(AQ16/VLOOKUP($BK16,'Historical Calibration 2013'!$A$1:$BJ$13,1+DA$2,FALSE)&gt;NONUS!G324,NONUS!G324,IF(AQ16/VLOOKUP($BK16,'Historical Calibration 2013'!$A$1:$BJ$13,1+DA$2,FALSE)&lt;NONUS!G338,NONUS!G338,AQ16/VLOOKUP($BK16,'Historical Calibration 2013'!$A$1:$BJ$13,1+DA$2,FALSE)))</f>
        <v>1.0086527235759366</v>
      </c>
      <c r="DB16" s="21">
        <f>IF(AR16/VLOOKUP($BK16,'Historical Calibration 2013'!$A$1:$BJ$13,1+DB$2,FALSE)&gt;Rate!AR$201,Rate!AR$201,IF(AR16/VLOOKUP($BK16,'Historical Calibration 2013'!$A$1:$BJ$13,1+DB$2,FALSE)&lt;Rate!AR$214,Rate!AR$214,AR16/VLOOKUP($BK16,'Historical Calibration 2013'!$A$1:$BJ$13,1+DB$2,FALSE)))</f>
        <v>0.93997401800402491</v>
      </c>
      <c r="DC16" s="21">
        <f>IF(AS16/VLOOKUP($BK16,'Historical Calibration 2013'!$A$1:$BJ$13,1+DC$2,FALSE)&gt;Rate!AS$201,Rate!AS$201,IF(AS16/VLOOKUP($BK16,'Historical Calibration 2013'!$A$1:$BJ$13,1+DC$2,FALSE)&lt;Rate!AS$214,Rate!AS$214,AS16/VLOOKUP($BK16,'Historical Calibration 2013'!$A$1:$BJ$13,1+DC$2,FALSE)))</f>
        <v>1.0862028518458442</v>
      </c>
      <c r="DD16" s="21" t="e">
        <f>(AT16+'Historical Calibration 2013'!AT98)/VLOOKUP($BK16,'Historical Calibration 2013'!$A$1:$BJ$13,1+DD$2,FALSE)</f>
        <v>#DIV/0!</v>
      </c>
      <c r="DE16" s="21">
        <f>IF(AU16/VLOOKUP($BK16,'Historical Calibration 2013'!$A$1:$BJ$13,1+DE$2,FALSE)&gt;Rate!AU$201,Rate!AU$201,IF(AU16/VLOOKUP($BK16,'Historical Calibration 2013'!$A$1:$BJ$13,1+DE$2,FALSE)&lt;Rate!AU$214,Rate!AU$214,AU16/VLOOKUP($BK16,'Historical Calibration 2013'!$A$1:$BJ$13,1+DE$2,FALSE)))</f>
        <v>1.23715430142993</v>
      </c>
      <c r="DF16" s="21">
        <f>IF(AV16/VLOOKUP($BK16,'Historical Calibration 2013'!$A$1:$BJ$13,1+DF$2,FALSE)&gt;Rate!AV$201,Rate!AV$201,IF(AV16/VLOOKUP($BK16,'Historical Calibration 2013'!$A$1:$BJ$13,1+DF$2,FALSE)&lt;Rate!AV$214,Rate!AV$214,AV16/VLOOKUP($BK16,'Historical Calibration 2013'!$A$1:$BJ$13,1+DF$2,FALSE)))</f>
        <v>1.0527739050531135</v>
      </c>
      <c r="DG16" s="21">
        <f>IF(AW16/VLOOKUP($BK16,'Historical Calibration 2013'!$A$1:$BJ$13,1+DG$2,FALSE)&gt;Rate!AW$201,Rate!AW$201,IF(AW16/VLOOKUP($BK16,'Historical Calibration 2013'!$A$1:$BJ$13,1+DG$2,FALSE)&lt;Rate!AW$214,Rate!AW$214,AW16/VLOOKUP($BK16,'Historical Calibration 2013'!$A$1:$BJ$13,1+DG$2,FALSE)))</f>
        <v>1.0746758939405696</v>
      </c>
      <c r="DH16" s="21">
        <f>IF(AX16/VLOOKUP($BK16,'Historical Calibration 2013'!$A$1:$BJ$13,1+DH$2,FALSE)&gt;NONUS!I324,NONUS!I324,IF(AX16/VLOOKUP($BK16,'Historical Calibration 2013'!$A$1:$BJ$13,1+DH$2,FALSE)&lt;NONUS!I338,NONUS!I338,AX16/VLOOKUP($BK16,'Historical Calibration 2013'!$A$1:$BJ$13,1+DH$2,FALSE)))</f>
        <v>1.1890138295420787</v>
      </c>
      <c r="DI16" s="21">
        <f>IF(AY16/VLOOKUP($BK16,'Historical Calibration 2013'!$A$1:$BJ$13,1+DI$2,FALSE)&gt;Rate!AY$201,Rate!AY$201,IF(AY16/VLOOKUP($BK16,'Historical Calibration 2013'!$A$1:$BJ$13,1+DI$2,FALSE)&lt;Rate!AY$214,Rate!AY$214,AY16/VLOOKUP($BK16,'Historical Calibration 2013'!$A$1:$BJ$13,1+DI$2,FALSE)))</f>
        <v>1.0580895160216732</v>
      </c>
      <c r="DJ16" s="21">
        <f>IF(AZ16/VLOOKUP($BK16,'Historical Calibration 2013'!$A$1:$BJ$13,1+DJ$2,FALSE)&gt;Rate!AZ$201,Rate!AZ$201,IF(AZ16/VLOOKUP($BK16,'Historical Calibration 2013'!$A$1:$BJ$13,1+DJ$2,FALSE)&lt;Rate!AZ$214,Rate!AZ$214,AZ16/VLOOKUP($BK16,'Historical Calibration 2013'!$A$1:$BJ$13,1+DJ$2,FALSE)))</f>
        <v>1.0621637091484524</v>
      </c>
      <c r="DK16" s="21">
        <f>IF(BA16/VLOOKUP($BK16,'Historical Calibration 2013'!$A$1:$BJ$13,1+DK$2,FALSE)&gt;Rate!BA$201,Rate!BA$201,IF(BA16/VLOOKUP($BK16,'Historical Calibration 2013'!$A$1:$BJ$13,1+DK$2,FALSE)&lt;Rate!BA$214,Rate!BA$214,BA16/VLOOKUP($BK16,'Historical Calibration 2013'!$A$1:$BJ$13,1+DK$2,FALSE)))</f>
        <v>1.0725275516874819</v>
      </c>
      <c r="DL16" s="21">
        <f>IF(BB16/VLOOKUP($BK16,'Historical Calibration 2013'!$A$1:$BJ$13,1+DL$2,FALSE)&gt;Rate!BB$201,Rate!BB$201,IF(BB16/VLOOKUP($BK16,'Historical Calibration 2013'!$A$1:$BJ$13,1+DL$2,FALSE)&lt;Rate!BB$214,Rate!BB$214,BB16/VLOOKUP($BK16,'Historical Calibration 2013'!$A$1:$BJ$13,1+DL$2,FALSE)))</f>
        <v>1.395211241283187</v>
      </c>
      <c r="DM16" s="21">
        <f>IF(BC16/VLOOKUP($BK16,'Historical Calibration 2013'!$A$1:$BJ$13,1+DM$2,FALSE)&gt;Rate!BC$201,Rate!BC$201,IF(BC16/VLOOKUP($BK16,'Historical Calibration 2013'!$A$1:$BJ$13,1+DM$2,FALSE)&lt;Rate!BC$214,Rate!BC$214,BC16/VLOOKUP($BK16,'Historical Calibration 2013'!$A$1:$BJ$13,1+DM$2,FALSE)))</f>
        <v>1.5113275171810165</v>
      </c>
      <c r="DN16" s="21" t="e">
        <f>IF(BD16/VLOOKUP($BK16,'Historical Calibration 2013'!$A$1:$BJ$13,1+DN$2,FALSE)&gt;Rate!BD$201,Rate!BD$201,IF(BD16/VLOOKUP($BK16,'Historical Calibration 2013'!$A$1:$BJ$13,1+DN$2,FALSE)&lt;Rate!BD$214,Rate!BD$214,BD16/VLOOKUP($BK16,'Historical Calibration 2013'!$A$1:$BJ$13,1+DN$2,FALSE)))</f>
        <v>#DIV/0!</v>
      </c>
      <c r="DO16" s="21">
        <f>IF(BE16/VLOOKUP($BK16,'Historical Calibration 2013'!$A$1:$BJ$13,1+DO$2,FALSE)&gt;Rate!BE$201,Rate!BE$201,IF(BE16/VLOOKUP($BK16,'Historical Calibration 2013'!$A$1:$BJ$13,1+DO$2,FALSE)&lt;Rate!BE$214,Rate!BE$214,BE16/VLOOKUP($BK16,'Historical Calibration 2013'!$A$1:$BJ$13,1+DO$2,FALSE)))</f>
        <v>0.73586879723557519</v>
      </c>
      <c r="DP16" s="21">
        <f>IF(BF16/VLOOKUP($BK16,'Historical Calibration 2013'!$A$1:$BJ$13,1+DP$2,FALSE)&gt;Rate!BF$201,Rate!BF$201,IF(BF16/VLOOKUP($BK16,'Historical Calibration 2013'!$A$1:$BJ$13,1+DP$2,FALSE)&lt;Rate!BF$214,Rate!BF$214,BF16/VLOOKUP($BK16,'Historical Calibration 2013'!$A$1:$BJ$13,1+DP$2,FALSE)))</f>
        <v>1.0136209154360365</v>
      </c>
      <c r="DQ16" s="21">
        <f>IF(BG16/VLOOKUP($BK16,'Historical Calibration 2013'!$A$1:$BJ$13,1+DQ$2,FALSE)&gt;Rate!BG$201,Rate!BG$201,IF(BG16/VLOOKUP($BK16,'Historical Calibration 2013'!$A$1:$BJ$13,1+DQ$2,FALSE)&lt;Rate!BG$214,Rate!BG$214,BG16/VLOOKUP($BK16,'Historical Calibration 2013'!$A$1:$BJ$13,1+DQ$2,FALSE)))</f>
        <v>2.4057666925121186</v>
      </c>
      <c r="DR16" s="21">
        <f>IF(BH16/VLOOKUP($BK16,'Historical Calibration 2013'!$A$1:$BJ$13,1+DR$2,FALSE)&gt;Rate!BH$201,Rate!BH$201,IF(BH16/VLOOKUP($BK16,'Historical Calibration 2013'!$A$1:$BJ$13,1+DR$2,FALSE)&lt;Rate!BH$214,Rate!BH$214,BH16/VLOOKUP($BK16,'Historical Calibration 2013'!$A$1:$BJ$13,1+DR$2,FALSE)))</f>
        <v>1.9512195121951219</v>
      </c>
      <c r="DU16">
        <v>1.4589972099540436</v>
      </c>
      <c r="DV16">
        <v>1.0101560756752763</v>
      </c>
      <c r="DW16">
        <v>1.0231115498090941</v>
      </c>
      <c r="DX16">
        <v>0.81323977664498537</v>
      </c>
      <c r="DY16">
        <v>0.46944439872098109</v>
      </c>
      <c r="DZ16">
        <v>1.0600771152581296</v>
      </c>
      <c r="EA16" t="e">
        <v>#DIV/0!</v>
      </c>
      <c r="EB16">
        <v>0.87700097625092588</v>
      </c>
      <c r="EC16">
        <v>1.0534647991873731</v>
      </c>
      <c r="ED16">
        <v>1.0581735919116906</v>
      </c>
      <c r="EE16">
        <v>1.3403706298643812</v>
      </c>
      <c r="EF16">
        <v>1.0166600720019381</v>
      </c>
      <c r="EG16">
        <v>1.0094775176175312</v>
      </c>
      <c r="EH16">
        <v>1.1170475988617452</v>
      </c>
      <c r="EI16">
        <v>0.9236173789454265</v>
      </c>
      <c r="EJ16">
        <v>1.2679151931663508</v>
      </c>
      <c r="EK16">
        <v>1.6629134002714525</v>
      </c>
      <c r="EL16">
        <v>1.3773220642950827</v>
      </c>
      <c r="EM16">
        <v>4.183284796877464</v>
      </c>
      <c r="EN16">
        <v>1.2211589279686761</v>
      </c>
      <c r="EO16">
        <v>1.0732982722639788</v>
      </c>
      <c r="EP16">
        <v>1.1391591944276778</v>
      </c>
      <c r="EQ16">
        <v>1.4364764463217461</v>
      </c>
      <c r="ER16">
        <v>1.0871606003521206</v>
      </c>
      <c r="ES16">
        <v>1.0910509945153344</v>
      </c>
      <c r="ET16">
        <v>1.2262935685133931</v>
      </c>
      <c r="EU16">
        <v>1.0910835866643218</v>
      </c>
      <c r="EV16">
        <v>1.0310040878475608</v>
      </c>
      <c r="EW16">
        <v>1.0321102415233558</v>
      </c>
      <c r="EX16">
        <v>1.1440941941638285</v>
      </c>
      <c r="EY16">
        <v>1.1978126112122851</v>
      </c>
      <c r="EZ16" t="e">
        <v>#DIV/0!</v>
      </c>
      <c r="FA16">
        <v>1.0604252642831491</v>
      </c>
      <c r="FB16">
        <v>1.0617765547704081</v>
      </c>
      <c r="FC16">
        <v>1.2359370888180918</v>
      </c>
      <c r="FD16">
        <v>0.90790758394796811</v>
      </c>
      <c r="FE16">
        <v>1.2275859115641967</v>
      </c>
      <c r="FF16">
        <v>0.88155206848426992</v>
      </c>
      <c r="FG16">
        <v>1.0049698122862156</v>
      </c>
      <c r="FH16">
        <v>1.5297502833724788</v>
      </c>
      <c r="FI16">
        <v>1.092694109431954</v>
      </c>
      <c r="FJ16">
        <v>0.99577075536810933</v>
      </c>
      <c r="FK16">
        <v>0.89969737188261167</v>
      </c>
      <c r="FL16">
        <v>1.0822553631297647</v>
      </c>
      <c r="FM16">
        <v>1.0270570300081061</v>
      </c>
      <c r="FN16">
        <v>1.2514376207877285</v>
      </c>
      <c r="FO16">
        <v>1.0497117570639818</v>
      </c>
      <c r="FP16">
        <v>1.1157955091003413</v>
      </c>
      <c r="FQ16">
        <v>1.2249065027445296</v>
      </c>
      <c r="FR16">
        <v>1.0507612457023239</v>
      </c>
      <c r="FS16">
        <v>1.068114982896103</v>
      </c>
      <c r="FT16">
        <v>1.0727860794824715</v>
      </c>
      <c r="FU16">
        <v>1.4032640341534699</v>
      </c>
      <c r="FV16">
        <v>1.4643028924079358</v>
      </c>
      <c r="FW16" t="e">
        <v>#DIV/0!</v>
      </c>
      <c r="FX16">
        <v>0.70988632965614173</v>
      </c>
      <c r="FY16">
        <v>1.0533343053613429</v>
      </c>
      <c r="FZ16">
        <v>2.345886873864329</v>
      </c>
      <c r="GA16">
        <v>4.9631363834106583</v>
      </c>
    </row>
    <row r="17" spans="1:183" ht="15" x14ac:dyDescent="0.25">
      <c r="A17" s="3" t="s">
        <v>76</v>
      </c>
      <c r="B17" s="21">
        <v>13521183</v>
      </c>
      <c r="C17" s="21">
        <v>34831136</v>
      </c>
      <c r="D17" s="21">
        <v>16527659</v>
      </c>
      <c r="E17" s="21">
        <v>26501652</v>
      </c>
      <c r="F17" s="21">
        <v>360101.53125</v>
      </c>
      <c r="G17" s="21">
        <v>9845821</v>
      </c>
      <c r="H17" s="21">
        <v>212.21145629882812</v>
      </c>
      <c r="I17" s="21">
        <v>71488896</v>
      </c>
      <c r="J17" s="21">
        <v>10985230</v>
      </c>
      <c r="K17" s="21">
        <v>12800115</v>
      </c>
      <c r="L17" s="21">
        <v>9671788</v>
      </c>
      <c r="M17" s="21">
        <v>112526112</v>
      </c>
      <c r="N17" s="21">
        <v>33265416</v>
      </c>
      <c r="O17" s="21">
        <v>3511637</v>
      </c>
      <c r="P17" s="21">
        <v>1393749.875</v>
      </c>
      <c r="Q17" s="21">
        <v>13675054</v>
      </c>
      <c r="R17" s="21">
        <v>14185610</v>
      </c>
      <c r="S17" s="21">
        <v>1364346.625</v>
      </c>
      <c r="T17" s="21">
        <v>4826663</v>
      </c>
      <c r="U17" s="21">
        <v>22735498</v>
      </c>
      <c r="V17" s="21">
        <v>21566516</v>
      </c>
      <c r="W17" s="37">
        <v>32321.068359375</v>
      </c>
      <c r="X17" s="21">
        <v>6434897.5</v>
      </c>
      <c r="Y17" s="21">
        <v>4744645</v>
      </c>
      <c r="Z17" s="21">
        <v>15513176</v>
      </c>
      <c r="AA17" s="21">
        <v>6087971</v>
      </c>
      <c r="AB17" s="21">
        <v>8230676</v>
      </c>
      <c r="AC17" s="21">
        <v>31290626</v>
      </c>
      <c r="AD17" s="21">
        <v>238632.171875</v>
      </c>
      <c r="AE17" s="21">
        <v>577739.75</v>
      </c>
      <c r="AF17" s="21">
        <v>18844526</v>
      </c>
      <c r="AG17" s="21">
        <v>502145.03125</v>
      </c>
      <c r="AH17" s="21">
        <v>683479.625</v>
      </c>
      <c r="AI17" s="21">
        <v>5265836.5</v>
      </c>
      <c r="AJ17" s="21">
        <v>31016406</v>
      </c>
      <c r="AK17" s="21">
        <v>4963303.5</v>
      </c>
      <c r="AL17" s="21">
        <v>610231.9375</v>
      </c>
      <c r="AM17" s="21">
        <v>19358348</v>
      </c>
      <c r="AN17" s="21">
        <v>49613368</v>
      </c>
      <c r="AO17" s="21">
        <v>28462850</v>
      </c>
      <c r="AP17" s="21">
        <v>31229114</v>
      </c>
      <c r="AQ17" s="21">
        <v>21435146</v>
      </c>
      <c r="AR17" s="21">
        <v>8157156</v>
      </c>
      <c r="AS17" s="21">
        <v>40094860</v>
      </c>
      <c r="AT17" s="21">
        <v>1106729.375</v>
      </c>
      <c r="AU17" s="21">
        <v>7558521.5</v>
      </c>
      <c r="AV17" s="21">
        <v>10106981</v>
      </c>
      <c r="AW17" s="21">
        <v>828242.25</v>
      </c>
      <c r="AX17" s="21">
        <v>4332733</v>
      </c>
      <c r="AY17" s="21">
        <v>6517048</v>
      </c>
      <c r="AZ17" s="21">
        <v>154404560</v>
      </c>
      <c r="BA17" s="21">
        <v>946346368</v>
      </c>
      <c r="BB17" s="21">
        <v>6501952</v>
      </c>
      <c r="BC17" s="21">
        <v>28977764</v>
      </c>
      <c r="BD17" s="21">
        <v>0</v>
      </c>
      <c r="BE17" s="21">
        <v>10556273</v>
      </c>
      <c r="BF17" s="21">
        <v>7887714.5</v>
      </c>
      <c r="BG17" s="21">
        <v>1951967.75</v>
      </c>
      <c r="BH17" s="21">
        <v>207987</v>
      </c>
      <c r="BI17" s="21">
        <v>1955554478.171875</v>
      </c>
      <c r="BJ17" s="21">
        <f t="shared" si="1"/>
        <v>2015</v>
      </c>
      <c r="BK17" s="21">
        <f t="shared" si="2"/>
        <v>8</v>
      </c>
      <c r="BL17" s="37">
        <f>IF(B17/B5&gt;NONUS!B325,NONUS!B325,IF(B17/B5&lt;NONUS!B339,NONUS!B339,B17/B5))</f>
        <v>1.2300097931985383</v>
      </c>
      <c r="BM17" s="37">
        <f>IF(C17/C5&gt;Rate!C$202,Rate!C$202,IF(C17/C5&lt;Rate!C$215,Rate!C$215,C17/C5))</f>
        <v>1.0147475327552034</v>
      </c>
      <c r="BN17" s="37">
        <f>IF(D17/D5&gt;Rate!D$202,Rate!D$202,IF(D17/D5&lt;Rate!D$215,Rate!D$215,D17/D5))</f>
        <v>1.0075536996113694</v>
      </c>
      <c r="BO17" s="37">
        <f>IF(E17/E5&gt;Rate!E$202,Rate!E$202,IF(E17/E5&lt;Rate!E$215,Rate!E$215,E17/E5))</f>
        <v>0.95858047494014487</v>
      </c>
      <c r="BP17" s="37">
        <f>IF(F17/F5&gt;NONUS!C325,NONUS!C325,IF(F17/F5&lt;NONUS!C339,NONUS!C339,F17/F5))</f>
        <v>0.88963746454709569</v>
      </c>
      <c r="BQ17" s="37">
        <f>IF((G17+H17)/(G5+H5)&gt;NONUS!J325,NONUS!J325,IF((G17+H17)/(G5+H5)&lt;NONUS!J339,NONUS!J339,(G17+H17)/(G5+H5)))</f>
        <v>1.0563920258503277</v>
      </c>
      <c r="BR17" s="37" t="e">
        <f>IF(H17/H5&gt;Rate!H$202,Rate!H$202,IF(H17/H5&lt;Rate!H$215,Rate!H$215,H17/H5))</f>
        <v>#DIV/0!</v>
      </c>
      <c r="BS17" s="37">
        <f>IF(I17/I5&gt;Rate!I$202,Rate!I$202,IF(I17/I5&lt;Rate!I$215,Rate!I$215,I17/I5))</f>
        <v>0.9894179226337142</v>
      </c>
      <c r="BT17" s="37">
        <f>IF(J17/J5&gt;Rate!J$202,Rate!J$202,IF(J17/J5&lt;Rate!J$215,Rate!J$215,J17/J5))</f>
        <v>1.0336839347707811</v>
      </c>
      <c r="BU17" s="37">
        <f>IF(K17/K5&gt;Rate!K$202,Rate!K$202,IF(K17/K5&lt;Rate!K$215,Rate!K$215,K17/K5))</f>
        <v>1.0042415486771903</v>
      </c>
      <c r="BV17" s="37">
        <f>IF(L17/L5&gt;Rate!L$202,Rate!L$202,IF(L17/L5&lt;Rate!L$215,Rate!L$215,L17/L5))</f>
        <v>1.1459989930817918</v>
      </c>
      <c r="BW17" s="37">
        <f>IF(M17/M5&gt;Rate!M$202,Rate!M$202,IF(M17/M5&lt;Rate!M$215,Rate!M$215,M17/M5))</f>
        <v>1.0006913750851414</v>
      </c>
      <c r="BX17" s="37">
        <f>IF(N17/N5&gt;Rate!N$202,Rate!N$202,IF(N17/N5&lt;Rate!N$215,Rate!N$215,N17/N5))</f>
        <v>1.0174457107056156</v>
      </c>
      <c r="BY17" s="37">
        <f>IF(O17/O5&gt;Rate!O$202,Rate!O$202,IF(O17/O5&lt;Rate!O$215,Rate!O$215,O17/O5))</f>
        <v>1.2270838623976017</v>
      </c>
      <c r="BZ17" s="37">
        <f>IF(P17/P5&gt;Rate!P$202,Rate!P$202,IF(P17/P5&lt;Rate!P$215,Rate!P$215,P17/P5))</f>
        <v>1.0774132609775375</v>
      </c>
      <c r="CA17" s="37">
        <f>IF(Q17/Q5&gt;Rate!Q$202,Rate!Q$202,IF(Q17/Q5&lt;Rate!Q$215,Rate!Q$215,Q17/Q5))</f>
        <v>1.3497040187266127</v>
      </c>
      <c r="CB17" s="37">
        <f>IF(R17/R5&gt;Rate!R$202,Rate!R$202,IF(R17/R5&lt;Rate!R$215,Rate!R$215,R17/R5))</f>
        <v>1.1207098350640452</v>
      </c>
      <c r="CC17" s="37">
        <f>IF(S17/S5&gt;Rate!S$202,Rate!S$202,IF(S17/S5&lt;Rate!S$215,Rate!S$215,S17/S5))</f>
        <v>1.2960262758613974</v>
      </c>
      <c r="CD17" s="37">
        <f>IF(T17/T5&gt;Rate!T$202,Rate!T$202,IF(T17/T5&lt;Rate!T$215,Rate!T$215,T17/T5))</f>
        <v>1.7752157684150809</v>
      </c>
      <c r="CE17" s="37">
        <f>IF(U17/U5&gt;Rate!U$202,Rate!U$202,IF(U17/U5&lt;Rate!U$215,Rate!U$215,U17/U5))</f>
        <v>1.2300061696428899</v>
      </c>
      <c r="CF17" s="37">
        <f>IF(V17/V5&gt;Rate!V$202,Rate!V$202,IF(V17/V5&lt;Rate!V$215,Rate!V$215,V17/V5))</f>
        <v>1.0009897335795384</v>
      </c>
      <c r="CG17" s="37">
        <f>IF(W5=0,1,W17/W5)</f>
        <v>1.0781560834843875</v>
      </c>
      <c r="CH17" s="37">
        <f>IF(X17/X5&gt;Rate!X$202,Rate!X$202,IF(X17/X5&lt;Rate!X$215,Rate!X$215,X17/X5))</f>
        <v>2.2335504933196773</v>
      </c>
      <c r="CI17" s="37">
        <f>IF(Y17/Y5&gt;Rate!Y$202,Rate!Y$202,IF(Y17/Y5&lt;Rate!Y$215,Rate!Y$215,Y17/Y5))</f>
        <v>0.93907528305490484</v>
      </c>
      <c r="CJ17" s="37">
        <f>IF(Z17/Z5&gt;Rate!Z$202,Rate!Z$202,IF(Z17/Z5&lt;Rate!Z$215,Rate!Z$215,Z17/Z5))</f>
        <v>1.213039751799228</v>
      </c>
      <c r="CK17" s="37">
        <f>IF(AA17/AA5&gt;Rate!AA$202,Rate!AA$202,IF(AA17/AA5&lt;Rate!AA$215,Rate!AA$215,AA17/AA5))</f>
        <v>1.3844788673235164</v>
      </c>
      <c r="CL17" s="37">
        <f>IF(AB17/AB5&gt;Rate!AB$202,Rate!AB$202,IF(AB17/AB5&lt;Rate!AB$215,Rate!AB$215,AB17/AB5))</f>
        <v>1.0476140957564104</v>
      </c>
      <c r="CM17" s="37">
        <f>IF(AC17/AC5&gt;Rate!AC$202,Rate!AC$202,IF(AC17/AC5&lt;Rate!AC$215,Rate!AC$215,AC17/AC5))</f>
        <v>1.0151380693167438</v>
      </c>
      <c r="CN17" s="37">
        <f>IF(AD17/AD5&gt;Rate!AD$202,Rate!AD$202,IF(AD17/AD5&lt;Rate!AD$215,Rate!AD$215,AD17/AD5))</f>
        <v>1.1263937800622934</v>
      </c>
      <c r="CO17" s="37">
        <f>IF(AE17/AE5&gt;NONUS!E325,NONUS!E325,IF(AE17/AE5&lt;NONUS!E339,NONUS!E339,AE17/AE5))</f>
        <v>1.3603241702357292</v>
      </c>
      <c r="CP17" s="37">
        <f>IF(AF17/AF5&gt;Rate!AF$202,Rate!AF$202,IF(AF17/AF5&lt;Rate!AF$215,Rate!AF$215,AF17/AF5))</f>
        <v>1.0758212441933022</v>
      </c>
      <c r="CQ17" s="37">
        <f>IF(AG17/AG5&gt;Rate!AG$202,Rate!AG$202,IF(AG17/AG5&lt;Rate!AG$215,Rate!AG$215,AG17/AG5))</f>
        <v>0</v>
      </c>
      <c r="CR17" s="37">
        <f>IF(AH17/AH5&gt;Rate!AH$202,Rate!AH$202,IF(AH17/AH5&lt;Rate!AH$215,Rate!AH$215,AH17/AH5))</f>
        <v>1.5290144239323058</v>
      </c>
      <c r="CS17" s="37">
        <f>IF(AI17/AI5&gt;Rate!AI$202,Rate!AI$202,IF(AI17/AI5&lt;Rate!AI$215,Rate!AI$215,AI17/AI5))</f>
        <v>1.020497006775392</v>
      </c>
      <c r="CT17" s="37">
        <f>IF(AJ17/AJ5&gt;Rate!AJ$202,Rate!AJ$202,IF(AJ17/AJ5&lt;Rate!AJ$215,Rate!AJ$215,AJ17/AJ5))</f>
        <v>1.0502390027708934</v>
      </c>
      <c r="CU17" s="37">
        <f>IF(AK17/AK5&gt;Rate!AK$202,Rate!AK$202,IF(AK17/AK5&lt;Rate!AK$215,Rate!AK$215,AK17/AK5))</f>
        <v>1.0002847704922146</v>
      </c>
      <c r="CV17" s="37">
        <f>IF(AL17/AL5&gt;NONUS!F325,NONUS!F325,IF(AL17/AL5&lt;NONUS!F339,NONUS!F339,AL17/AL5))</f>
        <v>2.9627516414491026</v>
      </c>
      <c r="CW17" s="37">
        <f>IF(AM17/AM5&gt;Rate!AM$202,Rate!AM$202,IF(AM17/AM5&lt;Rate!AM$215,Rate!AM$215,AM17/AM5))</f>
        <v>0.94815435506924317</v>
      </c>
      <c r="CX17" s="37">
        <f>IF(AN17/AN5&gt;Rate!AN$202,Rate!AN$202,IF(AN17/AN5&lt;Rate!AN$215,Rate!AN$215,AN17/AN5))</f>
        <v>1.0324135453450363</v>
      </c>
      <c r="CY17" s="37">
        <f>IF(AO17/AO5&gt;Rate!AO$202,Rate!AO$202,IF(AO17/AO5&lt;Rate!AO$215,Rate!AO$215,AO17/AO5))</f>
        <v>1.1434807314265658</v>
      </c>
      <c r="CZ17" s="37">
        <f>IF(AP17/AP5&gt;Rate!AP$202,Rate!AP$202,IF(AP17/AP5&lt;Rate!AP$215,Rate!AP$215,AP17/AP5))</f>
        <v>1.0655763290260036</v>
      </c>
      <c r="DA17" s="37">
        <f>IF(AQ17/AQ5&gt;NONUS!G325,NONUS!G325,IF(AQ17/AQ5&lt;NONUS!G339,NONUS!G339,AQ17/AQ5))</f>
        <v>1.1339760723420491</v>
      </c>
      <c r="DB17" s="37">
        <f>IF(AR17/AR5&gt;Rate!AR$202,Rate!AR$202,IF(AR17/AR5&lt;Rate!AR$215,Rate!AR$215,AR17/AR5))</f>
        <v>1.001956400069105</v>
      </c>
      <c r="DC17" s="37">
        <f>IF(AS17/AS5&gt;Rate!AS$202,Rate!AS$202,IF(AS17/AS5&lt;Rate!AS$215,Rate!AS$215,AS17/AS5))</f>
        <v>1.073411596944331</v>
      </c>
      <c r="DD17" s="37">
        <f>IF(AT5=0,1,(AT17-'Historical Calibration 2013'!AT99)/(AT5-'Historical Calibration 2013'!AT99))</f>
        <v>1.0854702002957461</v>
      </c>
      <c r="DE17" s="37">
        <f>IF(AU17/AU5&gt;Rate!AU$202,Rate!AU$202,IF(AU17/AU5&lt;Rate!AU$215,Rate!AU$215,AU17/AU5))</f>
        <v>1.1686496495413892</v>
      </c>
      <c r="DF17" s="37">
        <f>IF(AV17/AV5&gt;Rate!AV$202,Rate!AV$202,IF(AV17/AV5&lt;Rate!AV$215,Rate!AV$215,AV17/AV5))</f>
        <v>1.0424873979673985</v>
      </c>
      <c r="DG17" s="37">
        <f>IF(AW17/AW5&gt;Rate!AW$202,Rate!AW$202,IF(AW17/AW5&lt;Rate!AW$215,Rate!AW$215,AW17/AW5))</f>
        <v>1.2811838048034594</v>
      </c>
      <c r="DH17" s="37">
        <f>IF(AX17/AX5&gt;NONUS!I325,NONUS!I325,IF(AX17/AX5&lt;NONUS!I339,NONUS!I339,AX17/AX5))</f>
        <v>1.2718193347531739</v>
      </c>
      <c r="DI17" s="37">
        <f>IF(AY17/AY5&gt;Rate!AY$202,Rate!AY$202,IF(AY17/AY5&lt;Rate!AY$215,Rate!AY$215,AY17/AY5))</f>
        <v>1.0422064100419535</v>
      </c>
      <c r="DJ17" s="37">
        <f>IF(AZ17/AZ5&gt;Rate!AZ$202,Rate!AZ$202,IF(AZ17/AZ5&lt;Rate!AZ$215,Rate!AZ$215,AZ17/AZ5))</f>
        <v>1.0374156278124957</v>
      </c>
      <c r="DK17" s="37">
        <f>IF(BA17/BA5&gt;Rate!BA$202,Rate!BA$202,IF(BA17/BA5&lt;Rate!BA$215,Rate!BA$215,BA17/BA5))</f>
        <v>1.0549130952044625</v>
      </c>
      <c r="DL17" s="37">
        <f>IF(BB17/BB5&gt;Rate!BB$202,Rate!BB$202,IF(BB17/BB5&lt;Rate!BB$215,Rate!BB$215,BB17/BB5))</f>
        <v>1.0043220768211658</v>
      </c>
      <c r="DM17" s="37">
        <f>IF(BC17/BC5&gt;Rate!BC$202,Rate!BC$202,IF(BC17/BC5&lt;Rate!BC$215,Rate!BC$215,BC17/BC5))</f>
        <v>1.2362746710863128</v>
      </c>
      <c r="DN17" s="37" t="e">
        <f>IF(BD17/BD5&gt;Rate!BD$202,Rate!BD$202,IF(BD17/BD5&lt;Rate!BD$215,Rate!BD$215,BD17/BD5))</f>
        <v>#DIV/0!</v>
      </c>
      <c r="DO17" s="37">
        <f>IF(BE17/BE5&gt;Rate!BE$202,Rate!BE$202,IF(BE17/BE5&lt;Rate!BE$215,Rate!BE$215,BE17/BE5))</f>
        <v>1.0676555069411995</v>
      </c>
      <c r="DP17" s="37">
        <f>IF(BF17/BF5&gt;Rate!BF$202,Rate!BF$202,IF(BF17/BF5&lt;Rate!BF$215,Rate!BF$215,BF17/BF5))</f>
        <v>1.0829615209350163</v>
      </c>
      <c r="DQ17" s="37">
        <f>IF(BG17/BG5&gt;Rate!BG$202,Rate!BG$202,IF(BG17/BG5&lt;Rate!BG$215,Rate!BG$215,BG17/BG5))</f>
        <v>1.3528790740387782</v>
      </c>
      <c r="DR17" s="37">
        <f>IF(BH17/BH5&gt;Rate!BH$202,Rate!BH$202,IF(BH17/BH5&lt;Rate!BH$215,Rate!BH$215,BH17/BH5))</f>
        <v>2.1176470588235294</v>
      </c>
      <c r="DU17">
        <v>1.371975823472475</v>
      </c>
      <c r="DV17">
        <v>0.93543789332035843</v>
      </c>
      <c r="DW17">
        <v>0.9911837982005256</v>
      </c>
      <c r="DX17">
        <v>0.80688825140631237</v>
      </c>
      <c r="DY17">
        <v>0.41402515899593945</v>
      </c>
      <c r="DZ17">
        <v>0.99853834131277608</v>
      </c>
      <c r="EA17" t="e">
        <v>#DIV/0!</v>
      </c>
      <c r="EB17">
        <v>0.90601659235367993</v>
      </c>
      <c r="EC17">
        <v>0.97453550572996306</v>
      </c>
      <c r="ED17">
        <v>1.1133606561643812</v>
      </c>
      <c r="EE17">
        <v>1.5325614771831639</v>
      </c>
      <c r="EF17">
        <v>1.015920621938615</v>
      </c>
      <c r="EG17">
        <v>0.97027647353318347</v>
      </c>
      <c r="EH17">
        <v>1.4534672071348356</v>
      </c>
      <c r="EI17">
        <v>0.8875815418395111</v>
      </c>
      <c r="EJ17">
        <v>1.3809355164728134</v>
      </c>
      <c r="EK17">
        <v>1.458234384399449</v>
      </c>
      <c r="EL17">
        <v>2.2607648701239285</v>
      </c>
      <c r="EM17">
        <v>11.023815915995716</v>
      </c>
      <c r="EN17">
        <v>1.2353395270742662</v>
      </c>
      <c r="EO17">
        <v>1.1632112984171921</v>
      </c>
      <c r="EP17">
        <v>12.710181991973524</v>
      </c>
      <c r="EQ17">
        <v>3.3763082732196339</v>
      </c>
      <c r="ER17">
        <v>1.1445249231675338</v>
      </c>
      <c r="ES17">
        <v>1.1911625363334919</v>
      </c>
      <c r="ET17">
        <v>1.4779152832156963</v>
      </c>
      <c r="EU17">
        <v>1.101821957130436</v>
      </c>
      <c r="EV17">
        <v>0.99436646312388466</v>
      </c>
      <c r="EW17">
        <v>1.02629674684246</v>
      </c>
      <c r="EX17">
        <v>1.0506081369929514</v>
      </c>
      <c r="EY17">
        <v>1.1522615780133723</v>
      </c>
      <c r="EZ17" t="e">
        <v>#DIV/0!</v>
      </c>
      <c r="FA17">
        <v>2.2436582755309975</v>
      </c>
      <c r="FB17">
        <v>1.1380292513580526</v>
      </c>
      <c r="FC17">
        <v>1.5710139914510659</v>
      </c>
      <c r="FD17">
        <v>1.0442181482859254</v>
      </c>
      <c r="FE17">
        <v>1.5898951764486495</v>
      </c>
      <c r="FF17">
        <v>0.84936717531372441</v>
      </c>
      <c r="FG17">
        <v>1.3721517807197463</v>
      </c>
      <c r="FH17">
        <v>1.565968010190647</v>
      </c>
      <c r="FI17">
        <v>1.0587515843185245</v>
      </c>
      <c r="FJ17">
        <v>1.0849267553290596</v>
      </c>
      <c r="FK17">
        <v>0.91186186796470292</v>
      </c>
      <c r="FL17">
        <v>1.1176841321496185</v>
      </c>
      <c r="FM17">
        <v>1.0246511802063603</v>
      </c>
      <c r="FN17">
        <v>1.4447292803490348</v>
      </c>
      <c r="FO17">
        <v>1.0393637447970698</v>
      </c>
      <c r="FP17">
        <v>1.487912426352437</v>
      </c>
      <c r="FQ17">
        <v>1.1332723801594942</v>
      </c>
      <c r="FR17">
        <v>0.98012537786359599</v>
      </c>
      <c r="FS17">
        <v>1.0307895447764472</v>
      </c>
      <c r="FT17">
        <v>1.0913429738045393</v>
      </c>
      <c r="FU17">
        <v>1.3520306989850357</v>
      </c>
      <c r="FV17">
        <v>1.7083610261376057</v>
      </c>
      <c r="FW17" t="e">
        <v>#DIV/0!</v>
      </c>
      <c r="FX17">
        <v>0.91279957296929248</v>
      </c>
      <c r="FY17">
        <v>0.99237530102600369</v>
      </c>
      <c r="FZ17">
        <v>4.578729871904879</v>
      </c>
      <c r="GA17">
        <v>4.53648942189223</v>
      </c>
    </row>
    <row r="18" spans="1:183" ht="15" x14ac:dyDescent="0.25">
      <c r="A18" s="3" t="s">
        <v>77</v>
      </c>
      <c r="B18" s="21">
        <v>15006592</v>
      </c>
      <c r="C18" s="21">
        <v>28887830</v>
      </c>
      <c r="D18" s="21">
        <v>9251423</v>
      </c>
      <c r="E18" s="21">
        <v>19837112</v>
      </c>
      <c r="F18" s="21">
        <v>577922.25</v>
      </c>
      <c r="G18" s="21">
        <v>8270124</v>
      </c>
      <c r="H18" s="21">
        <v>0</v>
      </c>
      <c r="I18" s="21">
        <v>65712748</v>
      </c>
      <c r="J18" s="21">
        <v>5703530</v>
      </c>
      <c r="K18" s="21">
        <v>10591915</v>
      </c>
      <c r="L18" s="21">
        <v>8611467</v>
      </c>
      <c r="M18" s="21">
        <v>93107344</v>
      </c>
      <c r="N18" s="21">
        <v>25967610</v>
      </c>
      <c r="O18" s="21">
        <v>397528.96875</v>
      </c>
      <c r="P18" s="21">
        <v>1373408.375</v>
      </c>
      <c r="Q18" s="21">
        <v>4187188.5</v>
      </c>
      <c r="R18" s="21">
        <v>10022946</v>
      </c>
      <c r="S18" s="21">
        <v>128546.625</v>
      </c>
      <c r="T18" s="21">
        <v>974012.625</v>
      </c>
      <c r="U18" s="21">
        <v>12315690</v>
      </c>
      <c r="V18" s="21">
        <v>19005030</v>
      </c>
      <c r="W18" s="37">
        <v>0</v>
      </c>
      <c r="X18" s="21">
        <v>3103788.25</v>
      </c>
      <c r="Y18" s="21">
        <v>4523952.5</v>
      </c>
      <c r="Z18" s="21">
        <v>7772884</v>
      </c>
      <c r="AA18" s="21">
        <v>1556894</v>
      </c>
      <c r="AB18" s="21">
        <v>3101579</v>
      </c>
      <c r="AC18" s="21">
        <v>23010074</v>
      </c>
      <c r="AD18" s="21">
        <v>97617.5703125</v>
      </c>
      <c r="AE18" s="21">
        <v>535321.3125</v>
      </c>
      <c r="AF18" s="21">
        <v>13309872</v>
      </c>
      <c r="AG18" s="21">
        <v>276836</v>
      </c>
      <c r="AH18" s="21">
        <v>9938.2705078125</v>
      </c>
      <c r="AI18" s="21">
        <v>4596700.5</v>
      </c>
      <c r="AJ18" s="21">
        <v>27374200</v>
      </c>
      <c r="AK18" s="21">
        <v>2907743.75</v>
      </c>
      <c r="AL18" s="21">
        <v>472461.21875</v>
      </c>
      <c r="AM18" s="21">
        <v>16248801</v>
      </c>
      <c r="AN18" s="21">
        <v>38127040</v>
      </c>
      <c r="AO18" s="21">
        <v>18947162</v>
      </c>
      <c r="AP18" s="21">
        <v>19244740</v>
      </c>
      <c r="AQ18" s="21">
        <v>13169166</v>
      </c>
      <c r="AR18" s="21">
        <v>8147996.5</v>
      </c>
      <c r="AS18" s="21">
        <v>32505832</v>
      </c>
      <c r="AT18" s="21">
        <v>827965.5</v>
      </c>
      <c r="AU18" s="21">
        <v>6050218.5</v>
      </c>
      <c r="AV18" s="21">
        <v>7536589.5</v>
      </c>
      <c r="AW18" s="21">
        <v>163760.671875</v>
      </c>
      <c r="AX18" s="21">
        <v>4107849</v>
      </c>
      <c r="AY18" s="21">
        <v>5085426.5</v>
      </c>
      <c r="AZ18" s="21">
        <v>99744888</v>
      </c>
      <c r="BA18" s="21">
        <v>693842432</v>
      </c>
      <c r="BB18" s="21">
        <v>5563762.5</v>
      </c>
      <c r="BC18" s="21">
        <v>22670162</v>
      </c>
      <c r="BD18" s="21">
        <v>0</v>
      </c>
      <c r="BE18" s="21">
        <v>10727212</v>
      </c>
      <c r="BF18" s="21">
        <v>3287374.25</v>
      </c>
      <c r="BG18" s="21">
        <v>833948.6875</v>
      </c>
      <c r="BH18" s="21">
        <v>15679.7861328125</v>
      </c>
      <c r="BI18" s="21">
        <v>1439263048.8583984</v>
      </c>
      <c r="BJ18" s="21">
        <f t="shared" si="1"/>
        <v>2015</v>
      </c>
      <c r="BK18" s="21">
        <f t="shared" si="2"/>
        <v>9</v>
      </c>
      <c r="BL18" s="37">
        <f>IF(B18/B6&gt;NONUS!B326,NONUS!B326,IF(B18/B6&lt;NONUS!B340,NONUS!B340,B18/B6))</f>
        <v>1.2342950052668908</v>
      </c>
      <c r="BM18" s="37">
        <f>IF(C18/C6&gt;Rate!C$203,Rate!C$203,IF(C18/C6&lt;Rate!C$216,Rate!C$216,C18/C6))</f>
        <v>1.0708977956087149</v>
      </c>
      <c r="BN18" s="37">
        <f>IF(D18/D6&gt;Rate!D$203,Rate!D$203,IF(D18/D6&lt;Rate!D$216,Rate!D$216,D18/D6))</f>
        <v>1.0504076090041852</v>
      </c>
      <c r="BO18" s="37">
        <f>IF(E18/E6&gt;Rate!E$203,Rate!E$203,IF(E18/E6&lt;Rate!E$216,Rate!E$216,E18/E6))</f>
        <v>1.0210153911655311</v>
      </c>
      <c r="BP18" s="37">
        <f>IF(F18/F6&gt;NONUS!C326,NONUS!C326,IF(F18/F6&lt;NONUS!C340,NONUS!C340,F18/F6))</f>
        <v>0.75095475774106002</v>
      </c>
      <c r="BQ18" s="37">
        <f>IF((G18+H18)/(G6+H6)&gt;NONUS!J326,NONUS!J326,IF((G18+H18)/(G6+H6)&lt;NONUS!J340,NONUS!J340,(G18+H18)/(G6+H6)))</f>
        <v>1.0146991756521</v>
      </c>
      <c r="BR18" s="37" t="e">
        <f>IF(H18/H6&gt;Rate!H$203,Rate!H$203,IF(H18/H6&lt;Rate!H$216,Rate!H$216,H18/H6))</f>
        <v>#DIV/0!</v>
      </c>
      <c r="BS18" s="37">
        <f>IF(I18/I6&gt;Rate!I$203,Rate!I$203,IF(I18/I6&lt;Rate!I$216,Rate!I$216,I18/I6))</f>
        <v>0.97280597680261949</v>
      </c>
      <c r="BT18" s="37">
        <f>IF(J18/J6&gt;Rate!J$203,Rate!J$203,IF(J18/J6&lt;Rate!J$216,Rate!J$216,J18/J6))</f>
        <v>1.1747691359586012</v>
      </c>
      <c r="BU18" s="37">
        <f>IF(K18/K6&gt;Rate!K$203,Rate!K$203,IF(K18/K6&lt;Rate!K$216,Rate!K$216,K18/K6))</f>
        <v>0.98584658439857342</v>
      </c>
      <c r="BV18" s="37">
        <f>IF(L18/L6&gt;Rate!L$203,Rate!L$203,IF(L18/L6&lt;Rate!L$216,Rate!L$216,L18/L6))</f>
        <v>1.123542603485794</v>
      </c>
      <c r="BW18" s="37">
        <f>IF(M18/M6&gt;Rate!M$203,Rate!M$203,IF(M18/M6&lt;Rate!M$216,Rate!M$216,M18/M6))</f>
        <v>1.0166438662316633</v>
      </c>
      <c r="BX18" s="37">
        <f>IF(N18/N6&gt;Rate!N$203,Rate!N$203,IF(N18/N6&lt;Rate!N$216,Rate!N$216,N18/N6))</f>
        <v>1.0608930199479318</v>
      </c>
      <c r="BY18" s="37">
        <f>IF(O18/O6&gt;Rate!O$203,Rate!O$203,IF(O18/O6&lt;Rate!O$216,Rate!O$216,O18/O6))</f>
        <v>1.4673234613806576</v>
      </c>
      <c r="BZ18" s="37">
        <f>IF(P18/P6&gt;Rate!P$203,Rate!P$203,IF(P18/P6&lt;Rate!P$216,Rate!P$216,P18/P6))</f>
        <v>1.0562869900561269</v>
      </c>
      <c r="CA18" s="37">
        <f>IF(Q18/Q6&gt;Rate!Q$203,Rate!Q$203,IF(Q18/Q6&lt;Rate!Q$216,Rate!Q$216,Q18/Q6))</f>
        <v>2.2710525966096289</v>
      </c>
      <c r="CB18" s="37">
        <f>IF(R18/R6&gt;Rate!R$203,Rate!R$203,IF(R18/R6&lt;Rate!R$216,Rate!R$216,R18/R6))</f>
        <v>1.0119267257315483</v>
      </c>
      <c r="CC18" s="37">
        <f>IF(S18/S6&gt;Rate!S$203,Rate!S$203,IF(S18/S6&lt;Rate!S$216,Rate!S$216,S18/S6))</f>
        <v>1.3723941225985559</v>
      </c>
      <c r="CD18" s="37">
        <f>IF(T18/T6&gt;Rate!T$203,Rate!T$203,IF(T18/T6&lt;Rate!T$216,Rate!T$216,T18/T6))</f>
        <v>1.4301820668652843</v>
      </c>
      <c r="CE18" s="37">
        <f>IF(U18/U6&gt;Rate!U$203,Rate!U$203,IF(U18/U6&lt;Rate!U$216,Rate!U$216,U18/U6))</f>
        <v>1.3166601362984947</v>
      </c>
      <c r="CF18" s="37">
        <f>IF(V18/V6&gt;Rate!V$203,Rate!V$203,IF(V18/V6&lt;Rate!V$216,Rate!V$216,V18/V6))</f>
        <v>0.96189027615241662</v>
      </c>
      <c r="CG18" s="37">
        <f t="shared" ref="CG18:CG33" si="3">IF(W6=0,1,W18/W6)</f>
        <v>1</v>
      </c>
      <c r="CH18" s="37">
        <f>IF(X18/X6&gt;Rate!X$203,Rate!X$203,IF(X18/X6&lt;Rate!X$216,Rate!X$216,X18/X6))</f>
        <v>2.9946140035906641</v>
      </c>
      <c r="CI18" s="37">
        <f>IF(Y18/Y6&gt;Rate!Y$203,Rate!Y$203,IF(Y18/Y6&lt;Rate!Y$216,Rate!Y$216,Y18/Y6))</f>
        <v>0.98476204055111549</v>
      </c>
      <c r="CJ18" s="37">
        <f>IF(Z18/Z6&gt;Rate!Z$203,Rate!Z$203,IF(Z18/Z6&lt;Rate!Z$216,Rate!Z$216,Z18/Z6))</f>
        <v>1.1216145256515613</v>
      </c>
      <c r="CK18" s="37">
        <f>IF(AA18/AA6&gt;Rate!AA$203,Rate!AA$203,IF(AA18/AA6&lt;Rate!AA$216,Rate!AA$216,AA18/AA6))</f>
        <v>2.150573348289607</v>
      </c>
      <c r="CL18" s="37">
        <f>IF(AB18/AB6&gt;Rate!AB$203,Rate!AB$203,IF(AB18/AB6&lt;Rate!AB$216,Rate!AB$216,AB18/AB6))</f>
        <v>1.2916651613587689</v>
      </c>
      <c r="CM18" s="37">
        <f>IF(AC18/AC6&gt;Rate!AC$203,Rate!AC$203,IF(AC18/AC6&lt;Rate!AC$216,Rate!AC$216,AC18/AC6))</f>
        <v>1.0836402774185538</v>
      </c>
      <c r="CN18" s="37">
        <f>IF(AD18/AD6&gt;Rate!AD$203,Rate!AD$203,IF(AD18/AD6&lt;Rate!AD$216,Rate!AD$216,AD18/AD6))</f>
        <v>1.0792705800631217</v>
      </c>
      <c r="CO18" s="37">
        <f>IF(AE18/AE6&gt;NONUS!E326,NONUS!E326,IF(AE18/AE6&lt;NONUS!E340,NONUS!E340,AE18/AE6))</f>
        <v>1.5000969398701338</v>
      </c>
      <c r="CP18" s="37">
        <f>IF(AF18/AF6&gt;Rate!AF$203,Rate!AF$203,IF(AF18/AF6&lt;Rate!AF$216,Rate!AF$216,AF18/AF6))</f>
        <v>1.2321090901920859</v>
      </c>
      <c r="CQ18" s="37">
        <f>IF(AG18/AG6&gt;Rate!AG$203,Rate!AG$203,IF(AG18/AG6&lt;Rate!AG$216,Rate!AG$216,AG18/AG6))</f>
        <v>0</v>
      </c>
      <c r="CR18" s="37">
        <f>IF(AH18/AH6&gt;Rate!AH$203,Rate!AH$203,IF(AH18/AH6&lt;Rate!AH$216,Rate!AH$216,AH18/AH6))</f>
        <v>1.3665220534000679</v>
      </c>
      <c r="CS18" s="37">
        <f>IF(AI18/AI6&gt;Rate!AI$203,Rate!AI$203,IF(AI18/AI6&lt;Rate!AI$216,Rate!AI$216,AI18/AI6))</f>
        <v>0.99342840063382998</v>
      </c>
      <c r="CT18" s="37">
        <f>IF(AJ18/AJ6&gt;Rate!AJ$203,Rate!AJ$203,IF(AJ18/AJ6&lt;Rate!AJ$216,Rate!AJ$216,AJ18/AJ6))</f>
        <v>1.0817559520445845</v>
      </c>
      <c r="CU18" s="37">
        <f>IF(AK18/AK6&gt;Rate!AK$203,Rate!AK$203,IF(AK18/AK6&lt;Rate!AK$216,Rate!AK$216,AK18/AK6))</f>
        <v>1.1600053896333933</v>
      </c>
      <c r="CV18" s="37">
        <f>IF(AL18/AL6&gt;NONUS!F326,NONUS!F326,IF(AL18/AL6&lt;NONUS!F340,NONUS!F340,AL18/AL6))</f>
        <v>2.7453765564922925</v>
      </c>
      <c r="CW18" s="37">
        <f>IF(AM18/AM6&gt;Rate!AM$203,Rate!AM$203,IF(AM18/AM6&lt;Rate!AM$216,Rate!AM$216,AM18/AM6))</f>
        <v>0.96757249647598986</v>
      </c>
      <c r="CX18" s="37">
        <f>IF(AN18/AN6&gt;Rate!AN$203,Rate!AN$203,IF(AN18/AN6&lt;Rate!AN$216,Rate!AN$216,AN18/AN6))</f>
        <v>1.0163906177490241</v>
      </c>
      <c r="CY18" s="37">
        <f>IF(AO18/AO6&gt;Rate!AO$203,Rate!AO$203,IF(AO18/AO6&lt;Rate!AO$216,Rate!AO$216,AO18/AO6))</f>
        <v>1.0264925676765797</v>
      </c>
      <c r="CZ18" s="37">
        <f>IF(AP18/AP6&gt;Rate!AP$203,Rate!AP$203,IF(AP18/AP6&lt;Rate!AP$216,Rate!AP$216,AP18/AP6))</f>
        <v>1.2320531224693994</v>
      </c>
      <c r="DA18" s="37">
        <f>IF(AQ18/AQ6&gt;NONUS!G326,NONUS!G326,IF(AQ18/AQ6&lt;NONUS!G340,NONUS!G340,AQ18/AQ6))</f>
        <v>1.0611596219711825</v>
      </c>
      <c r="DB18" s="37">
        <f>IF(AR18/AR6&gt;Rate!AR$203,Rate!AR$203,IF(AR18/AR6&lt;Rate!AR$216,Rate!AR$216,AR18/AR6))</f>
        <v>1.0008524077401744</v>
      </c>
      <c r="DC18" s="37">
        <f>IF(AS18/AS6&gt;Rate!AS$203,Rate!AS$203,IF(AS18/AS6&lt;Rate!AS$216,Rate!AS$216,AS18/AS6))</f>
        <v>1.1390359149628519</v>
      </c>
      <c r="DD18" s="37">
        <f t="shared" ref="DD18:DD33" si="4">IF(AT6=0,1,AT18/AT6)</f>
        <v>1.1556700417569499</v>
      </c>
      <c r="DE18" s="37">
        <f>IF(AU18/AU6&gt;Rate!AU$203,Rate!AU$203,IF(AU18/AU6&lt;Rate!AU$216,Rate!AU$216,AU18/AU6))</f>
        <v>1.0896791569105633</v>
      </c>
      <c r="DF18" s="37">
        <f>IF(AV18/AV6&gt;Rate!AV$203,Rate!AV$203,IF(AV18/AV6&lt;Rate!AV$216,Rate!AV$216,AV18/AV6))</f>
        <v>1.0642626088520915</v>
      </c>
      <c r="DG18" s="37">
        <f>IF(AW18/AW6&gt;Rate!AW$203,Rate!AW$203,IF(AW18/AW6&lt;Rate!AW$216,Rate!AW$216,AW18/AW6))</f>
        <v>1.5637967345933907</v>
      </c>
      <c r="DH18" s="37">
        <f>IF(AX18/AX6&gt;NONUS!I326,NONUS!I326,IF(AX18/AX6&lt;NONUS!I340,NONUS!I340,AX18/AX6))</f>
        <v>1.3276664112290835</v>
      </c>
      <c r="DI18" s="37">
        <f>IF(AY18/AY6&gt;Rate!AY$203,Rate!AY$203,IF(AY18/AY6&lt;Rate!AY$216,Rate!AY$216,AY18/AY6))</f>
        <v>1.2370751088522633</v>
      </c>
      <c r="DJ18" s="37">
        <f>IF(AZ18/AZ6&gt;Rate!AZ$203,Rate!AZ$203,IF(AZ18/AZ6&lt;Rate!AZ$216,Rate!AZ$216,AZ18/AZ6))</f>
        <v>1.0541780819659283</v>
      </c>
      <c r="DK18" s="37">
        <f>IF(BA18/BA6&gt;Rate!BA$203,Rate!BA$203,IF(BA18/BA6&lt;Rate!BA$216,Rate!BA$216,BA18/BA6))</f>
        <v>1.0670287046816425</v>
      </c>
      <c r="DL18" s="37">
        <f>IF(BB18/BB6&gt;Rate!BB$203,Rate!BB$203,IF(BB18/BB6&lt;Rate!BB$216,Rate!BB$216,BB18/BB6))</f>
        <v>1.0408948448342874</v>
      </c>
      <c r="DM18" s="37">
        <f>IF(BC18/BC6&gt;Rate!BC$203,Rate!BC$203,IF(BC18/BC6&lt;Rate!BC$216,Rate!BC$216,BC18/BC6))</f>
        <v>1.2428904106344605</v>
      </c>
      <c r="DN18" s="37" t="e">
        <f>IF(BD18/BD6&gt;Rate!BD$203,Rate!BD$203,IF(BD18/BD6&lt;Rate!BD$216,Rate!BD$216,BD18/BD6))</f>
        <v>#DIV/0!</v>
      </c>
      <c r="DO18" s="37">
        <f>IF(BE18/BE6&gt;Rate!BE$203,Rate!BE$203,IF(BE18/BE6&lt;Rate!BE$216,Rate!BE$216,BE18/BE6))</f>
        <v>1.0342508934904608</v>
      </c>
      <c r="DP18" s="37">
        <f>IF(BF18/BF6&gt;Rate!BF$203,Rate!BF$203,IF(BF18/BF6&lt;Rate!BF$216,Rate!BF$216,BF18/BF6))</f>
        <v>1.220180025659094</v>
      </c>
      <c r="DQ18" s="37">
        <f>IF(BG18/BG6&gt;Rate!BG$203,Rate!BG$203,IF(BG18/BG6&lt;Rate!BG$216,Rate!BG$216,BG18/BG6))</f>
        <v>1.1734118106627871</v>
      </c>
      <c r="DR18" s="37" t="e">
        <f>IF(BH18/BH6&gt;Rate!BH$203,Rate!BH$203,IF(BH18/BH6&lt;Rate!BH$216,Rate!BH$216,BH18/BH6))</f>
        <v>#DIV/0!</v>
      </c>
      <c r="DU18">
        <v>1.2279295969975432</v>
      </c>
      <c r="DV18">
        <v>0.9142748309444565</v>
      </c>
      <c r="DW18">
        <v>0.81985695127402769</v>
      </c>
      <c r="DX18">
        <v>0.76044212395033195</v>
      </c>
      <c r="DY18">
        <v>0.53388874854848634</v>
      </c>
      <c r="DZ18">
        <v>1.0097019236334328</v>
      </c>
      <c r="EA18" t="e">
        <v>#DIV/0!</v>
      </c>
      <c r="EB18">
        <v>0.89345784600852829</v>
      </c>
      <c r="EC18">
        <v>0.83019005972782134</v>
      </c>
      <c r="ED18">
        <v>1.0382660457503605</v>
      </c>
      <c r="EE18">
        <v>1.8555670771562873</v>
      </c>
      <c r="EF18">
        <v>0.95437361278943456</v>
      </c>
      <c r="EG18">
        <v>0.88846635421438713</v>
      </c>
      <c r="EH18">
        <v>0.84075398105236954</v>
      </c>
      <c r="EI18">
        <v>0.91943733629157764</v>
      </c>
      <c r="EJ18">
        <v>1.1149384950054628</v>
      </c>
      <c r="EK18">
        <v>1.4544401565189022</v>
      </c>
      <c r="EL18">
        <v>1.1000402374618803</v>
      </c>
      <c r="EM18">
        <v>9.7665389620933976</v>
      </c>
      <c r="EN18">
        <v>1.0818476803338051</v>
      </c>
      <c r="EO18">
        <v>1.0579551950667352</v>
      </c>
      <c r="EP18" t="e">
        <v>#DIV/0!</v>
      </c>
      <c r="EQ18">
        <v>4.3906998145376459</v>
      </c>
      <c r="ER18">
        <v>1.1524554051013987</v>
      </c>
      <c r="ES18">
        <v>0.85626090033167412</v>
      </c>
      <c r="ET18">
        <v>1.1016622769245028</v>
      </c>
      <c r="EU18">
        <v>0.83639910195348399</v>
      </c>
      <c r="EV18">
        <v>0.92323514984593213</v>
      </c>
      <c r="EW18">
        <v>0.63009742750035824</v>
      </c>
      <c r="EX18">
        <v>1.1354363207893707</v>
      </c>
      <c r="EY18">
        <v>0.89111815489275847</v>
      </c>
      <c r="EZ18">
        <v>2.8329351687139388</v>
      </c>
      <c r="FA18">
        <v>1.6199794837225452</v>
      </c>
      <c r="FB18">
        <v>1.0771851203496983</v>
      </c>
      <c r="FC18">
        <v>1.8164924473479873</v>
      </c>
      <c r="FD18">
        <v>0.83728842444859486</v>
      </c>
      <c r="FE18">
        <v>1.2862656560577221</v>
      </c>
      <c r="FF18">
        <v>0.85004120104369152</v>
      </c>
      <c r="FG18">
        <v>1.3145493158340695</v>
      </c>
      <c r="FH18">
        <v>1.4564566806657333</v>
      </c>
      <c r="FI18">
        <v>0.94646462994217961</v>
      </c>
      <c r="FJ18">
        <v>0.72147048199075647</v>
      </c>
      <c r="FK18">
        <v>0.90883058567069042</v>
      </c>
      <c r="FL18">
        <v>1.0958065857141899</v>
      </c>
      <c r="FM18">
        <v>0.82007293351479849</v>
      </c>
      <c r="FN18">
        <v>1.231670692242061</v>
      </c>
      <c r="FO18">
        <v>0.89189997041304736</v>
      </c>
      <c r="FP18">
        <v>0.92422566694061214</v>
      </c>
      <c r="FQ18">
        <v>1.1669148709736985</v>
      </c>
      <c r="FR18">
        <v>0.90955107322950601</v>
      </c>
      <c r="FS18">
        <v>0.89298468139762011</v>
      </c>
      <c r="FT18">
        <v>1.0000763864351248</v>
      </c>
      <c r="FU18">
        <v>1.3019283087178628</v>
      </c>
      <c r="FV18">
        <v>1.6981610687179585</v>
      </c>
      <c r="FW18" t="e">
        <v>#DIV/0!</v>
      </c>
      <c r="FX18">
        <v>0.92985355165153549</v>
      </c>
      <c r="FY18">
        <v>0.73764856736114826</v>
      </c>
      <c r="FZ18">
        <v>9.2580189327081879</v>
      </c>
      <c r="GA18">
        <v>6.4076986279522545</v>
      </c>
    </row>
    <row r="19" spans="1:183" ht="15" x14ac:dyDescent="0.25">
      <c r="A19" s="3" t="s">
        <v>78</v>
      </c>
      <c r="B19" s="21">
        <v>14342545</v>
      </c>
      <c r="C19" s="21">
        <v>30980338</v>
      </c>
      <c r="D19" s="21">
        <v>6532453</v>
      </c>
      <c r="E19" s="21">
        <v>11204406</v>
      </c>
      <c r="F19" s="21">
        <v>392452.5</v>
      </c>
      <c r="G19" s="21">
        <v>7337495</v>
      </c>
      <c r="H19" s="21">
        <v>0</v>
      </c>
      <c r="I19" s="21">
        <v>59654040</v>
      </c>
      <c r="J19" s="21">
        <v>5221028</v>
      </c>
      <c r="K19" s="21">
        <v>12397490</v>
      </c>
      <c r="L19" s="21">
        <v>8783141</v>
      </c>
      <c r="M19" s="21">
        <v>85219592</v>
      </c>
      <c r="N19" s="21">
        <v>25927842</v>
      </c>
      <c r="O19" s="21">
        <v>181290.09375</v>
      </c>
      <c r="P19" s="21">
        <v>1167130</v>
      </c>
      <c r="Q19" s="21">
        <v>3294470.75</v>
      </c>
      <c r="R19" s="21">
        <v>10612286</v>
      </c>
      <c r="S19" s="21">
        <v>65624.3671875</v>
      </c>
      <c r="T19" s="21">
        <v>831661.75</v>
      </c>
      <c r="U19" s="21">
        <v>10308182</v>
      </c>
      <c r="V19" s="21">
        <v>21738042</v>
      </c>
      <c r="W19" s="37">
        <v>0</v>
      </c>
      <c r="X19" s="21">
        <v>2909042.75</v>
      </c>
      <c r="Y19" s="21">
        <v>4604267.5</v>
      </c>
      <c r="Z19" s="21">
        <v>8502671</v>
      </c>
      <c r="AA19" s="21">
        <v>1029031.375</v>
      </c>
      <c r="AB19" s="21">
        <v>1406056.125</v>
      </c>
      <c r="AC19" s="21">
        <v>24022158</v>
      </c>
      <c r="AD19" s="21">
        <v>39048.71484375</v>
      </c>
      <c r="AE19" s="21">
        <v>489918.875</v>
      </c>
      <c r="AF19" s="21">
        <v>14989543</v>
      </c>
      <c r="AG19" s="21">
        <v>233603.25</v>
      </c>
      <c r="AH19" s="21">
        <v>3770.123291015625</v>
      </c>
      <c r="AI19" s="21">
        <v>5504932.5</v>
      </c>
      <c r="AJ19" s="21">
        <v>27129678</v>
      </c>
      <c r="AK19" s="21">
        <v>1958192.75</v>
      </c>
      <c r="AL19" s="21">
        <v>545876.25</v>
      </c>
      <c r="AM19" s="21">
        <v>15252432</v>
      </c>
      <c r="AN19" s="21">
        <v>37618904</v>
      </c>
      <c r="AO19" s="21">
        <v>21093064</v>
      </c>
      <c r="AP19" s="21">
        <v>14295985</v>
      </c>
      <c r="AQ19" s="21">
        <v>12471130</v>
      </c>
      <c r="AR19" s="21">
        <v>6548317</v>
      </c>
      <c r="AS19" s="21">
        <v>34285988</v>
      </c>
      <c r="AT19" s="21">
        <v>956469.6875</v>
      </c>
      <c r="AU19" s="21">
        <v>6474282</v>
      </c>
      <c r="AV19" s="21">
        <v>9106129</v>
      </c>
      <c r="AW19" s="21">
        <v>81482.0703125</v>
      </c>
      <c r="AX19" s="21">
        <v>3683557.5</v>
      </c>
      <c r="AY19" s="21">
        <v>5238617</v>
      </c>
      <c r="AZ19" s="21">
        <v>69474392</v>
      </c>
      <c r="BA19" s="21">
        <v>641727680</v>
      </c>
      <c r="BB19" s="21">
        <v>5765203</v>
      </c>
      <c r="BC19" s="21">
        <v>23208110</v>
      </c>
      <c r="BD19" s="21">
        <v>0</v>
      </c>
      <c r="BE19" s="21">
        <v>10352540</v>
      </c>
      <c r="BF19" s="21">
        <v>3035679.75</v>
      </c>
      <c r="BG19" s="21">
        <v>862755.625</v>
      </c>
      <c r="BH19" s="21">
        <v>150353.515625</v>
      </c>
      <c r="BI19" s="21">
        <v>1331088706.1494141</v>
      </c>
      <c r="BJ19" s="21">
        <f t="shared" si="1"/>
        <v>2015</v>
      </c>
      <c r="BK19" s="21">
        <f t="shared" si="2"/>
        <v>10</v>
      </c>
      <c r="BL19" s="37">
        <f>IF(B19/B7&gt;NONUS!B327,NONUS!B327,IF(B19/B7&lt;NONUS!B341,NONUS!B341,B19/B7))</f>
        <v>1.2431894822052514</v>
      </c>
      <c r="BM19" s="37">
        <f>IF(C19/C7&gt;Rate!C$204,Rate!C$204,IF(C19/C7&lt;Rate!C$217,Rate!C$217,C19/C7))</f>
        <v>1.2201593168820788</v>
      </c>
      <c r="BN19" s="37">
        <f>IF(D19/D7&gt;Rate!D$204,Rate!D$204,IF(D19/D7&lt;Rate!D$217,Rate!D$217,D19/D7))</f>
        <v>1.0687649896084046</v>
      </c>
      <c r="BO19" s="37">
        <f>IF(E19/E7&gt;Rate!E$204,Rate!E$204,IF(E19/E7&lt;Rate!E$217,Rate!E$217,E19/E7))</f>
        <v>1.0036088840352428</v>
      </c>
      <c r="BP19" s="37">
        <f>IF(F19/F7&gt;NONUS!C327,NONUS!C327,IF(F19/F7&lt;NONUS!C341,NONUS!C341,F19/F7))</f>
        <v>0.81070147011006022</v>
      </c>
      <c r="BQ19" s="37">
        <f>IF((G19+H19)/(G7+H7)&gt;NONUS!J327,NONUS!J327,IF((G19+H19)/(G7+H7)&lt;NONUS!J341,NONUS!J341,(G19+H19)/(G7+H7)))</f>
        <v>1.0102224253147387</v>
      </c>
      <c r="BR19" s="37" t="e">
        <f>IF(H19/H7&gt;Rate!H$204,Rate!H$204,IF(H19/H7&lt;Rate!H$217,Rate!H$217,H19/H7))</f>
        <v>#DIV/0!</v>
      </c>
      <c r="BS19" s="37">
        <f>IF(I19/I7&gt;Rate!I$204,Rate!I$204,IF(I19/I7&lt;Rate!I$217,Rate!I$217,I19/I7))</f>
        <v>0.94858529317553331</v>
      </c>
      <c r="BT19" s="37">
        <f>IF(J19/J7&gt;Rate!J$204,Rate!J$204,IF(J19/J7&lt;Rate!J$217,Rate!J$217,J19/J7))</f>
        <v>1.4091775923718712</v>
      </c>
      <c r="BU19" s="37">
        <f>IF(K19/K7&gt;Rate!K$204,Rate!K$204,IF(K19/K7&lt;Rate!K$217,Rate!K$217,K19/K7))</f>
        <v>0.97040859968615012</v>
      </c>
      <c r="BV19" s="37">
        <f>IF(L19/L7&gt;Rate!L$204,Rate!L$204,IF(L19/L7&lt;Rate!L$217,Rate!L$217,L19/L7))</f>
        <v>1.1541870904216098</v>
      </c>
      <c r="BW19" s="37">
        <f>IF(M19/M7&gt;Rate!M$204,Rate!M$204,IF(M19/M7&lt;Rate!M$217,Rate!M$217,M19/M7))</f>
        <v>1.017525303570731</v>
      </c>
      <c r="BX19" s="37">
        <f>IF(N19/N7&gt;Rate!N$204,Rate!N$204,IF(N19/N7&lt;Rate!N$217,Rate!N$217,N19/N7))</f>
        <v>1.2762078518566062</v>
      </c>
      <c r="BY19" s="37">
        <f>IF(O19/O7&gt;Rate!O$204,Rate!O$204,IF(O19/O7&lt;Rate!O$217,Rate!O$217,O19/O7))</f>
        <v>1.8927320887837604</v>
      </c>
      <c r="BZ19" s="37">
        <f>IF(P19/P7&gt;Rate!P$204,Rate!P$204,IF(P19/P7&lt;Rate!P$217,Rate!P$217,P19/P7))</f>
        <v>1.1137833951675105</v>
      </c>
      <c r="CA19" s="37">
        <f>IF(Q19/Q7&gt;Rate!Q$204,Rate!Q$204,IF(Q19/Q7&lt;Rate!Q$217,Rate!Q$217,Q19/Q7))</f>
        <v>2.6727147735935142</v>
      </c>
      <c r="CB19" s="37">
        <f>IF(R19/R7&gt;Rate!R$204,Rate!R$204,IF(R19/R7&lt;Rate!R$217,Rate!R$217,R19/R7))</f>
        <v>0.99048702610831785</v>
      </c>
      <c r="CC19" s="37">
        <f>IF(S19/S7&gt;Rate!S$204,Rate!S$204,IF(S19/S7&lt;Rate!S$217,Rate!S$217,S19/S7))</f>
        <v>2.4095563139931739</v>
      </c>
      <c r="CD19" s="37">
        <f>IF(T19/T7&gt;Rate!T$204,Rate!T$204,IF(T19/T7&lt;Rate!T$217,Rate!T$217,T19/T7))</f>
        <v>1.0322315695928845</v>
      </c>
      <c r="CE19" s="37">
        <f>IF(U19/U7&gt;Rate!U$204,Rate!U$204,IF(U19/U7&lt;Rate!U$217,Rate!U$217,U19/U7))</f>
        <v>1.6043493472835177</v>
      </c>
      <c r="CF19" s="37">
        <f>IF(V19/V7&gt;Rate!V$204,Rate!V$204,IF(V19/V7&lt;Rate!V$217,Rate!V$217,V19/V7))</f>
        <v>0.92624783937705546</v>
      </c>
      <c r="CG19" s="37">
        <f t="shared" si="3"/>
        <v>1</v>
      </c>
      <c r="CH19" s="37">
        <f>IF(X19/X7&gt;Rate!X$204,Rate!X$204,IF(X19/X7&lt;Rate!X$217,Rate!X$217,X19/X7))</f>
        <v>5.0797413793103452</v>
      </c>
      <c r="CI19" s="37">
        <f>IF(Y19/Y7&gt;Rate!Y$204,Rate!Y$204,IF(Y19/Y7&lt;Rate!Y$217,Rate!Y$217,Y19/Y7))</f>
        <v>0.95242820951624052</v>
      </c>
      <c r="CJ19" s="37">
        <f>IF(Z19/Z7&gt;Rate!Z$204,Rate!Z$204,IF(Z19/Z7&lt;Rate!Z$217,Rate!Z$217,Z19/Z7))</f>
        <v>1.1207100750040151</v>
      </c>
      <c r="CK19" s="37">
        <f>IF(AA19/AA7&gt;Rate!AA$204,Rate!AA$204,IF(AA19/AA7&lt;Rate!AA$217,Rate!AA$217,AA19/AA7))</f>
        <v>2.3407188932649658</v>
      </c>
      <c r="CL19" s="37">
        <f>IF(AB19/AB7&gt;Rate!AB$204,Rate!AB$204,IF(AB19/AB7&lt;Rate!AB$217,Rate!AB$217,AB19/AB7))</f>
        <v>2.1998364464985167</v>
      </c>
      <c r="CM19" s="37">
        <f>IF(AC19/AC7&gt;Rate!AC$204,Rate!AC$204,IF(AC19/AC7&lt;Rate!AC$217,Rate!AC$217,AC19/AC7))</f>
        <v>1.1271075416426948</v>
      </c>
      <c r="CN19" s="37">
        <f>IF(AD19/AD7&gt;Rate!AD$204,Rate!AD$204,IF(AD19/AD7&lt;Rate!AD$217,Rate!AD$217,AD19/AD7))</f>
        <v>1.572060751718181</v>
      </c>
      <c r="CO19" s="37">
        <f>IF(AE19/AE7&gt;NONUS!E327,NONUS!E327,IF(AE19/AE7&lt;NONUS!E341,NONUS!E341,AE19/AE7))</f>
        <v>1.026473454294365</v>
      </c>
      <c r="CP19" s="37">
        <f>IF(AF19/AF7&gt;Rate!AF$204,Rate!AF$204,IF(AF19/AF7&lt;Rate!AF$217,Rate!AF$217,AF19/AF7))</f>
        <v>1.4423666503886281</v>
      </c>
      <c r="CQ19" s="37">
        <f>IF(AG19/AG7&gt;Rate!AG$204,Rate!AG$204,IF(AG19/AG7&lt;Rate!AG$217,Rate!AG$217,AG19/AG7))</f>
        <v>0</v>
      </c>
      <c r="CR19" s="37">
        <f>IF(AH19/AH7&gt;Rate!AH$204,Rate!AH$204,IF(AH19/AH7&lt;Rate!AH$217,Rate!AH$217,AH19/AH7))</f>
        <v>3.3399682428415813</v>
      </c>
      <c r="CS19" s="37">
        <f>IF(AI19/AI7&gt;Rate!AI$204,Rate!AI$204,IF(AI19/AI7&lt;Rate!AI$217,Rate!AI$217,AI19/AI7))</f>
        <v>0.94955170864050042</v>
      </c>
      <c r="CT19" s="37">
        <f>IF(AJ19/AJ7&gt;Rate!AJ$204,Rate!AJ$204,IF(AJ19/AJ7&lt;Rate!AJ$217,Rate!AJ$217,AJ19/AJ7))</f>
        <v>1.0603753546612669</v>
      </c>
      <c r="CU19" s="37">
        <f>IF(AK19/AK7&gt;Rate!AK$204,Rate!AK$204,IF(AK19/AK7&lt;Rate!AK$217,Rate!AK$217,AK19/AK7))</f>
        <v>1.5634373733279288</v>
      </c>
      <c r="CV19" s="37">
        <f>IF(AL19/AL7&gt;NONUS!F327,NONUS!F327,IF(AL19/AL7&lt;NONUS!F341,NONUS!F341,AL19/AL7))</f>
        <v>2.564393388319588</v>
      </c>
      <c r="CW19" s="37">
        <f>IF(AM19/AM7&gt;Rate!AM$204,Rate!AM$204,IF(AM19/AM7&lt;Rate!AM$217,Rate!AM$217,AM19/AM7))</f>
        <v>0.99835458125866872</v>
      </c>
      <c r="CX19" s="37">
        <f>IF(AN19/AN7&gt;Rate!AN$204,Rate!AN$204,IF(AN19/AN7&lt;Rate!AN$217,Rate!AN$217,AN19/AN7))</f>
        <v>1.0397240322877712</v>
      </c>
      <c r="CY19" s="37">
        <f>IF(AO19/AO7&gt;Rate!AO$204,Rate!AO$204,IF(AO19/AO7&lt;Rate!AO$217,Rate!AO$217,AO19/AO7))</f>
        <v>1.0201912418687962</v>
      </c>
      <c r="CZ19" s="37">
        <f>IF(AP19/AP7&gt;Rate!AP$204,Rate!AP$204,IF(AP19/AP7&lt;Rate!AP$217,Rate!AP$217,AP19/AP7))</f>
        <v>1.2800408331305286</v>
      </c>
      <c r="DA19" s="37">
        <f>IF(AQ19/AQ7&gt;NONUS!G327,NONUS!G327,IF(AQ19/AQ7&lt;NONUS!G341,NONUS!G341,AQ19/AQ7))</f>
        <v>0.9146552857774749</v>
      </c>
      <c r="DB19" s="37">
        <f>IF(AR19/AR7&gt;Rate!AR$204,Rate!AR$204,IF(AR19/AR7&lt;Rate!AR$217,Rate!AR$217,AR19/AR7))</f>
        <v>1.0785861355847921</v>
      </c>
      <c r="DC19" s="37">
        <f>IF(AS19/AS7&gt;Rate!AS$204,Rate!AS$204,IF(AS19/AS7&lt;Rate!AS$217,Rate!AS$217,AS19/AS7))</f>
        <v>1.127531240446598</v>
      </c>
      <c r="DD19" s="37">
        <f t="shared" si="4"/>
        <v>0.97486521124904235</v>
      </c>
      <c r="DE19" s="37">
        <f>IF(AU19/AU7&gt;Rate!AU$204,Rate!AU$204,IF(AU19/AU7&lt;Rate!AU$217,Rate!AU$217,AU19/AU7))</f>
        <v>1.028689805141366</v>
      </c>
      <c r="DF19" s="37">
        <f>IF(AV19/AV7&gt;Rate!AV$204,Rate!AV$204,IF(AV19/AV7&lt;Rate!AV$217,Rate!AV$217,AV19/AV7))</f>
        <v>1.2160125728523898</v>
      </c>
      <c r="DG19" s="37">
        <f>IF(AW19/AW7&gt;Rate!AW$204,Rate!AW$204,IF(AW19/AW7&lt;Rate!AW$217,Rate!AW$217,AW19/AW7))</f>
        <v>1.9228146008622675</v>
      </c>
      <c r="DH19" s="37">
        <f>IF(AX19/AX7&gt;NONUS!I327,NONUS!I327,IF(AX19/AX7&lt;NONUS!I341,NONUS!I341,AX19/AX7))</f>
        <v>1.2991860418773307</v>
      </c>
      <c r="DI19" s="37">
        <f>IF(AY19/AY7&gt;Rate!AY$204,Rate!AY$204,IF(AY19/AY7&lt;Rate!AY$217,Rate!AY$217,AY19/AY7))</f>
        <v>1.123849841482466</v>
      </c>
      <c r="DJ19" s="37">
        <f>IF(AZ19/AZ7&gt;Rate!AZ$204,Rate!AZ$204,IF(AZ19/AZ7&lt;Rate!AZ$217,Rate!AZ$217,AZ19/AZ7))</f>
        <v>1.1341772763573841</v>
      </c>
      <c r="DK19" s="37">
        <f>IF(BA19/BA7&gt;Rate!BA$204,Rate!BA$204,IF(BA19/BA7&lt;Rate!BA$217,Rate!BA$217,BA19/BA7))</f>
        <v>1.0981918979310785</v>
      </c>
      <c r="DL19" s="37">
        <f>IF(BB19/BB7&gt;Rate!BB$204,Rate!BB$204,IF(BB19/BB7&lt;Rate!BB$217,Rate!BB$217,BB19/BB7))</f>
        <v>1.0693756438750213</v>
      </c>
      <c r="DM19" s="37">
        <f>IF(BC19/BC7&gt;Rate!BC$204,Rate!BC$204,IF(BC19/BC7&lt;Rate!BC$217,Rate!BC$217,BC19/BC7))</f>
        <v>1.2743901401064732</v>
      </c>
      <c r="DN19" s="37" t="e">
        <f>IF(BD19/BD7&gt;Rate!BD$204,Rate!BD$204,IF(BD19/BD7&lt;Rate!BD$217,Rate!BD$217,BD19/BD7))</f>
        <v>#DIV/0!</v>
      </c>
      <c r="DO19" s="37">
        <f>IF(BE19/BE7&gt;Rate!BE$204,Rate!BE$204,IF(BE19/BE7&lt;Rate!BE$217,Rate!BE$217,BE19/BE7))</f>
        <v>1.0866526713550961</v>
      </c>
      <c r="DP19" s="37">
        <f>IF(BF19/BF7&gt;Rate!BF$204,Rate!BF$204,IF(BF19/BF7&lt;Rate!BF$217,Rate!BF$217,BF19/BF7))</f>
        <v>0.9753613350365401</v>
      </c>
      <c r="DQ19" s="37">
        <f>IF(BG19/BG7&gt;Rate!BG$204,Rate!BG$204,IF(BG19/BG7&lt;Rate!BG$217,Rate!BG$217,BG19/BG7))</f>
        <v>1.1090106852049024</v>
      </c>
      <c r="DR19" s="37">
        <f>IF(BH19/BH7&gt;Rate!BH$204,Rate!BH$204,IF(BH19/BH7&lt;Rate!BH$217,Rate!BH$217,BH19/BH7))</f>
        <v>1.8825969307172243</v>
      </c>
      <c r="DU19">
        <v>1.3066990100905163</v>
      </c>
      <c r="DV19">
        <v>0.97828877552165627</v>
      </c>
      <c r="DW19">
        <v>0.67417122109925032</v>
      </c>
      <c r="DX19">
        <v>0.86396392292625157</v>
      </c>
      <c r="DY19">
        <v>0.58628771958317405</v>
      </c>
      <c r="DZ19">
        <v>1.0427625445457183</v>
      </c>
      <c r="EA19" t="e">
        <v>#DIV/0!</v>
      </c>
      <c r="EB19">
        <v>1.0870884421552369</v>
      </c>
      <c r="EC19">
        <v>1.0665569820529524</v>
      </c>
      <c r="ED19">
        <v>1.1996793136479114</v>
      </c>
      <c r="EE19">
        <v>1.987493209430889</v>
      </c>
      <c r="EF19">
        <v>0.91100153473595002</v>
      </c>
      <c r="EG19">
        <v>1.0140004322193861</v>
      </c>
      <c r="EH19">
        <v>0.22171045635830933</v>
      </c>
      <c r="EI19">
        <v>0.97895115888361806</v>
      </c>
      <c r="EJ19">
        <v>0.53425993220789803</v>
      </c>
      <c r="EK19">
        <v>1.4591834689278611</v>
      </c>
      <c r="EL19">
        <v>0.84821985256619581</v>
      </c>
      <c r="EM19">
        <v>0.72930399234626964</v>
      </c>
      <c r="EN19">
        <v>1.1754717152628387</v>
      </c>
      <c r="EO19">
        <v>1.139341998915417</v>
      </c>
      <c r="EP19">
        <v>0</v>
      </c>
      <c r="EQ19">
        <v>2.2356176778380994</v>
      </c>
      <c r="ER19">
        <v>1.2130562136154115</v>
      </c>
      <c r="ES19">
        <v>0.75367097277779804</v>
      </c>
      <c r="ET19">
        <v>0.58460990579705741</v>
      </c>
      <c r="EU19">
        <v>0.49835958286055249</v>
      </c>
      <c r="EV19">
        <v>0.93044104989285004</v>
      </c>
      <c r="EW19">
        <v>0.44299051898853203</v>
      </c>
      <c r="EX19">
        <v>1.1045080604112179</v>
      </c>
      <c r="EY19">
        <v>0.97313066588861519</v>
      </c>
      <c r="EZ19">
        <v>3.6734815678592447</v>
      </c>
      <c r="FA19">
        <v>3.0248450312049383E-2</v>
      </c>
      <c r="FB19">
        <v>1.2110768762809632</v>
      </c>
      <c r="FC19">
        <v>1.7286570245374171</v>
      </c>
      <c r="FD19">
        <v>1.5146857264034808</v>
      </c>
      <c r="FE19">
        <v>1.1501729085855681</v>
      </c>
      <c r="FF19">
        <v>0.8139665109337848</v>
      </c>
      <c r="FG19">
        <v>1.2452834318901114</v>
      </c>
      <c r="FH19">
        <v>1.3802943198356474</v>
      </c>
      <c r="FI19">
        <v>0.86433298436695394</v>
      </c>
      <c r="FJ19">
        <v>0.72485030604098288</v>
      </c>
      <c r="FK19">
        <v>0.8259914609459682</v>
      </c>
      <c r="FL19">
        <v>1.1899753579086365</v>
      </c>
      <c r="FM19">
        <v>0.85425536301042038</v>
      </c>
      <c r="FN19">
        <v>1.2599907673833746</v>
      </c>
      <c r="FO19">
        <v>0.9891245136228578</v>
      </c>
      <c r="FP19">
        <v>0.32395646224012337</v>
      </c>
      <c r="FQ19">
        <v>1.0382560749457179</v>
      </c>
      <c r="FR19">
        <v>1.0316642105122893</v>
      </c>
      <c r="FS19">
        <v>0.92553010299564675</v>
      </c>
      <c r="FT19">
        <v>1.0393253702317509</v>
      </c>
      <c r="FU19">
        <v>1.4346476827647978</v>
      </c>
      <c r="FV19">
        <v>1.6325569429421163</v>
      </c>
      <c r="FW19">
        <v>0</v>
      </c>
      <c r="FX19">
        <v>0.86766923153826214</v>
      </c>
      <c r="FY19">
        <v>0.54769568217053821</v>
      </c>
      <c r="FZ19">
        <v>3.4855221154560274</v>
      </c>
      <c r="GA19">
        <v>1211.8935529317864</v>
      </c>
    </row>
    <row r="20" spans="1:183" ht="15" x14ac:dyDescent="0.25">
      <c r="A20" s="3" t="s">
        <v>79</v>
      </c>
      <c r="B20" s="21">
        <v>10761601</v>
      </c>
      <c r="C20" s="21">
        <v>29861102</v>
      </c>
      <c r="D20" s="21">
        <v>5396731</v>
      </c>
      <c r="E20" s="21">
        <v>8566761</v>
      </c>
      <c r="F20" s="21">
        <v>311654.6875</v>
      </c>
      <c r="G20" s="21">
        <v>6688221.5</v>
      </c>
      <c r="H20" s="21">
        <v>0</v>
      </c>
      <c r="I20" s="21">
        <v>57708160</v>
      </c>
      <c r="J20" s="21">
        <v>5469133.5</v>
      </c>
      <c r="K20" s="21">
        <v>5703825</v>
      </c>
      <c r="L20" s="21">
        <v>6793200.5</v>
      </c>
      <c r="M20" s="21">
        <v>84833896</v>
      </c>
      <c r="N20" s="21">
        <v>25580170</v>
      </c>
      <c r="O20" s="21">
        <v>287214.6875</v>
      </c>
      <c r="P20" s="21">
        <v>859576.8125</v>
      </c>
      <c r="Q20" s="21">
        <v>1527497.75</v>
      </c>
      <c r="R20" s="21">
        <v>10329706</v>
      </c>
      <c r="S20" s="21">
        <v>11869.1796875</v>
      </c>
      <c r="T20" s="21">
        <v>161337.828125</v>
      </c>
      <c r="U20" s="21">
        <v>11578413</v>
      </c>
      <c r="V20" s="21">
        <v>7580006.5</v>
      </c>
      <c r="W20" s="37">
        <v>0</v>
      </c>
      <c r="X20" s="21">
        <v>2077301</v>
      </c>
      <c r="Y20" s="21">
        <v>1133746</v>
      </c>
      <c r="Z20" s="21">
        <v>7963399</v>
      </c>
      <c r="AA20" s="21">
        <v>727002.125</v>
      </c>
      <c r="AB20" s="21">
        <v>2639940</v>
      </c>
      <c r="AC20" s="21">
        <v>25934844</v>
      </c>
      <c r="AD20" s="21">
        <v>7126.23583984375</v>
      </c>
      <c r="AE20" s="21">
        <v>701002.5625</v>
      </c>
      <c r="AF20" s="21">
        <v>14235658</v>
      </c>
      <c r="AG20" s="21">
        <v>197145.25</v>
      </c>
      <c r="AH20" s="21">
        <v>866.4609375</v>
      </c>
      <c r="AI20" s="21">
        <v>2276736.5</v>
      </c>
      <c r="AJ20" s="21">
        <v>20063900</v>
      </c>
      <c r="AK20" s="21">
        <v>1548962.375</v>
      </c>
      <c r="AL20" s="21">
        <v>636275.875</v>
      </c>
      <c r="AM20" s="21">
        <v>14344091</v>
      </c>
      <c r="AN20" s="21">
        <v>29934074</v>
      </c>
      <c r="AO20" s="21">
        <v>18381328</v>
      </c>
      <c r="AP20" s="21">
        <v>16649253</v>
      </c>
      <c r="AQ20" s="21">
        <v>9300861</v>
      </c>
      <c r="AR20" s="21">
        <v>3556945.75</v>
      </c>
      <c r="AS20" s="21">
        <v>34481980</v>
      </c>
      <c r="AT20" s="21">
        <v>882892.0625</v>
      </c>
      <c r="AU20" s="21">
        <v>1432093.125</v>
      </c>
      <c r="AV20" s="21">
        <v>9563353</v>
      </c>
      <c r="AW20" s="21">
        <v>25459.6875</v>
      </c>
      <c r="AX20" s="21">
        <v>3260006.5</v>
      </c>
      <c r="AY20" s="21">
        <v>6208568.5</v>
      </c>
      <c r="AZ20" s="21">
        <v>80712600</v>
      </c>
      <c r="BA20" s="21">
        <v>586700672</v>
      </c>
      <c r="BB20" s="21">
        <v>5342233</v>
      </c>
      <c r="BC20" s="21">
        <v>21428820</v>
      </c>
      <c r="BD20" s="21">
        <v>0</v>
      </c>
      <c r="BE20" s="21">
        <v>5710352</v>
      </c>
      <c r="BF20" s="21">
        <v>630056.4375</v>
      </c>
      <c r="BG20" s="21">
        <v>92986.546875</v>
      </c>
      <c r="BH20" s="21">
        <v>105950.890625</v>
      </c>
      <c r="BI20" s="21">
        <v>1224751035.4101257</v>
      </c>
      <c r="BJ20" s="21">
        <f t="shared" si="1"/>
        <v>2015</v>
      </c>
      <c r="BK20" s="21">
        <f t="shared" si="2"/>
        <v>11</v>
      </c>
      <c r="BL20" s="37">
        <f>IF(B20/B8&gt;NONUS!B328,NONUS!B328,IF(B20/B8&lt;NONUS!B342,NONUS!B342,B20/B8))</f>
        <v>1.0860859480881726</v>
      </c>
      <c r="BM20" s="37">
        <f>IF(C20/C8&gt;Rate!C$205,Rate!C$205,IF(C20/C8&lt;Rate!C$218,Rate!C$218,C20/C8))</f>
        <v>1.3357497314284856</v>
      </c>
      <c r="BN20" s="37">
        <f>IF(D20/D8&gt;Rate!D$205,Rate!D$205,IF(D20/D8&lt;Rate!D$218,Rate!D$218,D20/D8))</f>
        <v>1.079526480922314</v>
      </c>
      <c r="BO20" s="37">
        <f>IF(E20/E8&gt;Rate!E$205,Rate!E$205,IF(E20/E8&lt;Rate!E$218,Rate!E$218,E20/E8))</f>
        <v>0.73535735787391421</v>
      </c>
      <c r="BP20" s="37">
        <f>IF(F20/F8&gt;NONUS!C328,NONUS!C328,IF(F20/F8&lt;NONUS!C342,NONUS!C342,F20/F8))</f>
        <v>0.69780205594101352</v>
      </c>
      <c r="BQ20" s="37">
        <f>IF((G20+H20)/(G8+H8)&gt;NONUS!J328,NONUS!J328,IF((G20+H20)/(G8+H8)&lt;NONUS!J342,NONUS!J342,(G20+H20)/(G8+H8)))</f>
        <v>0.99964599534570198</v>
      </c>
      <c r="BR20" s="37" t="e">
        <f>IF(H20/H8&gt;Rate!H$205,Rate!H$205,IF(H20/H8&lt;Rate!H$218,Rate!H$218,H20/H8))</f>
        <v>#DIV/0!</v>
      </c>
      <c r="BS20" s="37">
        <f>IF(I20/I8&gt;Rate!I$205,Rate!I$205,IF(I20/I8&lt;Rate!I$218,Rate!I$218,I20/I8))</f>
        <v>0.83824306785305203</v>
      </c>
      <c r="BT20" s="37">
        <f>IF(J20/J8&gt;Rate!J$205,Rate!J$205,IF(J20/J8&lt;Rate!J$218,Rate!J$218,J20/J8))</f>
        <v>1.3841835642274349</v>
      </c>
      <c r="BU20" s="37">
        <f>IF(K20/K8&gt;Rate!K$205,Rate!K$205,IF(K20/K8&lt;Rate!K$218,Rate!K$218,K20/K8))</f>
        <v>0.79714859695655704</v>
      </c>
      <c r="BV20" s="37">
        <f>IF(L20/L8&gt;Rate!L$205,Rate!L$205,IF(L20/L8&lt;Rate!L$218,Rate!L$218,L20/L8))</f>
        <v>1.3325234400883328</v>
      </c>
      <c r="BW20" s="37">
        <f>IF(M20/M8&gt;Rate!M$205,Rate!M$205,IF(M20/M8&lt;Rate!M$218,Rate!M$218,M20/M8))</f>
        <v>0.92505793695754168</v>
      </c>
      <c r="BX20" s="37">
        <f>IF(N20/N8&gt;Rate!N$205,Rate!N$205,IF(N20/N8&lt;Rate!N$218,Rate!N$218,N20/N8))</f>
        <v>1.3032181224165069</v>
      </c>
      <c r="BY20" s="37">
        <f>IF(O20/O8&gt;Rate!O$205,Rate!O$205,IF(O20/O8&lt;Rate!O$218,Rate!O$218,O20/O8))</f>
        <v>7.653614457831325</v>
      </c>
      <c r="BZ20" s="37">
        <f>IF(P20/P8&gt;Rate!P$205,Rate!P$205,IF(P20/P8&lt;Rate!P$218,Rate!P$218,P20/P8))</f>
        <v>0.85716138528884267</v>
      </c>
      <c r="CA20" s="37">
        <f>IF(Q20/Q8&gt;Rate!Q$205,Rate!Q$205,IF(Q20/Q8&lt;Rate!Q$218,Rate!Q$218,Q20/Q8))</f>
        <v>3.1594380302917386</v>
      </c>
      <c r="CB20" s="37">
        <f>IF(R20/R8&gt;Rate!R$205,Rate!R$205,IF(R20/R8&lt;Rate!R$218,Rate!R$218,R20/R8))</f>
        <v>0.95228835042553661</v>
      </c>
      <c r="CC20" s="37">
        <f>IF(S20/S8&gt;Rate!S$205,Rate!S$205,IF(S20/S8&lt;Rate!S$218,Rate!S$218,S20/S8))</f>
        <v>1.0473759845077797</v>
      </c>
      <c r="CD20" s="37">
        <f>IF(T20/T8&gt;Rate!T$205,Rate!T$205,IF(T20/T8&lt;Rate!T$218,Rate!T$218,T20/T8))</f>
        <v>1.0425873067656666</v>
      </c>
      <c r="CE20" s="37">
        <f>IF(U20/U8&gt;Rate!U$205,Rate!U$205,IF(U20/U8&lt;Rate!U$218,Rate!U$218,U20/U8))</f>
        <v>1.6559588579411608</v>
      </c>
      <c r="CF20" s="37">
        <f>IF(V20/V8&gt;Rate!V$205,Rate!V$205,IF(V20/V8&lt;Rate!V$218,Rate!V$218,V20/V8))</f>
        <v>0.74766551990451446</v>
      </c>
      <c r="CG20" s="37">
        <f t="shared" si="3"/>
        <v>1</v>
      </c>
      <c r="CH20" s="37">
        <f>IF(X20/X8&gt;Rate!X$205,Rate!X$205,IF(X20/X8&lt;Rate!X$218,Rate!X$218,X20/X8))</f>
        <v>10.614285714285714</v>
      </c>
      <c r="CI20" s="37">
        <f>IF(Y20/Y8&gt;Rate!Y$205,Rate!Y$205,IF(Y20/Y8&lt;Rate!Y$218,Rate!Y$218,Y20/Y8))</f>
        <v>0.5635623879744931</v>
      </c>
      <c r="CJ20" s="37">
        <f>IF(Z20/Z8&gt;Rate!Z$205,Rate!Z$205,IF(Z20/Z8&lt;Rate!Z$218,Rate!Z$218,Z20/Z8))</f>
        <v>1.5999673312001506</v>
      </c>
      <c r="CK20" s="37">
        <f>IF(AA20/AA8&gt;Rate!AA$205,Rate!AA$205,IF(AA20/AA8&lt;Rate!AA$218,Rate!AA$218,AA20/AA8))</f>
        <v>3.6166471277842906</v>
      </c>
      <c r="CL20" s="37">
        <f>IF(AB20/AB8&gt;Rate!AB$205,Rate!AB$205,IF(AB20/AB8&lt;Rate!AB$218,Rate!AB$218,AB20/AB8))</f>
        <v>2.2939214479144172</v>
      </c>
      <c r="CM20" s="37">
        <f>IF(AC20/AC8&gt;Rate!AC$205,Rate!AC$205,IF(AC20/AC8&lt;Rate!AC$218,Rate!AC$218,AC20/AC8))</f>
        <v>1.1519376476185772</v>
      </c>
      <c r="CN20" s="37">
        <f>IF(AD20/AD8&gt;Rate!AD$205,Rate!AD$205,IF(AD20/AD8&lt;Rate!AD$218,Rate!AD$218,AD20/AD8))</f>
        <v>0.79668175616027559</v>
      </c>
      <c r="CO20" s="37">
        <f>IF(AE20/AE8&gt;NONUS!E328,NONUS!E328,IF(AE20/AE8&lt;NONUS!E342,NONUS!E342,AE20/AE8))</f>
        <v>1.4500564616256488</v>
      </c>
      <c r="CP20" s="37">
        <f>IF(AF20/AF8&gt;Rate!AF$205,Rate!AF$205,IF(AF20/AF8&lt;Rate!AF$218,Rate!AF$218,AF20/AF8))</f>
        <v>1.4850177656663697</v>
      </c>
      <c r="CQ20" s="37">
        <f>IF(AG20/AG8&gt;Rate!AG$205,Rate!AG$205,IF(AG20/AG8&lt;Rate!AG$218,Rate!AG$218,AG20/AG8))</f>
        <v>0</v>
      </c>
      <c r="CR20" s="37">
        <f>IF(AH20/AH8&gt;Rate!AH$205,Rate!AH$205,IF(AH20/AH8&lt;Rate!AH$218,Rate!AH$218,AH20/AH8))</f>
        <v>3.5412017067548853</v>
      </c>
      <c r="CS20" s="37">
        <f>IF(AI20/AI8&gt;Rate!AI$205,Rate!AI$205,IF(AI20/AI8&lt;Rate!AI$218,Rate!AI$218,AI20/AI8))</f>
        <v>0.85449481764163659</v>
      </c>
      <c r="CT20" s="37">
        <f>IF(AJ20/AJ8&gt;Rate!AJ$205,Rate!AJ$205,IF(AJ20/AJ8&lt;Rate!AJ$218,Rate!AJ$218,AJ20/AJ8))</f>
        <v>1.3604781171388074</v>
      </c>
      <c r="CU20" s="37">
        <f>IF(AK20/AK8&gt;Rate!AK$205,Rate!AK$205,IF(AK20/AK8&lt;Rate!AK$218,Rate!AK$218,AK20/AK8))</f>
        <v>1.1182562107050906</v>
      </c>
      <c r="CV20" s="37">
        <f>IF(AL20/AL8&gt;NONUS!F328,NONUS!F328,IF(AL20/AL8&lt;NONUS!F342,NONUS!F342,AL20/AL8))</f>
        <v>2.1845493622094123</v>
      </c>
      <c r="CW20" s="37">
        <f>IF(AM20/AM8&gt;Rate!AM$205,Rate!AM$205,IF(AM20/AM8&lt;Rate!AM$218,Rate!AM$218,AM20/AM8))</f>
        <v>0.92188957113254544</v>
      </c>
      <c r="CX20" s="37">
        <f>IF(AN20/AN8&gt;Rate!AN$205,Rate!AN$205,IF(AN20/AN8&lt;Rate!AN$218,Rate!AN$218,AN20/AN8))</f>
        <v>1.1889192554478096</v>
      </c>
      <c r="CY20" s="37">
        <f>IF(AO20/AO8&gt;Rate!AO$205,Rate!AO$205,IF(AO20/AO8&lt;Rate!AO$218,Rate!AO$218,AO20/AO8))</f>
        <v>1.017058794366676</v>
      </c>
      <c r="CZ20" s="37">
        <f>IF(AP20/AP8&gt;Rate!AP$205,Rate!AP$205,IF(AP20/AP8&lt;Rate!AP$218,Rate!AP$218,AP20/AP8))</f>
        <v>1.5952727272727272</v>
      </c>
      <c r="DA20" s="37">
        <f>IF(AQ20/AQ8&gt;NONUS!G328,NONUS!G328,IF(AQ20/AQ8&lt;NONUS!G342,NONUS!G342,AQ20/AQ8))</f>
        <v>0.86645446397471459</v>
      </c>
      <c r="DB20" s="37">
        <f>IF(AR20/AR8&gt;Rate!AR$205,Rate!AR$205,IF(AR20/AR8&lt;Rate!AR$218,Rate!AR$218,AR20/AR8))</f>
        <v>0.78015222482435598</v>
      </c>
      <c r="DC20" s="37">
        <f>IF(AS20/AS8&gt;Rate!AS$205,Rate!AS$205,IF(AS20/AS8&lt;Rate!AS$218,Rate!AS$218,AS20/AS8))</f>
        <v>1.2272485350917761</v>
      </c>
      <c r="DD20" s="37">
        <f t="shared" si="4"/>
        <v>1.0398621072031033</v>
      </c>
      <c r="DE20" s="37">
        <f>IF(AU20/AU8&gt;Rate!AU$205,Rate!AU$205,IF(AU20/AU8&lt;Rate!AU$218,Rate!AU$218,AU20/AU8))</f>
        <v>0.91522701801983664</v>
      </c>
      <c r="DF20" s="37">
        <f>IF(AV20/AV8&gt;Rate!AV$205,Rate!AV$205,IF(AV20/AV8&lt;Rate!AV$218,Rate!AV$218,AV20/AV8))</f>
        <v>1.0422092800608194</v>
      </c>
      <c r="DG20" s="37">
        <f>IF(AW20/AW8&gt;Rate!AW$205,Rate!AW$205,IF(AW20/AW8&lt;Rate!AW$218,Rate!AW$218,AW20/AW8))</f>
        <v>1.8893384106602413</v>
      </c>
      <c r="DH20" s="37">
        <f>IF(AX20/AX8&gt;NONUS!I328,NONUS!I328,IF(AX20/AX8&lt;NONUS!I342,NONUS!I342,AX20/AX8))</f>
        <v>1.2296542603851828</v>
      </c>
      <c r="DI20" s="37">
        <f>IF(AY20/AY8&gt;Rate!AY$205,Rate!AY$205,IF(AY20/AY8&lt;Rate!AY$218,Rate!AY$218,AY20/AY8))</f>
        <v>1.2949263682351611</v>
      </c>
      <c r="DJ20" s="37">
        <f>IF(AZ20/AZ8&gt;Rate!AZ$205,Rate!AZ$205,IF(AZ20/AZ8&lt;Rate!AZ$218,Rate!AZ$218,AZ20/AZ8))</f>
        <v>1.2864022087855174</v>
      </c>
      <c r="DK20" s="37">
        <f>IF(BA20/BA8&gt;Rate!BA$205,Rate!BA$205,IF(BA20/BA8&lt;Rate!BA$218,Rate!BA$218,BA20/BA8))</f>
        <v>1.1121312740282254</v>
      </c>
      <c r="DL20" s="37">
        <f>IF(BB20/BB8&gt;Rate!BB$205,Rate!BB$205,IF(BB20/BB8&lt;Rate!BB$218,Rate!BB$218,BB20/BB8))</f>
        <v>1.0045170269209915</v>
      </c>
      <c r="DM20" s="37">
        <f>IF(BC20/BC8&gt;Rate!BC$205,Rate!BC$205,IF(BC20/BC8&lt;Rate!BC$218,Rate!BC$218,BC20/BC8))</f>
        <v>2.0207615210731391</v>
      </c>
      <c r="DN20" s="37" t="e">
        <f>IF(BD20/BD8&gt;Rate!BD$205,Rate!BD$205,IF(BD20/BD8&lt;Rate!BD$218,Rate!BD$218,BD20/BD8))</f>
        <v>#DIV/0!</v>
      </c>
      <c r="DO20" s="37">
        <f>IF(BE20/BE8&gt;Rate!BE$205,Rate!BE$205,IF(BE20/BE8&lt;Rate!BE$218,Rate!BE$218,BE20/BE8))</f>
        <v>0.68997511047077209</v>
      </c>
      <c r="DP20" s="37">
        <f>IF(BF20/BF8&gt;Rate!BF$205,Rate!BF$205,IF(BF20/BF8&lt;Rate!BF$218,Rate!BF$218,BF20/BF8))</f>
        <v>1.0605604686247405</v>
      </c>
      <c r="DQ20" s="37">
        <f>IF(BG20/BG8&gt;Rate!BG$205,Rate!BG$205,IF(BG20/BG8&lt;Rate!BG$218,Rate!BG$218,BG20/BG8))</f>
        <v>0.85010812519967471</v>
      </c>
      <c r="DR20" s="37">
        <f>IF(BH20/BH8&gt;Rate!BH$205,Rate!BH$205,IF(BH20/BH8&lt;Rate!BH$218,Rate!BH$218,BH20/BH8))</f>
        <v>1.0308957503881333</v>
      </c>
      <c r="DU20">
        <v>1.0720723325171835</v>
      </c>
      <c r="DV20">
        <v>0.99485184698167273</v>
      </c>
      <c r="DW20">
        <v>0.58295144782096064</v>
      </c>
      <c r="DX20">
        <v>0.53326933811619803</v>
      </c>
      <c r="DY20">
        <v>0.55907158924190181</v>
      </c>
      <c r="DZ20">
        <v>0.98590983669832277</v>
      </c>
      <c r="EA20" t="e">
        <v>#DIV/0!</v>
      </c>
      <c r="EB20">
        <v>0.90969509898214285</v>
      </c>
      <c r="EC20">
        <v>1.0883669431567509</v>
      </c>
      <c r="ED20">
        <v>0.5937461831809081</v>
      </c>
      <c r="EE20">
        <v>1.8315317961876774</v>
      </c>
      <c r="EF20">
        <v>0.92718826669194032</v>
      </c>
      <c r="EG20">
        <v>0.96121554451303748</v>
      </c>
      <c r="EH20">
        <v>0.59750311510880305</v>
      </c>
      <c r="EI20">
        <v>0.92361263627764323</v>
      </c>
      <c r="EJ20">
        <v>0.63224193727547873</v>
      </c>
      <c r="EK20">
        <v>1.3530559783347713</v>
      </c>
      <c r="EL20">
        <v>0.71027374834829071</v>
      </c>
      <c r="EM20">
        <v>5.6033804766970121</v>
      </c>
      <c r="EN20">
        <v>1.0968421359910805</v>
      </c>
      <c r="EO20">
        <v>0.54141139861798171</v>
      </c>
      <c r="EP20" t="e">
        <v>#DIV/0!</v>
      </c>
      <c r="EQ20">
        <v>7.766974397470257</v>
      </c>
      <c r="ER20">
        <v>0.3307416033687437</v>
      </c>
      <c r="ES20">
        <v>0.79974747962539883</v>
      </c>
      <c r="ET20">
        <v>1.3633597244138997</v>
      </c>
      <c r="EU20">
        <v>0.77694100045199421</v>
      </c>
      <c r="EV20">
        <v>0.92145397328697443</v>
      </c>
      <c r="EW20">
        <v>0.88580552090505782</v>
      </c>
      <c r="EX20">
        <v>1.2999066558311105</v>
      </c>
      <c r="EY20">
        <v>0.90835928602624505</v>
      </c>
      <c r="EZ20">
        <v>7.697614065674574</v>
      </c>
      <c r="FA20">
        <v>2.041740567155002E-2</v>
      </c>
      <c r="FB20">
        <v>0.61758343173574615</v>
      </c>
      <c r="FC20">
        <v>1.5608267727144987</v>
      </c>
      <c r="FD20">
        <v>1.21312373413539</v>
      </c>
      <c r="FE20">
        <v>1.7435914256953824</v>
      </c>
      <c r="FF20">
        <v>0.79435988055428186</v>
      </c>
      <c r="FG20">
        <v>1.3064594685537507</v>
      </c>
      <c r="FH20">
        <v>1.2459827827074559</v>
      </c>
      <c r="FI20">
        <v>1.0430395677876294</v>
      </c>
      <c r="FJ20">
        <v>0.55317262147881241</v>
      </c>
      <c r="FK20">
        <v>1.0118757090207189</v>
      </c>
      <c r="FL20">
        <v>1.0662232861656102</v>
      </c>
      <c r="FM20">
        <v>0.85342249920447533</v>
      </c>
      <c r="FN20">
        <v>0.45806292059834275</v>
      </c>
      <c r="FO20">
        <v>0.94346697919927014</v>
      </c>
      <c r="FP20">
        <v>0.29958737295560195</v>
      </c>
      <c r="FQ20">
        <v>1.4122547819965496</v>
      </c>
      <c r="FR20">
        <v>0.98402055588190918</v>
      </c>
      <c r="FS20">
        <v>0.96127042119983941</v>
      </c>
      <c r="FT20">
        <v>0.97442493016834175</v>
      </c>
      <c r="FU20">
        <v>1.321128361572163</v>
      </c>
      <c r="FV20">
        <v>1.9052663689386728</v>
      </c>
      <c r="FW20" t="e">
        <v>#DIV/0!</v>
      </c>
      <c r="FX20">
        <v>0.92475912490479373</v>
      </c>
      <c r="FY20">
        <v>0.32701204655700733</v>
      </c>
      <c r="FZ20">
        <v>4.6919343367164217</v>
      </c>
      <c r="GA20">
        <v>49.259488525101034</v>
      </c>
    </row>
    <row r="21" spans="1:183" ht="15" x14ac:dyDescent="0.25">
      <c r="A21" s="3" t="s">
        <v>80</v>
      </c>
      <c r="B21" s="21">
        <v>12019703</v>
      </c>
      <c r="C21" s="21">
        <v>29354112</v>
      </c>
      <c r="D21" s="21">
        <v>6609940</v>
      </c>
      <c r="E21" s="21">
        <v>9988642</v>
      </c>
      <c r="F21" s="21">
        <v>310152.84375</v>
      </c>
      <c r="G21" s="21">
        <v>6808561.5</v>
      </c>
      <c r="H21" s="21">
        <v>0</v>
      </c>
      <c r="I21" s="21">
        <v>65640040</v>
      </c>
      <c r="J21" s="21">
        <v>6150153</v>
      </c>
      <c r="K21" s="21">
        <v>6627174</v>
      </c>
      <c r="L21" s="21">
        <v>2090441.875</v>
      </c>
      <c r="M21" s="21">
        <v>83135768</v>
      </c>
      <c r="N21" s="21">
        <v>26052228</v>
      </c>
      <c r="O21" s="21">
        <v>118251.71875</v>
      </c>
      <c r="P21" s="21">
        <v>1067188</v>
      </c>
      <c r="Q21" s="21">
        <v>1808563.625</v>
      </c>
      <c r="R21" s="21">
        <v>11088442</v>
      </c>
      <c r="S21" s="21">
        <v>4595.27734375</v>
      </c>
      <c r="T21" s="21">
        <v>139034.6875</v>
      </c>
      <c r="U21" s="21">
        <v>11183166</v>
      </c>
      <c r="V21" s="21">
        <v>8516326</v>
      </c>
      <c r="W21" s="37">
        <v>0</v>
      </c>
      <c r="X21" s="21">
        <v>3906029</v>
      </c>
      <c r="Y21" s="21">
        <v>1327622.625</v>
      </c>
      <c r="Z21" s="21">
        <v>11832697</v>
      </c>
      <c r="AA21" s="21">
        <v>1032788.5625</v>
      </c>
      <c r="AB21" s="21">
        <v>2633408.75</v>
      </c>
      <c r="AC21" s="21">
        <v>28474058</v>
      </c>
      <c r="AD21" s="21">
        <v>13577.83984375</v>
      </c>
      <c r="AE21" s="21">
        <v>1042534.8125</v>
      </c>
      <c r="AF21" s="21">
        <v>16610678</v>
      </c>
      <c r="AG21" s="21">
        <v>114135.953125</v>
      </c>
      <c r="AH21" s="21">
        <v>550.68994140625</v>
      </c>
      <c r="AI21" s="21">
        <v>2309917.75</v>
      </c>
      <c r="AJ21" s="21">
        <v>14139730</v>
      </c>
      <c r="AK21" s="21">
        <v>1390480.625</v>
      </c>
      <c r="AL21" s="21">
        <v>1333800.875</v>
      </c>
      <c r="AM21" s="21">
        <v>14714393</v>
      </c>
      <c r="AN21" s="21">
        <v>18995860</v>
      </c>
      <c r="AO21" s="21">
        <v>20299562</v>
      </c>
      <c r="AP21" s="21">
        <v>13381856</v>
      </c>
      <c r="AQ21" s="21">
        <v>16064338</v>
      </c>
      <c r="AR21" s="21">
        <v>4074916.25</v>
      </c>
      <c r="AS21" s="21">
        <v>27458180</v>
      </c>
      <c r="AT21" s="21">
        <v>442361.0625</v>
      </c>
      <c r="AU21" s="21">
        <v>1905938.75</v>
      </c>
      <c r="AV21" s="21">
        <v>10205198</v>
      </c>
      <c r="AW21" s="21">
        <v>57579.34765625</v>
      </c>
      <c r="AX21" s="21">
        <v>3445122</v>
      </c>
      <c r="AY21" s="21">
        <v>6635490</v>
      </c>
      <c r="AZ21" s="21">
        <v>73340240</v>
      </c>
      <c r="BA21" s="21">
        <v>565194176</v>
      </c>
      <c r="BB21" s="21">
        <v>5402294.5</v>
      </c>
      <c r="BC21" s="21">
        <v>9057824</v>
      </c>
      <c r="BD21" s="21">
        <v>0</v>
      </c>
      <c r="BE21" s="21">
        <v>6639456.5</v>
      </c>
      <c r="BF21" s="21">
        <v>1754112</v>
      </c>
      <c r="BG21" s="21">
        <v>264200.15625</v>
      </c>
      <c r="BH21" s="21">
        <v>12615.0986328125</v>
      </c>
      <c r="BI21" s="21">
        <v>1177934206.5516357</v>
      </c>
      <c r="BJ21" s="21">
        <f t="shared" si="1"/>
        <v>2015</v>
      </c>
      <c r="BK21" s="21">
        <f t="shared" si="2"/>
        <v>12</v>
      </c>
      <c r="BL21" s="37">
        <f>IF(B21/B9&gt;NONUS!B329,NONUS!B329,IF(B21/B9&lt;NONUS!B343,NONUS!B343,B21/B9))</f>
        <v>1.1019644881793969</v>
      </c>
      <c r="BM21" s="37">
        <f>IF(C21/C9&gt;Rate!C$206,Rate!C$206,IF(C21/C9&lt;Rate!C$219,Rate!C$219,C21/C9))</f>
        <v>1.0744554445298113</v>
      </c>
      <c r="BN21" s="37">
        <f>IF(D21/D9&gt;Rate!D$206,Rate!D$206,IF(D21/D9&lt;Rate!D$219,Rate!D$219,D21/D9))</f>
        <v>1.0166364608056555</v>
      </c>
      <c r="BO21" s="37">
        <f>IF(E21/E9&gt;Rate!E$206,Rate!E$206,IF(E21/E9&lt;Rate!E$219,Rate!E$219,E21/E9))</f>
        <v>0.82690698962202402</v>
      </c>
      <c r="BP21" s="37">
        <f>IF(F21/F9&gt;NONUS!C329,NONUS!C329,IF(F21/F9&lt;NONUS!C343,NONUS!C343,F21/F9))</f>
        <v>0.61841869879413569</v>
      </c>
      <c r="BQ21" s="37">
        <f>IF((G21+H21)/(G9+H9)&gt;NONUS!J329,NONUS!J329,IF((G21+H21)/(G9+H9)&lt;NONUS!J343,NONUS!J343,(G21+H21)/(G9+H9)))</f>
        <v>1.0176147317177939</v>
      </c>
      <c r="BR21" s="37" t="e">
        <f>IF(H21/H9&gt;Rate!H$206,Rate!H$206,IF(H21/H9&lt;Rate!H$219,Rate!H$219,H21/H9))</f>
        <v>#DIV/0!</v>
      </c>
      <c r="BS21" s="37">
        <f>IF(I21/I9&gt;Rate!I$206,Rate!I$206,IF(I21/I9&lt;Rate!I$219,Rate!I$219,I21/I9))</f>
        <v>0.94478443613387764</v>
      </c>
      <c r="BT21" s="37">
        <f>IF(J21/J9&gt;Rate!J$206,Rate!J$206,IF(J21/J9&lt;Rate!J$219,Rate!J$219,J21/J9))</f>
        <v>1.2933490914711532</v>
      </c>
      <c r="BU21" s="37">
        <f>IF(K21/K9&gt;Rate!K$206,Rate!K$206,IF(K21/K9&lt;Rate!K$219,Rate!K$219,K21/K9))</f>
        <v>1.2087089323105205</v>
      </c>
      <c r="BV21" s="37">
        <f>IF(L21/L9&gt;Rate!L$206,Rate!L$206,IF(L21/L9&lt;Rate!L$219,Rate!L$219,L21/L9))</f>
        <v>2.6284020061218447</v>
      </c>
      <c r="BW21" s="37">
        <f>IF(M21/M9&gt;Rate!M$206,Rate!M$206,IF(M21/M9&lt;Rate!M$219,Rate!M$219,M21/M9))</f>
        <v>0.918884030269143</v>
      </c>
      <c r="BX21" s="37">
        <f>IF(N21/N9&gt;Rate!N$206,Rate!N$206,IF(N21/N9&lt;Rate!N$219,Rate!N$219,N21/N9))</f>
        <v>1.1255178127231131</v>
      </c>
      <c r="BY21" s="37">
        <f>IF(O21/O9&gt;Rate!O$206,Rate!O$206,IF(O21/O9&lt;Rate!O$219,Rate!O$219,O21/O9))</f>
        <v>6.2186478663766094</v>
      </c>
      <c r="BZ21" s="37">
        <f>IF(P21/P9&gt;Rate!P$206,Rate!P$206,IF(P21/P9&lt;Rate!P$219,Rate!P$219,P21/P9))</f>
        <v>0.9899377154091864</v>
      </c>
      <c r="CA21" s="37">
        <f>IF(Q21/Q9&gt;Rate!Q$206,Rate!Q$206,IF(Q21/Q9&lt;Rate!Q$219,Rate!Q$219,Q21/Q9))</f>
        <v>3.3550543024227233</v>
      </c>
      <c r="CB21" s="37">
        <f>IF(R21/R9&gt;Rate!R$206,Rate!R$206,IF(R21/R9&lt;Rate!R$219,Rate!R$219,R21/R9))</f>
        <v>1.0031452887840469</v>
      </c>
      <c r="CC21" s="37">
        <f>IF(S21/S9&gt;Rate!S$206,Rate!S$206,IF(S21/S9&lt;Rate!S$219,Rate!S$219,S21/S9))</f>
        <v>1.1189824449011787</v>
      </c>
      <c r="CD21" s="37">
        <f>IF(T21/T9&gt;Rate!T$206,Rate!T$206,IF(T21/T9&lt;Rate!T$219,Rate!T$219,T21/T9))</f>
        <v>2.6521866064311101</v>
      </c>
      <c r="CE21" s="37">
        <f>IF(U21/U9&gt;Rate!U$206,Rate!U$206,IF(U21/U9&lt;Rate!U$219,Rate!U$219,U21/U9))</f>
        <v>1.2818692753459724</v>
      </c>
      <c r="CF21" s="37">
        <f>IF(V21/V9&gt;Rate!V$206,Rate!V$206,IF(V21/V9&lt;Rate!V$219,Rate!V$219,V21/V9))</f>
        <v>1.2730021760986698</v>
      </c>
      <c r="CG21" s="37">
        <f t="shared" si="3"/>
        <v>1</v>
      </c>
      <c r="CH21" s="37">
        <f>IF(X21/X9&gt;Rate!X$206,Rate!X$206,IF(X21/X9&lt;Rate!X$219,Rate!X$219,X21/X9))</f>
        <v>5.8265394215196249</v>
      </c>
      <c r="CI21" s="37">
        <f>IF(Y21/Y9&gt;Rate!Y$206,Rate!Y$206,IF(Y21/Y9&lt;Rate!Y$219,Rate!Y$219,Y21/Y9))</f>
        <v>1.5778234079531297</v>
      </c>
      <c r="CJ21" s="37">
        <f>IF(Z21/Z9&gt;Rate!Z$206,Rate!Z$206,IF(Z21/Z9&lt;Rate!Z$219,Rate!Z$219,Z21/Z9))</f>
        <v>1.2906907974105677</v>
      </c>
      <c r="CK21" s="37">
        <f>IF(AA21/AA9&gt;Rate!AA$206,Rate!AA$206,IF(AA21/AA9&lt;Rate!AA$219,Rate!AA$219,AA21/AA9))</f>
        <v>6.0880361173814901</v>
      </c>
      <c r="CL21" s="37">
        <f>IF(AB21/AB9&gt;Rate!AB$206,Rate!AB$206,IF(AB21/AB9&lt;Rate!AB$219,Rate!AB$219,AB21/AB9))</f>
        <v>1.8752048350415902</v>
      </c>
      <c r="CM21" s="37">
        <f>IF(AC21/AC9&gt;Rate!AC$206,Rate!AC$206,IF(AC21/AC9&lt;Rate!AC$219,Rate!AC$219,AC21/AC9))</f>
        <v>1.0666604881349715</v>
      </c>
      <c r="CN21" s="37">
        <f>IF(AD21/AD9&gt;Rate!AD$206,Rate!AD$206,IF(AD21/AD9&lt;Rate!AD$219,Rate!AD$219,AD21/AD9))</f>
        <v>1.5488088324951017</v>
      </c>
      <c r="CO21" s="37">
        <f>IF(AE21/AE9&gt;NONUS!E329,NONUS!E329,IF(AE21/AE9&lt;NONUS!E343,NONUS!E343,AE21/AE9))</f>
        <v>0.93552197410530236</v>
      </c>
      <c r="CP21" s="37">
        <f>IF(AF21/AF9&gt;Rate!AF$206,Rate!AF$206,IF(AF21/AF9&lt;Rate!AF$219,Rate!AF$219,AF21/AF9))</f>
        <v>1.1140864478357524</v>
      </c>
      <c r="CQ21" s="37">
        <f>IF(AG21/AG9&gt;Rate!AG$206,Rate!AG$206,IF(AG21/AG9&lt;Rate!AG$219,Rate!AG$219,AG21/AG9))</f>
        <v>0</v>
      </c>
      <c r="CR21" s="37">
        <f>IF(AH21/AH9&gt;Rate!AH$206,Rate!AH$206,IF(AH21/AH9&lt;Rate!AH$219,Rate!AH$219,AH21/AH9))</f>
        <v>0.88963756344426892</v>
      </c>
      <c r="CS21" s="37">
        <f>IF(AI21/AI9&gt;Rate!AI$206,Rate!AI$206,IF(AI21/AI9&lt;Rate!AI$219,Rate!AI$219,AI21/AI9))</f>
        <v>1.2774558753932914</v>
      </c>
      <c r="CT21" s="37">
        <f>IF(AJ21/AJ9&gt;Rate!AJ$206,Rate!AJ$206,IF(AJ21/AJ9&lt;Rate!AJ$219,Rate!AJ$219,AJ21/AJ9))</f>
        <v>1.4413998114727218</v>
      </c>
      <c r="CU21" s="37">
        <f>IF(AK21/AK9&gt;Rate!AK$206,Rate!AK$206,IF(AK21/AK9&lt;Rate!AK$219,Rate!AK$219,AK21/AK9))</f>
        <v>0.91818149326752441</v>
      </c>
      <c r="CV21" s="37">
        <f>IF(AL21/AL9&gt;NONUS!F329,NONUS!F329,IF(AL21/AL9&lt;NONUS!F343,NONUS!F343,AL21/AL9))</f>
        <v>0.93372216813393427</v>
      </c>
      <c r="CW21" s="37">
        <f>IF(AM21/AM9&gt;Rate!AM$206,Rate!AM$206,IF(AM21/AM9&lt;Rate!AM$219,Rate!AM$219,AM21/AM9))</f>
        <v>1.01004367357776</v>
      </c>
      <c r="CX21" s="37">
        <f>IF(AN21/AN9&gt;Rate!AN$206,Rate!AN$206,IF(AN21/AN9&lt;Rate!AN$219,Rate!AN$219,AN21/AN9))</f>
        <v>1.063152127131455</v>
      </c>
      <c r="CY21" s="37">
        <f>IF(AO21/AO9&gt;Rate!AO$206,Rate!AO$206,IF(AO21/AO9&lt;Rate!AO$219,Rate!AO$219,AO21/AO9))</f>
        <v>1.0212604860057128</v>
      </c>
      <c r="CZ21" s="37">
        <f>IF(AP21/AP9&gt;Rate!AP$206,Rate!AP$206,IF(AP21/AP9&lt;Rate!AP$219,Rate!AP$219,AP21/AP9))</f>
        <v>1.5071472004906896</v>
      </c>
      <c r="DA21" s="37">
        <f>IF(AQ21/AQ9&gt;NONUS!G329,NONUS!G329,IF(AQ21/AQ9&lt;NONUS!G343,NONUS!G343,AQ21/AQ9))</f>
        <v>1.1327723088127324</v>
      </c>
      <c r="DB21" s="37">
        <f>IF(AR21/AR9&gt;Rate!AR$206,Rate!AR$206,IF(AR21/AR9&lt;Rate!AR$219,Rate!AR$219,AR21/AR9))</f>
        <v>0.91625262064877866</v>
      </c>
      <c r="DC21" s="37">
        <f>IF(AS21/AS9&gt;Rate!AS$206,Rate!AS$206,IF(AS21/AS9&lt;Rate!AS$219,Rate!AS$219,AS21/AS9))</f>
        <v>1.1961831126608213</v>
      </c>
      <c r="DD21" s="37">
        <f t="shared" si="4"/>
        <v>0.90427665553767445</v>
      </c>
      <c r="DE21" s="37">
        <f>IF(AU21/AU9&gt;Rate!AU$206,Rate!AU$206,IF(AU21/AU9&lt;Rate!AU$219,Rate!AU$219,AU21/AU9))</f>
        <v>1.4028432225396896</v>
      </c>
      <c r="DF21" s="37">
        <f>IF(AV21/AV9&gt;Rate!AV$206,Rate!AV$206,IF(AV21/AV9&lt;Rate!AV$219,Rate!AV$219,AV21/AV9))</f>
        <v>1.0196312932910263</v>
      </c>
      <c r="DG21" s="37">
        <f>IF(AW21/AW9&gt;Rate!AW$206,Rate!AW$206,IF(AW21/AW9&lt;Rate!AW$219,Rate!AW$219,AW21/AW9))</f>
        <v>1.8207523438446198</v>
      </c>
      <c r="DH21" s="37">
        <f>IF(AX21/AX9&gt;NONUS!I329,NONUS!I329,IF(AX21/AX9&lt;NONUS!I343,NONUS!I343,AX21/AX9))</f>
        <v>1.1149539972355298</v>
      </c>
      <c r="DI21" s="37">
        <f>IF(AY21/AY9&gt;Rate!AY$206,Rate!AY$206,IF(AY21/AY9&lt;Rate!AY$219,Rate!AY$219,AY21/AY9))</f>
        <v>1.1743762416540935</v>
      </c>
      <c r="DJ21" s="37">
        <f>IF(AZ21/AZ9&gt;Rate!AZ$206,Rate!AZ$206,IF(AZ21/AZ9&lt;Rate!AZ$219,Rate!AZ$219,AZ21/AZ9))</f>
        <v>1.1119805306097794</v>
      </c>
      <c r="DK21" s="37">
        <f>IF(BA21/BA9&gt;Rate!BA$206,Rate!BA$206,IF(BA21/BA9&lt;Rate!BA$219,Rate!BA$219,BA21/BA9))</f>
        <v>1.0896521677222237</v>
      </c>
      <c r="DL21" s="37">
        <f>IF(BB21/BB9&gt;Rate!BB$206,Rate!BB$206,IF(BB21/BB9&lt;Rate!BB$219,Rate!BB$219,BB21/BB9))</f>
        <v>1.0197341398647124</v>
      </c>
      <c r="DM21" s="37">
        <f>IF(BC21/BC9&gt;Rate!BC$206,Rate!BC$206,IF(BC21/BC9&lt;Rate!BC$219,Rate!BC$219,BC21/BC9))</f>
        <v>2.8049678012879484</v>
      </c>
      <c r="DN21" s="37" t="e">
        <f>IF(BD21/BD9&gt;Rate!BD$206,Rate!BD$206,IF(BD21/BD9&lt;Rate!BD$219,Rate!BD$219,BD21/BD9))</f>
        <v>#DIV/0!</v>
      </c>
      <c r="DO21" s="37">
        <f>IF(BE21/BE9&gt;Rate!BE$206,Rate!BE$206,IF(BE21/BE9&lt;Rate!BE$219,Rate!BE$219,BE21/BE9))</f>
        <v>0.87009043390925633</v>
      </c>
      <c r="DP21" s="37">
        <f>IF(BF21/BF9&gt;Rate!BF$206,Rate!BF$206,IF(BF21/BF9&lt;Rate!BF$219,Rate!BF$219,BF21/BF9))</f>
        <v>1.9291467390710375</v>
      </c>
      <c r="DQ21" s="37">
        <f>IF(BG21/BG9&gt;Rate!BG$206,Rate!BG$206,IF(BG21/BG9&lt;Rate!BG$219,Rate!BG$219,BG21/BG9))</f>
        <v>2.0300358396775917</v>
      </c>
      <c r="DR21" s="37">
        <f>IF(BH21/BH9&gt;Rate!BH$206,Rate!BH$206,IF(BH21/BH9&lt;Rate!BH$219,Rate!BH$219,BH21/BH9))</f>
        <v>0.73686096816062396</v>
      </c>
      <c r="DU21">
        <v>0.9685994586681822</v>
      </c>
      <c r="DV21">
        <v>0.97601819984135618</v>
      </c>
      <c r="DW21">
        <v>0.90578484323026165</v>
      </c>
      <c r="DX21">
        <v>0.65541459441119276</v>
      </c>
      <c r="DY21">
        <v>0.55258535123905783</v>
      </c>
      <c r="DZ21">
        <v>1.0262839820110601</v>
      </c>
      <c r="EA21" t="e">
        <v>#DIV/0!</v>
      </c>
      <c r="EB21">
        <v>0.96360010830537957</v>
      </c>
      <c r="EC21">
        <v>1.0494557202176988</v>
      </c>
      <c r="ED21">
        <v>1.2452292356695909</v>
      </c>
      <c r="EE21">
        <v>0.63347671772094005</v>
      </c>
      <c r="EF21">
        <v>0.97079165964641989</v>
      </c>
      <c r="EG21">
        <v>0.95547620525244348</v>
      </c>
      <c r="EH21">
        <v>0.15412860987428004</v>
      </c>
      <c r="EI21">
        <v>0.82361733730635245</v>
      </c>
      <c r="EJ21">
        <v>1.3685279553324301</v>
      </c>
      <c r="EK21">
        <v>1.3711540364282726</v>
      </c>
      <c r="EL21">
        <v>0.33787273130489276</v>
      </c>
      <c r="EM21">
        <v>6.8755751106101375</v>
      </c>
      <c r="EN21">
        <v>1.2359462448196237</v>
      </c>
      <c r="EO21">
        <v>1.2977922748368125</v>
      </c>
      <c r="EP21" t="e">
        <v>#DIV/0!</v>
      </c>
      <c r="EQ21">
        <v>6.346114267065265</v>
      </c>
      <c r="ER21">
        <v>1.5825279357630491</v>
      </c>
      <c r="ES21">
        <v>1.2235378213313792</v>
      </c>
      <c r="ET21">
        <v>0.83034740938528528</v>
      </c>
      <c r="EU21">
        <v>0.98944461327945388</v>
      </c>
      <c r="EV21">
        <v>1.0434679246435679</v>
      </c>
      <c r="EW21">
        <v>0.52700444412665559</v>
      </c>
      <c r="EX21">
        <v>0.87682047957896359</v>
      </c>
      <c r="EY21">
        <v>1.1935988948987934</v>
      </c>
      <c r="EZ21">
        <v>16.810298274649409</v>
      </c>
      <c r="FA21">
        <v>0.47398051281731524</v>
      </c>
      <c r="FB21">
        <v>1.3400710915438954</v>
      </c>
      <c r="FC21">
        <v>0.99578563244123186</v>
      </c>
      <c r="FD21">
        <v>1.172573549628815</v>
      </c>
      <c r="FE21">
        <v>0.87494151812937992</v>
      </c>
      <c r="FF21">
        <v>0.80301587952212983</v>
      </c>
      <c r="FG21">
        <v>0.87476244294618888</v>
      </c>
      <c r="FH21">
        <v>1.4279089089892594</v>
      </c>
      <c r="FI21">
        <v>0.86449938683406991</v>
      </c>
      <c r="FJ21">
        <v>1.0571795878453103</v>
      </c>
      <c r="FK21">
        <v>0.7164518012598895</v>
      </c>
      <c r="FL21">
        <v>0.93274267996407045</v>
      </c>
      <c r="FM21">
        <v>0.71488078549917577</v>
      </c>
      <c r="FN21">
        <v>2.3128090745022702</v>
      </c>
      <c r="FO21">
        <v>1.0103099299844409</v>
      </c>
      <c r="FP21">
        <v>0.86153453189161966</v>
      </c>
      <c r="FQ21">
        <v>1.2057582134341973</v>
      </c>
      <c r="FR21">
        <v>1.1056605560824586</v>
      </c>
      <c r="FS21">
        <v>0.99907806615129968</v>
      </c>
      <c r="FT21">
        <v>1.0128277227482252</v>
      </c>
      <c r="FU21">
        <v>1.3565980767786232</v>
      </c>
      <c r="FV21">
        <v>2.8896638272448985</v>
      </c>
      <c r="FW21" t="e">
        <v>#DIV/0!</v>
      </c>
      <c r="FX21">
        <v>0.79663185828394234</v>
      </c>
      <c r="FY21">
        <v>0.73546591787046733</v>
      </c>
      <c r="FZ21">
        <v>8.5618620179817206</v>
      </c>
      <c r="GA21">
        <v>12.450743802133504</v>
      </c>
    </row>
    <row r="22" spans="1:183" ht="15" x14ac:dyDescent="0.25">
      <c r="A22" s="3" t="s">
        <v>81</v>
      </c>
      <c r="B22" s="21">
        <v>15029842</v>
      </c>
      <c r="C22" s="21">
        <v>30551002</v>
      </c>
      <c r="D22" s="21">
        <v>8781893</v>
      </c>
      <c r="E22" s="21">
        <v>11168933</v>
      </c>
      <c r="F22" s="21">
        <v>500722</v>
      </c>
      <c r="G22" s="21">
        <v>7003310.5</v>
      </c>
      <c r="H22" s="21">
        <v>0</v>
      </c>
      <c r="I22" s="21">
        <v>69375216</v>
      </c>
      <c r="J22" s="21">
        <v>6397750.5</v>
      </c>
      <c r="K22" s="21">
        <v>7516511</v>
      </c>
      <c r="L22" s="21">
        <v>2233805.25</v>
      </c>
      <c r="M22" s="21">
        <v>86419048</v>
      </c>
      <c r="N22" s="21">
        <v>26603670</v>
      </c>
      <c r="O22" s="21">
        <v>939564.4375</v>
      </c>
      <c r="P22" s="21">
        <v>1074671.75</v>
      </c>
      <c r="Q22" s="21">
        <v>6348463.5</v>
      </c>
      <c r="R22" s="21">
        <v>11341795</v>
      </c>
      <c r="S22" s="21">
        <v>17370.578125</v>
      </c>
      <c r="T22" s="21">
        <v>540155.75</v>
      </c>
      <c r="U22" s="21">
        <v>12373868</v>
      </c>
      <c r="V22" s="21">
        <v>10745538</v>
      </c>
      <c r="W22" s="37">
        <v>0</v>
      </c>
      <c r="X22" s="21">
        <v>7277889</v>
      </c>
      <c r="Y22" s="21">
        <v>1606217.5</v>
      </c>
      <c r="Z22" s="21">
        <v>15674147</v>
      </c>
      <c r="AA22" s="21">
        <v>2929835</v>
      </c>
      <c r="AB22" s="21">
        <v>4057245.25</v>
      </c>
      <c r="AC22" s="21">
        <v>29882294</v>
      </c>
      <c r="AD22" s="21">
        <v>46558.69140625</v>
      </c>
      <c r="AE22" s="21">
        <v>1443633.625</v>
      </c>
      <c r="AF22" s="21">
        <v>18582598</v>
      </c>
      <c r="AG22" s="21">
        <v>111299.2109375</v>
      </c>
      <c r="AH22" s="21">
        <v>38123.1640625</v>
      </c>
      <c r="AI22" s="21">
        <v>2467742.25</v>
      </c>
      <c r="AJ22" s="21">
        <v>12494110</v>
      </c>
      <c r="AK22" s="21">
        <v>1074303.5</v>
      </c>
      <c r="AL22" s="21">
        <v>1994589.75</v>
      </c>
      <c r="AM22" s="21">
        <v>14345415</v>
      </c>
      <c r="AN22" s="21">
        <v>19006760</v>
      </c>
      <c r="AO22" s="21">
        <v>23743144</v>
      </c>
      <c r="AP22" s="21">
        <v>15628683</v>
      </c>
      <c r="AQ22" s="21">
        <v>20537010</v>
      </c>
      <c r="AR22" s="21">
        <v>4538380.5</v>
      </c>
      <c r="AS22" s="21">
        <v>27843112</v>
      </c>
      <c r="AT22" s="21">
        <v>253059.171875</v>
      </c>
      <c r="AU22" s="21">
        <v>2671094.25</v>
      </c>
      <c r="AV22" s="21">
        <v>10080189</v>
      </c>
      <c r="AW22" s="21">
        <v>233038.578125</v>
      </c>
      <c r="AX22" s="21">
        <v>3425922.75</v>
      </c>
      <c r="AY22" s="21">
        <v>6506974.5</v>
      </c>
      <c r="AZ22" s="21">
        <v>70233912</v>
      </c>
      <c r="BA22" s="21">
        <v>602914176</v>
      </c>
      <c r="BB22" s="21">
        <v>5676605</v>
      </c>
      <c r="BC22" s="21">
        <v>4119026.75</v>
      </c>
      <c r="BD22" s="21">
        <v>0</v>
      </c>
      <c r="BE22" s="21">
        <v>8499354</v>
      </c>
      <c r="BF22" s="21">
        <v>3388699</v>
      </c>
      <c r="BG22" s="21">
        <v>679947.375</v>
      </c>
      <c r="BH22" s="21">
        <v>83649.3046875</v>
      </c>
      <c r="BI22" s="21">
        <v>1269021864.6337891</v>
      </c>
      <c r="BJ22" s="21">
        <f t="shared" si="1"/>
        <v>2016</v>
      </c>
      <c r="BK22" s="21">
        <f t="shared" si="2"/>
        <v>1</v>
      </c>
      <c r="BL22" s="37">
        <f>IF(B22/B10&gt;NONUS!B318,NONUS!B318,IF(B22/B10&lt;NONUS!B332,NONUS!B332,B22/B10))</f>
        <v>1.1280239596909196</v>
      </c>
      <c r="BM22" s="37">
        <f>IF(C22/C10&gt;Rate!C$195,Rate!C$195,IF(C22/C10&lt;Rate!C$208,Rate!C$208,C22/C10))</f>
        <v>1.1392241358736963</v>
      </c>
      <c r="BN22" s="37">
        <f>IF(D22/D10&gt;Rate!D$195,Rate!D$195,IF(D22/D10&lt;Rate!D$208,Rate!D$208,D22/D10))</f>
        <v>1.1104051681632516</v>
      </c>
      <c r="BO22" s="37">
        <f>IF(E22/E10&gt;Rate!E$195,Rate!E$195,IF(E22/E10&lt;Rate!E$208,Rate!E$208,E22/E10))</f>
        <v>0.87435883685856775</v>
      </c>
      <c r="BP22" s="37">
        <f>IF(F22/F10&gt;NONUS!C318,NONUS!C318,IF(F22/F10&lt;NONUS!C332,NONUS!C332,F22/F10))</f>
        <v>0.93070030633973388</v>
      </c>
      <c r="BQ22" s="37">
        <f>IF((G22+H22)/(G10+H10)&gt;NONUS!J318,NONUS!J318,IF((G22+H22)/(G10+H10)&lt;NONUS!J332,NONUS!J332,(G22+H22)/(G10+H10)))</f>
        <v>1.0176307647687235</v>
      </c>
      <c r="BR22" s="37" t="e">
        <f>IF(H22/H10&gt;Rate!H$195,Rate!H$195,IF(H22/H10&lt;Rate!H$208,Rate!H$208,H22/H10))</f>
        <v>#DIV/0!</v>
      </c>
      <c r="BS22" s="37">
        <f>IF(I22/I10&gt;Rate!I$195,Rate!I$195,IF(I22/I10&lt;Rate!I$208,Rate!I$208,I22/I10))</f>
        <v>0.9707175140933052</v>
      </c>
      <c r="BT22" s="37">
        <f>IF(J22/J10&gt;Rate!J$195,Rate!J$195,IF(J22/J10&lt;Rate!J$208,Rate!J$208,J22/J10))</f>
        <v>1.2871228554525735</v>
      </c>
      <c r="BU22" s="37">
        <f>IF(K22/K10&gt;Rate!K$195,Rate!K$195,IF(K22/K10&lt;Rate!K$208,Rate!K$208,K22/K10))</f>
        <v>1.0295847840563279</v>
      </c>
      <c r="BV22" s="37">
        <f>IF(L22/L10&gt;Rate!L$195,Rate!L$195,IF(L22/L10&lt;Rate!L$208,Rate!L$208,L22/L10))</f>
        <v>3.6512827239652563</v>
      </c>
      <c r="BW22" s="37">
        <f>IF(M22/M10&gt;Rate!M$195,Rate!M$195,IF(M22/M10&lt;Rate!M$208,Rate!M$208,M22/M10))</f>
        <v>1.0474333261709856</v>
      </c>
      <c r="BX22" s="37">
        <f>IF(N22/N10&gt;Rate!N$195,Rate!N$195,IF(N22/N10&lt;Rate!N$208,Rate!N$208,N22/N10))</f>
        <v>1.1482815747035835</v>
      </c>
      <c r="BY22" s="37">
        <f>IF(O22/O10&gt;Rate!O$195,Rate!O$195,IF(O22/O10&lt;Rate!O$208,Rate!O$208,O22/O10))</f>
        <v>3.0798934977360277</v>
      </c>
      <c r="BZ22" s="37">
        <f>IF(P22/P10&gt;Rate!P$195,Rate!P$195,IF(P22/P10&lt;Rate!P$208,Rate!P$208,P22/P10))</f>
        <v>0.98885370996090194</v>
      </c>
      <c r="CA22" s="37">
        <f>IF(Q22/Q10&gt;Rate!Q$195,Rate!Q$195,IF(Q22/Q10&lt;Rate!Q$208,Rate!Q$208,Q22/Q10))</f>
        <v>2.5411499436302143</v>
      </c>
      <c r="CB22" s="37">
        <f>IF(R22/R10&gt;Rate!R$195,Rate!R$195,IF(R22/R10&lt;Rate!R$208,Rate!R$208,R22/R10))</f>
        <v>1.0802657071158337</v>
      </c>
      <c r="CC22" s="37">
        <f>IF(S22/S10&gt;Rate!S$195,Rate!S$195,IF(S22/S10&lt;Rate!S$208,Rate!S$208,S22/S10))</f>
        <v>1.3106640956609821</v>
      </c>
      <c r="CD22" s="37">
        <f>IF(T22/T10&gt;Rate!T$195,Rate!T$195,IF(T22/T10&lt;Rate!T$208,Rate!T$208,T22/T10))</f>
        <v>4.7840604975939556</v>
      </c>
      <c r="CE22" s="37">
        <f>IF(U22/U10&gt;Rate!U$195,Rate!U$195,IF(U22/U10&lt;Rate!U$208,Rate!U$208,U22/U10))</f>
        <v>1.220354916606383</v>
      </c>
      <c r="CF22" s="37">
        <f>IF(V22/V10&gt;Rate!V$195,Rate!V$195,IF(V22/V10&lt;Rate!V$208,Rate!V$208,V22/V10))</f>
        <v>1.0495018753840208</v>
      </c>
      <c r="CG22" s="37">
        <f t="shared" si="3"/>
        <v>1</v>
      </c>
      <c r="CH22" s="37">
        <f>IF(X22/X10&gt;Rate!X$195,Rate!X$195,IF(X22/X10&lt;Rate!X$208,Rate!X$208,X22/X10))</f>
        <v>2.1393361666203203</v>
      </c>
      <c r="CI22" s="37">
        <f>IF(Y22/Y10&gt;Rate!Y$195,Rate!Y$195,IF(Y22/Y10&lt;Rate!Y$208,Rate!Y$208,Y22/Y10))</f>
        <v>0.96838830247666741</v>
      </c>
      <c r="CJ22" s="37">
        <f>IF(Z22/Z10&gt;Rate!Z$195,Rate!Z$195,IF(Z22/Z10&lt;Rate!Z$208,Rate!Z$208,Z22/Z10))</f>
        <v>1.2113355803961774</v>
      </c>
      <c r="CK22" s="37">
        <f>IF(AA22/AA10&gt;Rate!AA$195,Rate!AA$195,IF(AA22/AA10&lt;Rate!AA$208,Rate!AA$208,AA22/AA10))</f>
        <v>2.5005512679162072</v>
      </c>
      <c r="CL22" s="37">
        <f>IF(AB22/AB10&gt;Rate!AB$195,Rate!AB$195,IF(AB22/AB10&lt;Rate!AB$208,Rate!AB$208,AB22/AB10))</f>
        <v>1.8649953895062772</v>
      </c>
      <c r="CM22" s="37">
        <f>IF(AC22/AC10&gt;Rate!AC$195,Rate!AC$195,IF(AC22/AC10&lt;Rate!AC$208,Rate!AC$208,AC22/AC10))</f>
        <v>1.0731048638155631</v>
      </c>
      <c r="CN22" s="37">
        <f>IF(AD22/AD10&gt;Rate!AD$195,Rate!AD$195,IF(AD22/AD10&lt;Rate!AD$208,Rate!AD$208,AD22/AD10))</f>
        <v>1.1965157862655253</v>
      </c>
      <c r="CO22" s="37">
        <f>IF(AE22/AE10&gt;NONUS!E318,NONUS!E318,IF(AE22/AE10&lt;NONUS!E332,NONUS!E332,AE22/AE10))</f>
        <v>0.96428807301593422</v>
      </c>
      <c r="CP22" s="37">
        <f>IF(AF22/AF10&gt;Rate!AF$195,Rate!AF$195,IF(AF22/AF10&lt;Rate!AF$208,Rate!AF$208,AF22/AF10))</f>
        <v>1.1389460938262306</v>
      </c>
      <c r="CQ22" s="37">
        <f>IF(AG22/AG10&gt;Rate!AG$195,Rate!AG$195,IF(AG22/AG10&lt;Rate!AG$208,Rate!AG$208,AG22/AG10))</f>
        <v>0</v>
      </c>
      <c r="CR22" s="37">
        <f>IF(AH22/AH10&gt;Rate!AH$195,Rate!AH$195,IF(AH22/AH10&lt;Rate!AH$208,Rate!AH$208,AH22/AH10))</f>
        <v>2.6191454934941896</v>
      </c>
      <c r="CS22" s="37">
        <f>IF(AI22/AI10&gt;Rate!AI$195,Rate!AI$195,IF(AI22/AI10&lt;Rate!AI$208,Rate!AI$208,AI22/AI10))</f>
        <v>1.02193623930217</v>
      </c>
      <c r="CT22" s="37">
        <f>IF(AJ22/AJ10&gt;Rate!AJ$195,Rate!AJ$195,IF(AJ22/AJ10&lt;Rate!AJ$208,Rate!AJ$208,AJ22/AJ10))</f>
        <v>1.7838118713248199</v>
      </c>
      <c r="CU22" s="37">
        <f>IF(AK22/AK10&gt;Rate!AK$195,Rate!AK$195,IF(AK22/AK10&lt;Rate!AK$208,Rate!AK$208,AK22/AK10))</f>
        <v>1.5021501227624099</v>
      </c>
      <c r="CV22" s="37">
        <f>IF(AL22/AL10&gt;NONUS!F318,NONUS!F318,IF(AL22/AL10&lt;NONUS!F332,NONUS!F332,AL22/AL10))</f>
        <v>0.96894082033338547</v>
      </c>
      <c r="CW22" s="37">
        <f>IF(AM22/AM10&gt;Rate!AM$195,Rate!AM$195,IF(AM22/AM10&lt;Rate!AM$208,Rate!AM$208,AM22/AM10))</f>
        <v>0.96314035231185269</v>
      </c>
      <c r="CX22" s="37">
        <f>IF(AN22/AN10&gt;Rate!AN$195,Rate!AN$195,IF(AN22/AN10&lt;Rate!AN$208,Rate!AN$208,AN22/AN10))</f>
        <v>1.1215228781872817</v>
      </c>
      <c r="CY22" s="37">
        <f>IF(AO22/AO10&gt;Rate!AO$195,Rate!AO$195,IF(AO22/AO10&lt;Rate!AO$208,Rate!AO$208,AO22/AO10))</f>
        <v>1.133274745600622</v>
      </c>
      <c r="CZ22" s="37">
        <f>IF(AP22/AP10&gt;Rate!AP$195,Rate!AP$195,IF(AP22/AP10&lt;Rate!AP$208,Rate!AP$208,AP22/AP10))</f>
        <v>1.342736805532645</v>
      </c>
      <c r="DA22" s="37">
        <f>IF(AQ22/AQ10&gt;NONUS!G318,NONUS!G318,IF(AQ22/AQ10&lt;NONUS!G332,NONUS!G332,AQ22/AQ10))</f>
        <v>1.2202275206001303</v>
      </c>
      <c r="DB22" s="37">
        <f>IF(AR22/AR10&gt;Rate!AR$195,Rate!AR$195,IF(AR22/AR10&lt;Rate!AR$208,Rate!AR$208,AR22/AR10))</f>
        <v>0.9087114858669969</v>
      </c>
      <c r="DC22" s="37">
        <f>IF(AS22/AS10&gt;Rate!AS$195,Rate!AS$195,IF(AS22/AS10&lt;Rate!AS$208,Rate!AS$208,AS22/AS10))</f>
        <v>1.2273872129010781</v>
      </c>
      <c r="DD22" s="37">
        <f t="shared" si="4"/>
        <v>0.98043190542690972</v>
      </c>
      <c r="DE22" s="37">
        <f>IF(AU22/AU10&gt;Rate!AU$195,Rate!AU$195,IF(AU22/AU10&lt;Rate!AU$208,Rate!AU$208,AU22/AU10))</f>
        <v>1.2348155065350224</v>
      </c>
      <c r="DF22" s="37">
        <f>IF(AV22/AV10&gt;Rate!AV$195,Rate!AV$195,IF(AV22/AV10&lt;Rate!AV$208,Rate!AV$208,AV22/AV10))</f>
        <v>1.0236508676700153</v>
      </c>
      <c r="DG22" s="37">
        <f>IF(AW22/AW10&gt;Rate!AW$195,Rate!AW$195,IF(AW22/AW10&lt;Rate!AW$208,Rate!AW$208,AW22/AW10))</f>
        <v>2.1978554415400477</v>
      </c>
      <c r="DH22" s="37">
        <f>IF(AX22/AX10&gt;NONUS!I318,NONUS!I318,IF(AX22/AX10&lt;NONUS!I332,NONUS!I332,AX22/AX10))</f>
        <v>1.0872361673172326</v>
      </c>
      <c r="DI22" s="37">
        <f>IF(AY22/AY10&gt;Rate!AY$195,Rate!AY$195,IF(AY22/AY10&lt;Rate!AY$208,Rate!AY$208,AY22/AY10))</f>
        <v>1.1453898274832324</v>
      </c>
      <c r="DJ22" s="37">
        <f>IF(AZ22/AZ10&gt;Rate!AZ$195,Rate!AZ$195,IF(AZ22/AZ10&lt;Rate!AZ$208,Rate!AZ$208,AZ22/AZ10))</f>
        <v>1.0252876776832749</v>
      </c>
      <c r="DK22" s="37">
        <f>IF(BA22/BA10&gt;Rate!BA$195,Rate!BA$195,IF(BA22/BA10&lt;Rate!BA$208,Rate!BA$208,BA22/BA10))</f>
        <v>1.1165949435339602</v>
      </c>
      <c r="DL22" s="37">
        <f>IF(BB22/BB10&gt;Rate!BB$195,Rate!BB$195,IF(BB22/BB10&lt;Rate!BB$208,Rate!BB$208,BB22/BB10))</f>
        <v>0.97751574560780419</v>
      </c>
      <c r="DM22" s="37">
        <f>IF(BC22/BC10&gt;Rate!BC$195,Rate!BC$195,IF(BC22/BC10&lt;Rate!BC$208,Rate!BC$208,BC22/BC10))</f>
        <v>5.1290953249530533</v>
      </c>
      <c r="DN22" s="37" t="e">
        <f>IF(BD22/BD10&gt;Rate!BD$195,Rate!BD$195,IF(BD22/BD10&lt;Rate!BD$208,Rate!BD$208,BD22/BD10))</f>
        <v>#DIV/0!</v>
      </c>
      <c r="DO22" s="37">
        <f>IF(BE22/BE10&gt;Rate!BE$195,Rate!BE$195,IF(BE22/BE10&lt;Rate!BE$208,Rate!BE$208,BE22/BE10))</f>
        <v>0.96138316677894964</v>
      </c>
      <c r="DP22" s="37">
        <f>IF(BF22/BF10&gt;Rate!BF$195,Rate!BF$195,IF(BF22/BF10&lt;Rate!BF$208,Rate!BF$208,BF22/BF10))</f>
        <v>1.5479024492741706</v>
      </c>
      <c r="DQ22" s="37">
        <f>IF(BG22/BG10&gt;Rate!BG$195,Rate!BG$195,IF(BG22/BG10&lt;Rate!BG$208,Rate!BG$208,BG22/BG10))</f>
        <v>3.186376366680137</v>
      </c>
      <c r="DR22" s="37">
        <f>IF(BH22/BH10&gt;Rate!BH$195,Rate!BH$195,IF(BH22/BH10&lt;Rate!BH$208,Rate!BH$208,BH22/BH10))</f>
        <v>0.77080537420064055</v>
      </c>
      <c r="DU22">
        <v>1.1266402129168043</v>
      </c>
      <c r="DV22">
        <v>0.87068710657784043</v>
      </c>
      <c r="DW22">
        <v>0.84728546426694562</v>
      </c>
      <c r="DX22">
        <v>0.63770322258054213</v>
      </c>
      <c r="DY22">
        <v>0.37528804291739704</v>
      </c>
      <c r="DZ22">
        <v>1.0565598588588565</v>
      </c>
      <c r="EA22" t="e">
        <v>#DIV/0!</v>
      </c>
      <c r="EB22">
        <v>1.0534770312628743</v>
      </c>
      <c r="EC22">
        <v>0.67744655758382422</v>
      </c>
      <c r="ED22">
        <v>1.0232180034593459</v>
      </c>
      <c r="EE22">
        <v>0.76058679099975857</v>
      </c>
      <c r="EF22">
        <v>0.96708535084864522</v>
      </c>
      <c r="EG22">
        <v>0.87752091361909357</v>
      </c>
      <c r="EH22">
        <v>0.40149430802115971</v>
      </c>
      <c r="EI22">
        <v>0.66388252451599794</v>
      </c>
      <c r="EJ22">
        <v>1.0936946517386521</v>
      </c>
      <c r="EK22">
        <v>1.3423385976705826</v>
      </c>
      <c r="EL22">
        <v>1.2103796631067392</v>
      </c>
      <c r="EM22">
        <v>9.2935574517450839</v>
      </c>
      <c r="EN22">
        <v>1.1264196366134847</v>
      </c>
      <c r="EO22">
        <v>1.1281958605311899</v>
      </c>
      <c r="EP22" t="e">
        <v>#DIV/0!</v>
      </c>
      <c r="EQ22">
        <v>8.2760507294989818</v>
      </c>
      <c r="ER22">
        <v>1.0281332513179537</v>
      </c>
      <c r="ES22">
        <v>1.1795573379397417</v>
      </c>
      <c r="ET22">
        <v>0.5454088737832633</v>
      </c>
      <c r="EU22">
        <v>1.0172713524349724</v>
      </c>
      <c r="EV22">
        <v>0.93935477302212722</v>
      </c>
      <c r="EW22">
        <v>0.63285834043700306</v>
      </c>
      <c r="EX22">
        <v>1.5104178128434638</v>
      </c>
      <c r="EY22">
        <v>1.0103589870813412</v>
      </c>
      <c r="EZ22" t="e">
        <v>#DIV/0!</v>
      </c>
      <c r="FA22">
        <v>2.3446391356427352</v>
      </c>
      <c r="FB22">
        <v>0.92444041013010148</v>
      </c>
      <c r="FC22">
        <v>0.96299208819536808</v>
      </c>
      <c r="FD22">
        <v>0.43684166072806374</v>
      </c>
      <c r="FE22">
        <v>1.8700227101566556</v>
      </c>
      <c r="FF22">
        <v>0.68722893693520171</v>
      </c>
      <c r="FG22">
        <v>0.94097154340023004</v>
      </c>
      <c r="FH22">
        <v>1.5681165471193972</v>
      </c>
      <c r="FI22">
        <v>1.0424611071419838</v>
      </c>
      <c r="FJ22">
        <v>1.2543767322099084</v>
      </c>
      <c r="FK22">
        <v>0.50595853406194935</v>
      </c>
      <c r="FL22">
        <v>0.92811017431615472</v>
      </c>
      <c r="FM22">
        <v>1.5782721953145802</v>
      </c>
      <c r="FN22">
        <v>1.5608727541017104</v>
      </c>
      <c r="FO22">
        <v>0.96398586754890903</v>
      </c>
      <c r="FP22">
        <v>0.87113322324260667</v>
      </c>
      <c r="FQ22">
        <v>1.2492683212362445</v>
      </c>
      <c r="FR22">
        <v>0.92712795593254971</v>
      </c>
      <c r="FS22">
        <v>0.87868203597481409</v>
      </c>
      <c r="FT22">
        <v>0.94475478002489199</v>
      </c>
      <c r="FU22">
        <v>1.2259278235284237</v>
      </c>
      <c r="FV22">
        <v>0.50185859371284236</v>
      </c>
      <c r="FW22" t="e">
        <v>#DIV/0!</v>
      </c>
      <c r="FX22">
        <v>0.65228445695915194</v>
      </c>
      <c r="FY22">
        <v>0.68935008497526817</v>
      </c>
      <c r="FZ22">
        <v>11.171872535198405</v>
      </c>
      <c r="GA22">
        <v>28.708139572355808</v>
      </c>
    </row>
    <row r="23" spans="1:183" ht="15" x14ac:dyDescent="0.25">
      <c r="A23" s="3" t="s">
        <v>82</v>
      </c>
      <c r="B23" s="21">
        <v>14206689</v>
      </c>
      <c r="C23" s="21">
        <v>26166652</v>
      </c>
      <c r="D23" s="21">
        <v>6365294.5</v>
      </c>
      <c r="E23" s="21">
        <v>12027610</v>
      </c>
      <c r="F23" s="21">
        <v>505573.5625</v>
      </c>
      <c r="G23" s="21">
        <v>6605847</v>
      </c>
      <c r="H23" s="21">
        <v>0</v>
      </c>
      <c r="I23" s="21">
        <v>61210368</v>
      </c>
      <c r="J23" s="21">
        <v>4710817</v>
      </c>
      <c r="K23" s="21">
        <v>6329085</v>
      </c>
      <c r="L23" s="21">
        <v>1565546.25</v>
      </c>
      <c r="M23" s="21">
        <v>78244528</v>
      </c>
      <c r="N23" s="21">
        <v>23257076</v>
      </c>
      <c r="O23" s="21">
        <v>306133</v>
      </c>
      <c r="P23" s="21">
        <v>902951.4375</v>
      </c>
      <c r="Q23" s="21">
        <v>2960105.25</v>
      </c>
      <c r="R23" s="21">
        <v>10510185</v>
      </c>
      <c r="S23" s="21">
        <v>4054.17822265625</v>
      </c>
      <c r="T23" s="21">
        <v>182472.25</v>
      </c>
      <c r="U23" s="21">
        <v>9990796</v>
      </c>
      <c r="V23" s="21">
        <v>8728602</v>
      </c>
      <c r="W23" s="37">
        <v>0</v>
      </c>
      <c r="X23" s="21">
        <v>4941901.5</v>
      </c>
      <c r="Y23" s="21">
        <v>1570183.5</v>
      </c>
      <c r="Z23" s="21">
        <v>12776190</v>
      </c>
      <c r="AA23" s="21">
        <v>879982.25</v>
      </c>
      <c r="AB23" s="21">
        <v>2673095.5</v>
      </c>
      <c r="AC23" s="21">
        <v>25961984</v>
      </c>
      <c r="AD23" s="21">
        <v>29411.173828125</v>
      </c>
      <c r="AE23" s="21">
        <v>1282033</v>
      </c>
      <c r="AF23" s="21">
        <v>16301352</v>
      </c>
      <c r="AG23" s="21">
        <v>82320.0546875</v>
      </c>
      <c r="AH23" s="21">
        <v>11978.732421875</v>
      </c>
      <c r="AI23" s="21">
        <v>2059225.375</v>
      </c>
      <c r="AJ23" s="21">
        <v>10956574</v>
      </c>
      <c r="AK23" s="21">
        <v>1700209.375</v>
      </c>
      <c r="AL23" s="21">
        <v>1661700.75</v>
      </c>
      <c r="AM23" s="21">
        <v>12721607</v>
      </c>
      <c r="AN23" s="21">
        <v>16199896</v>
      </c>
      <c r="AO23" s="21">
        <v>20190740</v>
      </c>
      <c r="AP23" s="21">
        <v>9884159</v>
      </c>
      <c r="AQ23" s="21">
        <v>18863218</v>
      </c>
      <c r="AR23" s="21">
        <v>4418155</v>
      </c>
      <c r="AS23" s="21">
        <v>23965828</v>
      </c>
      <c r="AT23" s="21">
        <v>613669.5625</v>
      </c>
      <c r="AU23" s="21">
        <v>1656582.875</v>
      </c>
      <c r="AV23" s="21">
        <v>9500299</v>
      </c>
      <c r="AW23" s="21">
        <v>54100.8515625</v>
      </c>
      <c r="AX23" s="21">
        <v>3755890.75</v>
      </c>
      <c r="AY23" s="21">
        <v>5975594</v>
      </c>
      <c r="AZ23" s="21">
        <v>57141972</v>
      </c>
      <c r="BA23" s="21">
        <v>509350272</v>
      </c>
      <c r="BB23" s="21">
        <v>5204209</v>
      </c>
      <c r="BC23" s="21">
        <v>1541259.625</v>
      </c>
      <c r="BD23" s="21">
        <v>0</v>
      </c>
      <c r="BE23" s="21">
        <v>8101301</v>
      </c>
      <c r="BF23" s="21">
        <v>1407409.25</v>
      </c>
      <c r="BG23" s="21">
        <v>336560.21875</v>
      </c>
      <c r="BH23" s="21">
        <v>91096.9375</v>
      </c>
      <c r="BI23" s="21">
        <v>1069692053.9101562</v>
      </c>
      <c r="BJ23" s="21">
        <f t="shared" si="1"/>
        <v>2016</v>
      </c>
      <c r="BK23" s="21">
        <f t="shared" si="2"/>
        <v>2</v>
      </c>
      <c r="BL23" s="37">
        <f>IF(B23/B11&gt;NONUS!B319,NONUS!B319,IF(B23/B11&lt;NONUS!B333,NONUS!B333,B23/B11))</f>
        <v>1.1765294990567765</v>
      </c>
      <c r="BM23" s="37">
        <f>IF(C23/C11&gt;Rate!C$196,Rate!C$196,IF(C23/C11&lt;Rate!C$209,Rate!C$209,C23/C11))</f>
        <v>1.2435690178340253</v>
      </c>
      <c r="BN23" s="37">
        <f>IF(D23/D11&gt;Rate!D$196,Rate!D$196,IF(D23/D11&lt;Rate!D$209,Rate!D$209,D23/D11))</f>
        <v>1.2708549832879821</v>
      </c>
      <c r="BO23" s="37">
        <f>IF(E23/E11&gt;Rate!E$196,Rate!E$196,IF(E23/E11&lt;Rate!E$209,Rate!E$209,E23/E11))</f>
        <v>1.2845180017771094</v>
      </c>
      <c r="BP23" s="37">
        <f>IF(F23/F11&gt;NONUS!C319,NONUS!C319,IF(F23/F11&lt;NONUS!C333,NONUS!C333,F23/F11))</f>
        <v>0.76443897134035566</v>
      </c>
      <c r="BQ23" s="37">
        <f>IF((G23+H23)/(G11+H11)&gt;NONUS!J319,NONUS!J319,IF((G23+H23)/(G11+H11)&lt;NONUS!J333,NONUS!J333,(G23+H23)/(G11+H11)))</f>
        <v>1.0718485345263373</v>
      </c>
      <c r="BR23" s="37" t="e">
        <f>IF(H23/H11&gt;Rate!H$196,Rate!H$196,IF(H23/H11&lt;Rate!H$209,Rate!H$209,H23/H11))</f>
        <v>#DIV/0!</v>
      </c>
      <c r="BS23" s="37">
        <f>IF(I23/I11&gt;Rate!I$196,Rate!I$196,IF(I23/I11&lt;Rate!I$209,Rate!I$209,I23/I11))</f>
        <v>1.018831067406297</v>
      </c>
      <c r="BT23" s="37">
        <f>IF(J23/J11&gt;Rate!J$196,Rate!J$196,IF(J23/J11&lt;Rate!J$209,Rate!J$209,J23/J11))</f>
        <v>1.3939805385833899</v>
      </c>
      <c r="BU23" s="37">
        <f>IF(K23/K11&gt;Rate!K$196,Rate!K$196,IF(K23/K11&lt;Rate!K$209,Rate!K$209,K23/K11))</f>
        <v>1.0817633959359811</v>
      </c>
      <c r="BV23" s="37">
        <f>IF(L23/L11&gt;Rate!L$196,Rate!L$196,IF(L23/L11&lt;Rate!L$209,Rate!L$209,L23/L11))</f>
        <v>3.7535553801643764</v>
      </c>
      <c r="BW23" s="37">
        <f>IF(M23/M11&gt;Rate!M$196,Rate!M$196,IF(M23/M11&lt;Rate!M$209,Rate!M$209,M23/M11))</f>
        <v>1.0902905656864839</v>
      </c>
      <c r="BX23" s="37">
        <f>IF(N23/N11&gt;Rate!N$196,Rate!N$196,IF(N23/N11&lt;Rate!N$209,Rate!N$209,N23/N11))</f>
        <v>1.2643067004393882</v>
      </c>
      <c r="BY23" s="37">
        <f>IF(O23/O11&gt;Rate!O$196,Rate!O$196,IF(O23/O11&lt;Rate!O$209,Rate!O$209,O23/O11))</f>
        <v>3.8947607176175469</v>
      </c>
      <c r="BZ23" s="37">
        <f>IF(P23/P11&gt;Rate!P$196,Rate!P$196,IF(P23/P11&lt;Rate!P$209,Rate!P$209,P23/P11))</f>
        <v>1.2108746718380814</v>
      </c>
      <c r="CA23" s="37">
        <f>IF(Q23/Q11&gt;Rate!Q$196,Rate!Q$196,IF(Q23/Q11&lt;Rate!Q$209,Rate!Q$209,Q23/Q11))</f>
        <v>4.4301840079224135</v>
      </c>
      <c r="CB23" s="37">
        <f>IF(R23/R11&gt;Rate!R$196,Rate!R$196,IF(R23/R11&lt;Rate!R$209,Rate!R$209,R23/R11))</f>
        <v>1.1725756671737697</v>
      </c>
      <c r="CC23" s="37">
        <f>IF(S23/S11&gt;Rate!S$196,Rate!S$196,IF(S23/S11&lt;Rate!S$209,Rate!S$209,S23/S11))</f>
        <v>2.4095563139931739</v>
      </c>
      <c r="CD23" s="37">
        <f>IF(T23/T11&gt;Rate!T$196,Rate!T$196,IF(T23/T11&lt;Rate!T$209,Rate!T$209,T23/T11))</f>
        <v>4.96300933298145</v>
      </c>
      <c r="CE23" s="37">
        <f>IF(U23/U11&gt;Rate!U$196,Rate!U$196,IF(U23/U11&lt;Rate!U$209,Rate!U$209,U23/U11))</f>
        <v>1.3734731295686855</v>
      </c>
      <c r="CF23" s="37">
        <f>IF(V23/V11&gt;Rate!V$196,Rate!V$196,IF(V23/V11&lt;Rate!V$209,Rate!V$209,V23/V11))</f>
        <v>1.0582785367228726</v>
      </c>
      <c r="CG23" s="37">
        <f t="shared" si="3"/>
        <v>1</v>
      </c>
      <c r="CH23" s="37">
        <f>IF(X23/X11&gt;Rate!X$196,Rate!X$196,IF(X23/X11&lt;Rate!X$209,Rate!X$209,X23/X11))</f>
        <v>2.9842420635702425</v>
      </c>
      <c r="CI23" s="37">
        <f>IF(Y23/Y11&gt;Rate!Y$196,Rate!Y$196,IF(Y23/Y11&lt;Rate!Y$209,Rate!Y$209,Y23/Y11))</f>
        <v>1.1879989059581775</v>
      </c>
      <c r="CJ23" s="37">
        <f>IF(Z23/Z11&gt;Rate!Z$196,Rate!Z$196,IF(Z23/Z11&lt;Rate!Z$209,Rate!Z$209,Z23/Z11))</f>
        <v>1.2199681835195979</v>
      </c>
      <c r="CK23" s="37">
        <f>IF(AA23/AA11&gt;Rate!AA$196,Rate!AA$196,IF(AA23/AA11&lt;Rate!AA$209,Rate!AA$209,AA23/AA11))</f>
        <v>5.4572591587516959</v>
      </c>
      <c r="CL23" s="37">
        <f>IF(AB23/AB11&gt;Rate!AB$196,Rate!AB$196,IF(AB23/AB11&lt;Rate!AB$209,Rate!AB$209,AB23/AB11))</f>
        <v>2.2997532671428682</v>
      </c>
      <c r="CM23" s="37">
        <f>IF(AC23/AC11&gt;Rate!AC$196,Rate!AC$196,IF(AC23/AC11&lt;Rate!AC$209,Rate!AC$209,AC23/AC11))</f>
        <v>1.2064994680375964</v>
      </c>
      <c r="CN23" s="37">
        <f>IF(AD23/AD11&gt;Rate!AD$196,Rate!AD$196,IF(AD23/AD11&lt;Rate!AD$209,Rate!AD$209,AD23/AD11))</f>
        <v>2.2141041701587079</v>
      </c>
      <c r="CO23" s="37">
        <f>IF(AE23/AE11&gt;NONUS!E319,NONUS!E319,IF(AE23/AE11&lt;NONUS!E333,NONUS!E333,AE23/AE11))</f>
        <v>1.0257077386236728</v>
      </c>
      <c r="CP23" s="37">
        <f>IF(AF23/AF11&gt;Rate!AF$196,Rate!AF$196,IF(AF23/AF11&lt;Rate!AF$209,Rate!AF$209,AF23/AF11))</f>
        <v>1.3200676725557856</v>
      </c>
      <c r="CQ23" s="37">
        <f>IF(AG23/AG11&gt;Rate!AG$196,Rate!AG$196,IF(AG23/AG11&lt;Rate!AG$209,Rate!AG$209,AG23/AG11))</f>
        <v>0</v>
      </c>
      <c r="CR23" s="37">
        <f>IF(AH23/AH11&gt;Rate!AH$196,Rate!AH$196,IF(AH23/AH11&lt;Rate!AH$209,Rate!AH$209,AH23/AH11))</f>
        <v>1.3411404385666348</v>
      </c>
      <c r="CS23" s="37">
        <f>IF(AI23/AI11&gt;Rate!AI$196,Rate!AI$196,IF(AI23/AI11&lt;Rate!AI$209,Rate!AI$209,AI23/AI11))</f>
        <v>1.0173938509373581</v>
      </c>
      <c r="CT23" s="37">
        <f>IF(AJ23/AJ11&gt;Rate!AJ$196,Rate!AJ$196,IF(AJ23/AJ11&lt;Rate!AJ$209,Rate!AJ$209,AJ23/AJ11))</f>
        <v>1.7384572464778909</v>
      </c>
      <c r="CU23" s="37">
        <f>IF(AK23/AK11&gt;Rate!AK$196,Rate!AK$196,IF(AK23/AK11&lt;Rate!AK$209,Rate!AK$209,AK23/AK11))</f>
        <v>1.115318048305856</v>
      </c>
      <c r="CV23" s="37">
        <f>IF(AL23/AL11&gt;NONUS!F319,NONUS!F319,IF(AL23/AL11&lt;NONUS!F333,NONUS!F333,AL23/AL11))</f>
        <v>1.009800382662944</v>
      </c>
      <c r="CW23" s="37">
        <f>IF(AM23/AM11&gt;Rate!AM$196,Rate!AM$196,IF(AM23/AM11&lt;Rate!AM$209,Rate!AM$209,AM23/AM11))</f>
        <v>0.9998398257731963</v>
      </c>
      <c r="CX23" s="37">
        <f>IF(AN23/AN11&gt;Rate!AN$196,Rate!AN$196,IF(AN23/AN11&lt;Rate!AN$209,Rate!AN$209,AN23/AN11))</f>
        <v>1.1323905119884925</v>
      </c>
      <c r="CY23" s="37">
        <f>IF(AO23/AO11&gt;Rate!AO$196,Rate!AO$196,IF(AO23/AO11&lt;Rate!AO$209,Rate!AO$209,AO23/AO11))</f>
        <v>1.2002039142452148</v>
      </c>
      <c r="CZ23" s="37">
        <f>IF(AP23/AP11&gt;Rate!AP$196,Rate!AP$196,IF(AP23/AP11&lt;Rate!AP$209,Rate!AP$209,AP23/AP11))</f>
        <v>1.4293203491511415</v>
      </c>
      <c r="DA23" s="37">
        <f>IF(AQ23/AQ11&gt;NONUS!G319,NONUS!G319,IF(AQ23/AQ11&lt;NONUS!G333,NONUS!G333,AQ23/AQ11))</f>
        <v>1.285976257947099</v>
      </c>
      <c r="DB23" s="37">
        <f>IF(AR23/AR11&gt;Rate!AR$196,Rate!AR$196,IF(AR23/AR11&lt;Rate!AR$209,Rate!AR$209,AR23/AR11))</f>
        <v>1.0342779235293249</v>
      </c>
      <c r="DC23" s="37">
        <f>IF(AS23/AS11&gt;Rate!AS$196,Rate!AS$196,IF(AS23/AS11&lt;Rate!AS$209,Rate!AS$209,AS23/AS11))</f>
        <v>1.2832798138732935</v>
      </c>
      <c r="DD23" s="37">
        <f t="shared" si="4"/>
        <v>1.198044247547897</v>
      </c>
      <c r="DE23" s="37">
        <f>IF(AU23/AU11&gt;Rate!AU$196,Rate!AU$196,IF(AU23/AU11&lt;Rate!AU$209,Rate!AU$209,AU23/AU11))</f>
        <v>1.0043483714069079</v>
      </c>
      <c r="DF23" s="37">
        <f>IF(AV23/AV11&gt;Rate!AV$196,Rate!AV$196,IF(AV23/AV11&lt;Rate!AV$209,Rate!AV$209,AV23/AV11))</f>
        <v>1.1007252392408942</v>
      </c>
      <c r="DG23" s="37">
        <f>IF(AW23/AW11&gt;Rate!AW$196,Rate!AW$196,IF(AW23/AW11&lt;Rate!AW$209,Rate!AW$209,AW23/AW11))</f>
        <v>2.9082771916466461</v>
      </c>
      <c r="DH23" s="37">
        <f>IF(AX23/AX11&gt;NONUS!I319,NONUS!I319,IF(AX23/AX11&lt;NONUS!I333,NONUS!I333,AX23/AX11))</f>
        <v>1.4042692185029442</v>
      </c>
      <c r="DI23" s="37">
        <f>IF(AY23/AY11&gt;Rate!AY$196,Rate!AY$196,IF(AY23/AY11&lt;Rate!AY$209,Rate!AY$209,AY23/AY11))</f>
        <v>1.4254650415595065</v>
      </c>
      <c r="DJ23" s="37">
        <f>IF(AZ23/AZ11&gt;Rate!AZ$196,Rate!AZ$196,IF(AZ23/AZ11&lt;Rate!AZ$209,Rate!AZ$209,AZ23/AZ11))</f>
        <v>1.1308481076026784</v>
      </c>
      <c r="DK23" s="37">
        <f>IF(BA23/BA11&gt;Rate!BA$196,Rate!BA$196,IF(BA23/BA11&lt;Rate!BA$209,Rate!BA$209,BA23/BA11))</f>
        <v>1.1880317555925513</v>
      </c>
      <c r="DL23" s="37">
        <f>IF(BB23/BB11&gt;Rate!BB$196,Rate!BB$196,IF(BB23/BB11&lt;Rate!BB$209,Rate!BB$209,BB23/BB11))</f>
        <v>1.0502314997466347</v>
      </c>
      <c r="DM23" s="37">
        <f>IF(BC23/BC11&gt;Rate!BC$196,Rate!BC$196,IF(BC23/BC11&lt;Rate!BC$209,Rate!BC$209,BC23/BC11))</f>
        <v>4.9391214026856955</v>
      </c>
      <c r="DN23" s="37" t="e">
        <f>IF(BD23/BD11&gt;Rate!BD$196,Rate!BD$196,IF(BD23/BD11&lt;Rate!BD$209,Rate!BD$209,BD23/BD11))</f>
        <v>#DIV/0!</v>
      </c>
      <c r="DO23" s="37">
        <f>IF(BE23/BE11&gt;Rate!BE$196,Rate!BE$196,IF(BE23/BE11&lt;Rate!BE$209,Rate!BE$209,BE23/BE11))</f>
        <v>1.0309489531885629</v>
      </c>
      <c r="DP23" s="37">
        <f>IF(BF23/BF11&gt;Rate!BF$196,Rate!BF$196,IF(BF23/BF11&lt;Rate!BF$209,Rate!BF$209,BF23/BF11))</f>
        <v>2.7363097314265783</v>
      </c>
      <c r="DQ23" s="37">
        <f>IF(BG23/BG11&gt;Rate!BG$196,Rate!BG$196,IF(BG23/BG11&lt;Rate!BG$209,Rate!BG$209,BG23/BG11))</f>
        <v>3.3330146780524292</v>
      </c>
      <c r="DR23" s="37">
        <f>IF(BH23/BH11&gt;Rate!BH$196,Rate!BH$196,IF(BH23/BH11&lt;Rate!BH$209,Rate!BH$209,BH23/BH11))</f>
        <v>0.98843336081522726</v>
      </c>
      <c r="DU23">
        <v>1.2438676414045551</v>
      </c>
      <c r="DV23">
        <v>0.8467752415056149</v>
      </c>
      <c r="DW23">
        <v>0.84210969647248335</v>
      </c>
      <c r="DX23">
        <v>0.79233890597903744</v>
      </c>
      <c r="DY23">
        <v>0.46606436368189891</v>
      </c>
      <c r="DZ23">
        <v>1.0854956769604027</v>
      </c>
      <c r="EA23" t="e">
        <v>#DIV/0!</v>
      </c>
      <c r="EB23">
        <v>1.1483419609344834</v>
      </c>
      <c r="EC23">
        <v>0.76880454748945304</v>
      </c>
      <c r="ED23">
        <v>0.69457435008827795</v>
      </c>
      <c r="EE23">
        <v>0.37641337160366672</v>
      </c>
      <c r="EF23">
        <v>0.92075916851986905</v>
      </c>
      <c r="EG23">
        <v>0.85589236512228661</v>
      </c>
      <c r="EH23">
        <v>0.61726121893102948</v>
      </c>
      <c r="EI23">
        <v>0.66343804520492877</v>
      </c>
      <c r="EJ23">
        <v>1.1080102321231891</v>
      </c>
      <c r="EK23">
        <v>1.3468853213343155</v>
      </c>
      <c r="EL23">
        <v>6.0137459329130039</v>
      </c>
      <c r="EM23">
        <v>13.569392410640132</v>
      </c>
      <c r="EN23">
        <v>1.2031864593472457</v>
      </c>
      <c r="EO23">
        <v>0.66894936107614056</v>
      </c>
      <c r="EP23" t="e">
        <v>#DIV/0!</v>
      </c>
      <c r="EQ23">
        <v>10.903029932297549</v>
      </c>
      <c r="ER23">
        <v>0.67178409130313976</v>
      </c>
      <c r="ES23">
        <v>1.0914260020598294</v>
      </c>
      <c r="ET23">
        <v>0.4802470574720154</v>
      </c>
      <c r="EU23">
        <v>1.0524208648954323</v>
      </c>
      <c r="EV23">
        <v>0.91526969914304157</v>
      </c>
      <c r="EW23">
        <v>1.0594944586828272</v>
      </c>
      <c r="EX23">
        <v>2.65655090687524</v>
      </c>
      <c r="EY23">
        <v>0.96838319453706201</v>
      </c>
      <c r="EZ23" t="e">
        <v>#DIV/0!</v>
      </c>
      <c r="FA23">
        <v>62.840096728041878</v>
      </c>
      <c r="FB23">
        <v>0.73248580938735475</v>
      </c>
      <c r="FC23">
        <v>0.8587280112539315</v>
      </c>
      <c r="FD23">
        <v>0.86654140616225528</v>
      </c>
      <c r="FE23">
        <v>5.6552655395296378</v>
      </c>
      <c r="FF23">
        <v>0.65993960734214241</v>
      </c>
      <c r="FG23">
        <v>0.71172078203380418</v>
      </c>
      <c r="FH23">
        <v>1.5258134764516667</v>
      </c>
      <c r="FI23">
        <v>1.1092941480484269</v>
      </c>
      <c r="FJ23">
        <v>1.3360783984251463</v>
      </c>
      <c r="FK23">
        <v>0.59994420408255666</v>
      </c>
      <c r="FL23">
        <v>0.77805813840058347</v>
      </c>
      <c r="FM23">
        <v>1.2213127392955578</v>
      </c>
      <c r="FN23">
        <v>0.66154288294118535</v>
      </c>
      <c r="FO23">
        <v>0.99132766139837936</v>
      </c>
      <c r="FP23">
        <v>3.3006870379560196</v>
      </c>
      <c r="FQ23">
        <v>1.463909238508702</v>
      </c>
      <c r="FR23">
        <v>0.9434979598523372</v>
      </c>
      <c r="FS23">
        <v>0.87921960458108173</v>
      </c>
      <c r="FT23">
        <v>0.89439422279043734</v>
      </c>
      <c r="FU23">
        <v>1.3129505313545606</v>
      </c>
      <c r="FV23">
        <v>0.11625454155364387</v>
      </c>
      <c r="FW23" t="e">
        <v>#DIV/0!</v>
      </c>
      <c r="FX23">
        <v>0.71464460995826751</v>
      </c>
      <c r="FY23">
        <v>0.35967937382494802</v>
      </c>
      <c r="FZ23">
        <v>18.160496117541932</v>
      </c>
      <c r="GA23">
        <v>563.35377738760349</v>
      </c>
    </row>
    <row r="24" spans="1:183" ht="15" x14ac:dyDescent="0.25">
      <c r="A24" s="3" t="s">
        <v>83</v>
      </c>
      <c r="B24" s="21">
        <v>13698943</v>
      </c>
      <c r="C24" s="21">
        <v>30440474</v>
      </c>
      <c r="D24" s="21">
        <v>9184145</v>
      </c>
      <c r="E24" s="21">
        <v>9621337</v>
      </c>
      <c r="F24" s="21">
        <v>513212.3125</v>
      </c>
      <c r="G24" s="21">
        <v>6979897.5</v>
      </c>
      <c r="H24" s="21">
        <v>0</v>
      </c>
      <c r="I24" s="21">
        <v>53384588</v>
      </c>
      <c r="J24" s="21">
        <v>6083074.5</v>
      </c>
      <c r="K24" s="21">
        <v>5879524.5</v>
      </c>
      <c r="L24" s="21">
        <v>4527327.5</v>
      </c>
      <c r="M24" s="21">
        <v>84113448</v>
      </c>
      <c r="N24" s="21">
        <v>26317576</v>
      </c>
      <c r="O24" s="21">
        <v>93450.46875</v>
      </c>
      <c r="P24" s="21">
        <v>868190.5625</v>
      </c>
      <c r="Q24" s="21">
        <v>3703692.5</v>
      </c>
      <c r="R24" s="21">
        <v>10645131</v>
      </c>
      <c r="S24" s="21">
        <v>12833.0322265625</v>
      </c>
      <c r="T24" s="21">
        <v>294371.90625</v>
      </c>
      <c r="U24" s="21">
        <v>13175166</v>
      </c>
      <c r="V24" s="21">
        <v>7164863.5</v>
      </c>
      <c r="W24" s="37">
        <v>0</v>
      </c>
      <c r="X24" s="21">
        <v>2861069.75</v>
      </c>
      <c r="Y24" s="21">
        <v>987651.5</v>
      </c>
      <c r="Z24" s="21">
        <v>10798136</v>
      </c>
      <c r="AA24" s="21">
        <v>1692767.875</v>
      </c>
      <c r="AB24" s="21">
        <v>3447037</v>
      </c>
      <c r="AC24" s="21">
        <v>27281806</v>
      </c>
      <c r="AD24" s="21">
        <v>71299.4609375</v>
      </c>
      <c r="AE24" s="21">
        <v>945079.3125</v>
      </c>
      <c r="AF24" s="21">
        <v>15117303</v>
      </c>
      <c r="AG24" s="21">
        <v>264899.1875</v>
      </c>
      <c r="AH24" s="21">
        <v>10443.2861328125</v>
      </c>
      <c r="AI24" s="21">
        <v>2218401.25</v>
      </c>
      <c r="AJ24" s="21">
        <v>16152837</v>
      </c>
      <c r="AK24" s="21">
        <v>1775686.75</v>
      </c>
      <c r="AL24" s="21">
        <v>1039079.375</v>
      </c>
      <c r="AM24" s="21">
        <v>12464237</v>
      </c>
      <c r="AN24" s="21">
        <v>21865766</v>
      </c>
      <c r="AO24" s="21">
        <v>19141382</v>
      </c>
      <c r="AP24" s="21">
        <v>18897128</v>
      </c>
      <c r="AQ24" s="21">
        <v>9769662</v>
      </c>
      <c r="AR24" s="21">
        <v>3837008.25</v>
      </c>
      <c r="AS24" s="21">
        <v>29420848</v>
      </c>
      <c r="AT24" s="21">
        <v>100534.390625</v>
      </c>
      <c r="AU24" s="21">
        <v>1750469.5</v>
      </c>
      <c r="AV24" s="21">
        <v>9437463</v>
      </c>
      <c r="AW24" s="21">
        <v>113694.15625</v>
      </c>
      <c r="AX24" s="21">
        <v>3825710</v>
      </c>
      <c r="AY24" s="21">
        <v>5768049.5</v>
      </c>
      <c r="AZ24" s="21">
        <v>77910384</v>
      </c>
      <c r="BA24" s="21">
        <v>578012480</v>
      </c>
      <c r="BB24" s="21">
        <v>5304699</v>
      </c>
      <c r="BC24" s="21">
        <v>14947671</v>
      </c>
      <c r="BD24" s="21">
        <v>0</v>
      </c>
      <c r="BE24" s="21">
        <v>7131760.5</v>
      </c>
      <c r="BF24" s="21">
        <v>3912996.75</v>
      </c>
      <c r="BG24" s="21">
        <v>123211.65625</v>
      </c>
      <c r="BH24" s="21">
        <v>114281.4296875</v>
      </c>
      <c r="BI24" s="21">
        <v>1197142667.4799805</v>
      </c>
      <c r="BJ24" s="21">
        <f t="shared" si="1"/>
        <v>2016</v>
      </c>
      <c r="BK24" s="21">
        <f t="shared" si="2"/>
        <v>3</v>
      </c>
      <c r="BL24" s="37">
        <f>IF(B24/B12&gt;NONUS!B320,NONUS!B320,IF(B24/B12&lt;NONUS!B334,NONUS!B334,B24/B12))</f>
        <v>1.1957941982397424</v>
      </c>
      <c r="BM24" s="37">
        <f>IF(C24/C12&gt;Rate!C$197,Rate!C$197,IF(C24/C12&lt;Rate!C$210,Rate!C$210,C24/C12))</f>
        <v>1.0664013690082244</v>
      </c>
      <c r="BN24" s="37">
        <f>IF(D24/D12&gt;Rate!D$197,Rate!D$197,IF(D24/D12&lt;Rate!D$210,Rate!D$210,D24/D12))</f>
        <v>0.9330248291013814</v>
      </c>
      <c r="BO24" s="37">
        <f>IF(E24/E12&gt;Rate!E$197,Rate!E$197,IF(E24/E12&lt;Rate!E$210,Rate!E$210,E24/E12))</f>
        <v>0.87428064743389311</v>
      </c>
      <c r="BP24" s="37">
        <f>IF(F24/F12&gt;NONUS!C320,NONUS!C320,IF(F24/F12&lt;NONUS!C334,NONUS!C334,F24/F12))</f>
        <v>1.0097217447900735</v>
      </c>
      <c r="BQ24" s="37">
        <f>IF((G24+H24)/(G12+H12)&gt;NONUS!J320,NONUS!J320,IF((G24+H24)/(G12+H12)&lt;NONUS!J334,NONUS!J334,(G24+H24)/(G12+H12)))</f>
        <v>1.012942415990213</v>
      </c>
      <c r="BR24" s="37" t="e">
        <f>IF(H24/H12&gt;Rate!H$197,Rate!H$197,IF(H24/H12&lt;Rate!H$210,Rate!H$210,H24/H12))</f>
        <v>#DIV/0!</v>
      </c>
      <c r="BS24" s="37">
        <f>IF(I24/I12&gt;Rate!I$197,Rate!I$197,IF(I24/I12&lt;Rate!I$210,Rate!I$210,I24/I12))</f>
        <v>1.0491514081121796</v>
      </c>
      <c r="BT24" s="37">
        <f>IF(J24/J12&gt;Rate!J$197,Rate!J$197,IF(J24/J12&lt;Rate!J$210,Rate!J$210,J24/J12))</f>
        <v>1.2147564441161467</v>
      </c>
      <c r="BU24" s="37">
        <f>IF(K24/K12&gt;Rate!K$197,Rate!K$197,IF(K24/K12&lt;Rate!K$210,Rate!K$210,K24/K12))</f>
        <v>1.0566582672314375</v>
      </c>
      <c r="BV24" s="37">
        <f>IF(L24/L12&gt;Rate!L$197,Rate!L$197,IF(L24/L12&lt;Rate!L$210,Rate!L$210,L24/L12))</f>
        <v>1.4782305322640801</v>
      </c>
      <c r="BW24" s="37">
        <f>IF(M24/M12&gt;Rate!M$197,Rate!M$197,IF(M24/M12&lt;Rate!M$210,Rate!M$210,M24/M12))</f>
        <v>1.0291386881947473</v>
      </c>
      <c r="BX24" s="37">
        <f>IF(N24/N12&gt;Rate!N$197,Rate!N$197,IF(N24/N12&lt;Rate!N$210,Rate!N$210,N24/N12))</f>
        <v>1.0525049164745228</v>
      </c>
      <c r="BY24" s="37">
        <f>IF(O24/O12&gt;Rate!O$197,Rate!O$197,IF(O24/O12&lt;Rate!O$210,Rate!O$210,O24/O12))</f>
        <v>7.2317140411207363</v>
      </c>
      <c r="BZ24" s="37">
        <f>IF(P24/P12&gt;Rate!P$197,Rate!P$197,IF(P24/P12&lt;Rate!P$210,Rate!P$210,P24/P12))</f>
        <v>1.1080037855931302</v>
      </c>
      <c r="CA24" s="37">
        <f>IF(Q24/Q12&gt;Rate!Q$197,Rate!Q$197,IF(Q24/Q12&lt;Rate!Q$210,Rate!Q$210,Q24/Q12))</f>
        <v>2.2198899987345757</v>
      </c>
      <c r="CB24" s="37">
        <f>IF(R24/R12&gt;Rate!R$197,Rate!R$197,IF(R24/R12&lt;Rate!R$210,Rate!R$210,R24/R12))</f>
        <v>1.0553510696884993</v>
      </c>
      <c r="CC24" s="37">
        <f>IF(S24/S12&gt;Rate!S$197,Rate!S$197,IF(S24/S12&lt;Rate!S$210,Rate!S$210,S24/S12))</f>
        <v>1.3883246985357063</v>
      </c>
      <c r="CD24" s="37">
        <f>IF(T24/T12&gt;Rate!T$197,Rate!T$197,IF(T24/T12&lt;Rate!T$210,Rate!T$210,T24/T12))</f>
        <v>2.6119858413351658</v>
      </c>
      <c r="CE24" s="37">
        <f>IF(U24/U12&gt;Rate!U$197,Rate!U$197,IF(U24/U12&lt;Rate!U$210,Rate!U$210,U24/U12))</f>
        <v>1.3738099749130339</v>
      </c>
      <c r="CF24" s="37">
        <f>IF(V24/V12&gt;Rate!V$197,Rate!V$197,IF(V24/V12&lt;Rate!V$210,Rate!V$210,V24/V12))</f>
        <v>1.0741512825108424</v>
      </c>
      <c r="CG24" s="37">
        <f t="shared" si="3"/>
        <v>1</v>
      </c>
      <c r="CH24" s="37">
        <f>IF(X24/X12&gt;Rate!X$197,Rate!X$197,IF(X24/X12&lt;Rate!X$210,Rate!X$210,X24/X12))</f>
        <v>8.835078534031414</v>
      </c>
      <c r="CI24" s="37">
        <f>IF(Y24/Y12&gt;Rate!Y$197,Rate!Y$197,IF(Y24/Y12&lt;Rate!Y$210,Rate!Y$210,Y24/Y12))</f>
        <v>1.0237067061160849</v>
      </c>
      <c r="CJ24" s="37">
        <f>IF(Z24/Z12&gt;Rate!Z$197,Rate!Z$197,IF(Z24/Z12&lt;Rate!Z$210,Rate!Z$210,Z24/Z12))</f>
        <v>1.5270701524194239</v>
      </c>
      <c r="CK24" s="37">
        <f>IF(AA24/AA12&gt;Rate!AA$197,Rate!AA$197,IF(AA24/AA12&lt;Rate!AA$210,Rate!AA$210,AA24/AA12))</f>
        <v>2.8523409363745498</v>
      </c>
      <c r="CL24" s="37">
        <f>IF(AB24/AB12&gt;Rate!AB$197,Rate!AB$197,IF(AB24/AB12&lt;Rate!AB$210,Rate!AB$210,AB24/AB12))</f>
        <v>2.8227328276639589</v>
      </c>
      <c r="CM24" s="37">
        <f>IF(AC24/AC12&gt;Rate!AC$197,Rate!AC$197,IF(AC24/AC12&lt;Rate!AC$210,Rate!AC$210,AC24/AC12))</f>
        <v>1.012687601136778</v>
      </c>
      <c r="CN24" s="37">
        <f>IF(AD24/AD12&gt;Rate!AD$197,Rate!AD$197,IF(AD24/AD12&lt;Rate!AD$210,Rate!AD$210,AD24/AD12))</f>
        <v>4.3676012408878506</v>
      </c>
      <c r="CO24" s="37">
        <f>IF(AE24/AE12&gt;NONUS!E320,NONUS!E320,IF(AE24/AE12&lt;NONUS!E334,NONUS!E334,AE24/AE12))</f>
        <v>1.0058494014600754</v>
      </c>
      <c r="CP24" s="37">
        <f>IF(AF24/AF12&gt;Rate!AF$197,Rate!AF$197,IF(AF24/AF12&lt;Rate!AF$210,Rate!AF$210,AF24/AF12))</f>
        <v>1.0402897228289367</v>
      </c>
      <c r="CQ24" s="37">
        <f>IF(AG24/AG12&gt;Rate!AG$197,Rate!AG$197,IF(AG24/AG12&lt;Rate!AG$210,Rate!AG$210,AG24/AG12))</f>
        <v>0</v>
      </c>
      <c r="CR24" s="37">
        <f>IF(AH24/AH12&gt;Rate!AH$197,Rate!AH$197,IF(AH24/AH12&lt;Rate!AH$210,Rate!AH$210,AH24/AH12))</f>
        <v>1.9832402234636872</v>
      </c>
      <c r="CS24" s="37">
        <f>IF(AI24/AI12&gt;Rate!AI$197,Rate!AI$197,IF(AI24/AI12&lt;Rate!AI$210,Rate!AI$210,AI24/AI12))</f>
        <v>1.1143002199566314</v>
      </c>
      <c r="CT24" s="37">
        <f>IF(AJ24/AJ12&gt;Rate!AJ$197,Rate!AJ$197,IF(AJ24/AJ12&lt;Rate!AJ$210,Rate!AJ$210,AJ24/AJ12))</f>
        <v>1.3502628788483571</v>
      </c>
      <c r="CU24" s="37">
        <f>IF(AK24/AK12&gt;Rate!AK$197,Rate!AK$197,IF(AK24/AK12&lt;Rate!AK$210,Rate!AK$210,AK24/AK12))</f>
        <v>0.95695728211756603</v>
      </c>
      <c r="CV24" s="37">
        <f>IF(AL24/AL12&gt;NONUS!F320,NONUS!F320,IF(AL24/AL12&lt;NONUS!F334,NONUS!F334,AL24/AL12))</f>
        <v>1.2136868067268913</v>
      </c>
      <c r="CW24" s="37">
        <f>IF(AM24/AM12&gt;Rate!AM$197,Rate!AM$197,IF(AM24/AM12&lt;Rate!AM$210,Rate!AM$210,AM24/AM12))</f>
        <v>0.97407595834935401</v>
      </c>
      <c r="CX24" s="37">
        <f>IF(AN24/AN12&gt;Rate!AN$197,Rate!AN$197,IF(AN24/AN12&lt;Rate!AN$210,Rate!AN$210,AN24/AN12))</f>
        <v>1.0080553083720567</v>
      </c>
      <c r="CY24" s="37">
        <f>IF(AO24/AO12&gt;Rate!AO$197,Rate!AO$197,IF(AO24/AO12&lt;Rate!AO$210,Rate!AO$210,AO24/AO12))</f>
        <v>1.0596537562843893</v>
      </c>
      <c r="CZ24" s="37">
        <f>IF(AP24/AP12&gt;Rate!AP$197,Rate!AP$197,IF(AP24/AP12&lt;Rate!AP$210,Rate!AP$210,AP24/AP12))</f>
        <v>1.2751342873237248</v>
      </c>
      <c r="DA24" s="37">
        <f>IF(AQ24/AQ12&gt;NONUS!G320,NONUS!G320,IF(AQ24/AQ12&lt;NONUS!G334,NONUS!G334,AQ24/AQ12))</f>
        <v>1.2740745453419933</v>
      </c>
      <c r="DB24" s="37">
        <f>IF(AR24/AR12&gt;Rate!AR$197,Rate!AR$197,IF(AR24/AR12&lt;Rate!AR$210,Rate!AR$210,AR24/AR12))</f>
        <v>1.0112636261352972</v>
      </c>
      <c r="DC24" s="37">
        <f>IF(AS24/AS12&gt;Rate!AS$197,Rate!AS$197,IF(AS24/AS12&lt;Rate!AS$210,Rate!AS$210,AS24/AS12))</f>
        <v>1.1377611980009392</v>
      </c>
      <c r="DD24" s="37">
        <f t="shared" si="4"/>
        <v>0.91950489195190399</v>
      </c>
      <c r="DE24" s="37">
        <f>IF(AU24/AU12&gt;Rate!AU$197,Rate!AU$197,IF(AU24/AU12&lt;Rate!AU$210,Rate!AU$210,AU24/AU12))</f>
        <v>1.2907826063552335</v>
      </c>
      <c r="DF24" s="37">
        <f>IF(AV24/AV12&gt;Rate!AV$197,Rate!AV$197,IF(AV24/AV12&lt;Rate!AV$210,Rate!AV$210,AV24/AV12))</f>
        <v>0.98576090856437659</v>
      </c>
      <c r="DG24" s="37">
        <f>IF(AW24/AW12&gt;Rate!AW$197,Rate!AW$197,IF(AW24/AW12&lt;Rate!AW$210,Rate!AW$210,AW24/AW12))</f>
        <v>6</v>
      </c>
      <c r="DH24" s="37">
        <f>IF(AX24/AX12&gt;NONUS!I320,NONUS!I320,IF(AX24/AX12&lt;NONUS!I334,NONUS!I334,AX24/AX12))</f>
        <v>1.085905819765282</v>
      </c>
      <c r="DI24" s="37">
        <f>IF(AY24/AY12&gt;Rate!AY$197,Rate!AY$197,IF(AY24/AY12&lt;Rate!AY$210,Rate!AY$210,AY24/AY12))</f>
        <v>1.0712665668337009</v>
      </c>
      <c r="DJ24" s="37">
        <f>IF(AZ24/AZ12&gt;Rate!AZ$197,Rate!AZ$197,IF(AZ24/AZ12&lt;Rate!AZ$210,Rate!AZ$210,AZ24/AZ12))</f>
        <v>0.99500433912216713</v>
      </c>
      <c r="DK24" s="37">
        <f>IF(BA24/BA12&gt;Rate!BA$197,Rate!BA$197,IF(BA24/BA12&lt;Rate!BA$210,Rate!BA$210,BA24/BA12))</f>
        <v>1.0943614565280546</v>
      </c>
      <c r="DL24" s="37">
        <f>IF(BB24/BB12&gt;Rate!BB$197,Rate!BB$197,IF(BB24/BB12&lt;Rate!BB$210,Rate!BB$210,BB24/BB12))</f>
        <v>1.0402863705143561</v>
      </c>
      <c r="DM24" s="37">
        <f>IF(BC24/BC12&gt;Rate!BC$197,Rate!BC$197,IF(BC24/BC12&lt;Rate!BC$210,Rate!BC$210,BC24/BC12))</f>
        <v>1.8292771308157743</v>
      </c>
      <c r="DN24" s="37" t="e">
        <f>IF(BD24/BD12&gt;Rate!BD$197,Rate!BD$197,IF(BD24/BD12&lt;Rate!BD$210,Rate!BD$210,BD24/BD12))</f>
        <v>#DIV/0!</v>
      </c>
      <c r="DO24" s="37">
        <f>IF(BE24/BE12&gt;Rate!BE$197,Rate!BE$197,IF(BE24/BE12&lt;Rate!BE$210,Rate!BE$210,BE24/BE12))</f>
        <v>0.99130073810739716</v>
      </c>
      <c r="DP24" s="37">
        <f>IF(BF24/BF12&gt;Rate!BF$197,Rate!BF$197,IF(BF24/BF12&lt;Rate!BF$210,Rate!BF$210,BF24/BF12))</f>
        <v>1.6687869150386188</v>
      </c>
      <c r="DQ24" s="37">
        <f>IF(BG24/BG12&gt;Rate!BG$197,Rate!BG$197,IF(BG24/BG12&lt;Rate!BG$210,Rate!BG$210,BG24/BG12))</f>
        <v>4.8345876232090736</v>
      </c>
      <c r="DR24" s="37">
        <f>IF(BH24/BH12&gt;Rate!BH$197,Rate!BH$197,IF(BH24/BH12&lt;Rate!BH$210,Rate!BH$210,BH24/BH12))</f>
        <v>0.963692475331277</v>
      </c>
      <c r="DU24">
        <v>1.2000830588697189</v>
      </c>
      <c r="DV24">
        <v>0.82819709250902507</v>
      </c>
      <c r="DW24">
        <v>0.76038577485845937</v>
      </c>
      <c r="DX24">
        <v>0.70981104476046442</v>
      </c>
      <c r="DY24">
        <v>0.75000773735447768</v>
      </c>
      <c r="DZ24">
        <v>1.0578606924611427</v>
      </c>
      <c r="EA24" t="e">
        <v>#DIV/0!</v>
      </c>
      <c r="EB24">
        <v>1.1185886476383173</v>
      </c>
      <c r="EC24">
        <v>1.0719293186130638</v>
      </c>
      <c r="ED24">
        <v>0.64151070564022694</v>
      </c>
      <c r="EE24">
        <v>1.1032845310804889</v>
      </c>
      <c r="EF24">
        <v>0.94088933227389948</v>
      </c>
      <c r="EG24">
        <v>0.83031634559185152</v>
      </c>
      <c r="EH24">
        <v>0.22289682499372149</v>
      </c>
      <c r="EI24">
        <v>0.67210339909128425</v>
      </c>
      <c r="EJ24">
        <v>0.71104700097686402</v>
      </c>
      <c r="EK24">
        <v>1.4496126254249131</v>
      </c>
      <c r="EL24">
        <v>0.51265344321054729</v>
      </c>
      <c r="EM24">
        <v>14.290312193203398</v>
      </c>
      <c r="EN24">
        <v>1.0139315413147842</v>
      </c>
      <c r="EO24">
        <v>0.50976790164824004</v>
      </c>
      <c r="EP24" t="e">
        <v>#DIV/0!</v>
      </c>
      <c r="EQ24">
        <v>13.639875921634424</v>
      </c>
      <c r="ER24">
        <v>0.35775322619194444</v>
      </c>
      <c r="ES24">
        <v>1.0908678952781767</v>
      </c>
      <c r="ET24">
        <v>0.77253416288334387</v>
      </c>
      <c r="EU24">
        <v>0.71600970942302533</v>
      </c>
      <c r="EV24">
        <v>0.87696444101157567</v>
      </c>
      <c r="EW24">
        <v>1.0277432035548095</v>
      </c>
      <c r="EX24">
        <v>1.8566763516136708</v>
      </c>
      <c r="EY24">
        <v>0.9244130625725242</v>
      </c>
      <c r="EZ24" t="e">
        <v>#DIV/0!</v>
      </c>
      <c r="FA24">
        <v>2.4549714448493458</v>
      </c>
      <c r="FB24">
        <v>0.67337469926408156</v>
      </c>
      <c r="FC24">
        <v>1.1773482893553433</v>
      </c>
      <c r="FD24">
        <v>0.47701662533373085</v>
      </c>
      <c r="FE24">
        <v>3.1617996578912959</v>
      </c>
      <c r="FF24">
        <v>0.6778017710616433</v>
      </c>
      <c r="FG24">
        <v>1.0224341803126513</v>
      </c>
      <c r="FH24">
        <v>1.5708601084859917</v>
      </c>
      <c r="FI24">
        <v>1.0537951690674416</v>
      </c>
      <c r="FJ24">
        <v>0.87351109347425027</v>
      </c>
      <c r="FK24">
        <v>0.5131674837173148</v>
      </c>
      <c r="FL24">
        <v>0.96558490057733792</v>
      </c>
      <c r="FM24">
        <v>0.40590209622006296</v>
      </c>
      <c r="FN24">
        <v>0.57983505291403881</v>
      </c>
      <c r="FO24">
        <v>0.91101460626443642</v>
      </c>
      <c r="FP24">
        <v>1.0579096739607172</v>
      </c>
      <c r="FQ24">
        <v>1.6822710885791898</v>
      </c>
      <c r="FR24">
        <v>0.86050167533369182</v>
      </c>
      <c r="FS24">
        <v>0.93247172446382842</v>
      </c>
      <c r="FT24">
        <v>0.92926359102916944</v>
      </c>
      <c r="FU24">
        <v>1.1594636874565438</v>
      </c>
      <c r="FV24">
        <v>1.070904762589721</v>
      </c>
      <c r="FW24" t="e">
        <v>#DIV/0!</v>
      </c>
      <c r="FX24">
        <v>0.67475245662928285</v>
      </c>
      <c r="FY24">
        <v>0.73409109256793592</v>
      </c>
      <c r="FZ24">
        <v>24.227761362610025</v>
      </c>
      <c r="GA24">
        <v>390.75188045376433</v>
      </c>
    </row>
    <row r="25" spans="1:183" x14ac:dyDescent="0.3">
      <c r="A25" s="3" t="s">
        <v>84</v>
      </c>
      <c r="B25" s="21">
        <v>17949662</v>
      </c>
      <c r="C25" s="21">
        <v>30537990</v>
      </c>
      <c r="D25" s="21">
        <v>6871297</v>
      </c>
      <c r="E25" s="21">
        <v>10427590</v>
      </c>
      <c r="F25" s="21">
        <v>490676.375</v>
      </c>
      <c r="G25" s="21">
        <v>6887329.5</v>
      </c>
      <c r="H25" s="21">
        <v>0</v>
      </c>
      <c r="I25" s="21">
        <v>31575488</v>
      </c>
      <c r="J25" s="21">
        <v>6273323.5</v>
      </c>
      <c r="K25" s="21">
        <v>9941501</v>
      </c>
      <c r="L25" s="21">
        <v>7728064.5</v>
      </c>
      <c r="M25" s="21">
        <v>89068416</v>
      </c>
      <c r="N25" s="21">
        <v>26382382</v>
      </c>
      <c r="O25" s="21">
        <v>1875488.125</v>
      </c>
      <c r="P25" s="21">
        <v>815289.6875</v>
      </c>
      <c r="Q25" s="21">
        <v>9294312</v>
      </c>
      <c r="R25" s="21">
        <v>8759787</v>
      </c>
      <c r="S25" s="21">
        <v>15186.265625</v>
      </c>
      <c r="T25" s="21">
        <v>219544.203125</v>
      </c>
      <c r="U25" s="21">
        <v>11786650</v>
      </c>
      <c r="V25" s="21">
        <v>16778818</v>
      </c>
      <c r="W25" s="37">
        <v>0</v>
      </c>
      <c r="X25" s="21">
        <v>3463963</v>
      </c>
      <c r="Y25" s="21">
        <v>3198568</v>
      </c>
      <c r="Z25" s="21">
        <v>11120936</v>
      </c>
      <c r="AA25" s="21">
        <v>5185342</v>
      </c>
      <c r="AB25" s="21">
        <v>1040174.4375</v>
      </c>
      <c r="AC25" s="21">
        <v>24847118</v>
      </c>
      <c r="AD25" s="21">
        <v>127074.296875</v>
      </c>
      <c r="AE25" s="21">
        <v>569650.3125</v>
      </c>
      <c r="AF25" s="21">
        <v>15218060</v>
      </c>
      <c r="AG25" s="21">
        <v>303142.75</v>
      </c>
      <c r="AH25" s="21">
        <v>6762.37060546875</v>
      </c>
      <c r="AI25" s="21">
        <v>4107420.75</v>
      </c>
      <c r="AJ25" s="21">
        <v>25828382</v>
      </c>
      <c r="AK25" s="21">
        <v>1626452</v>
      </c>
      <c r="AL25" s="21">
        <v>595795.5625</v>
      </c>
      <c r="AM25" s="21">
        <v>11562847</v>
      </c>
      <c r="AN25" s="21">
        <v>32606170</v>
      </c>
      <c r="AO25" s="21">
        <v>16382659</v>
      </c>
      <c r="AP25" s="21">
        <v>14700136</v>
      </c>
      <c r="AQ25" s="21">
        <v>19041660</v>
      </c>
      <c r="AR25" s="21">
        <v>4390430</v>
      </c>
      <c r="AS25" s="21">
        <v>33852552</v>
      </c>
      <c r="AT25" s="21">
        <v>626868.1875</v>
      </c>
      <c r="AU25" s="21">
        <v>5111607</v>
      </c>
      <c r="AV25" s="21">
        <v>8324429</v>
      </c>
      <c r="AW25" s="21">
        <v>455350.375</v>
      </c>
      <c r="AX25" s="21">
        <v>5336047.5</v>
      </c>
      <c r="AY25" s="21">
        <v>5907348</v>
      </c>
      <c r="AZ25" s="21">
        <v>58864124</v>
      </c>
      <c r="BA25" s="21">
        <v>590313536</v>
      </c>
      <c r="BB25" s="21">
        <v>5071766</v>
      </c>
      <c r="BC25" s="21">
        <v>21482772</v>
      </c>
      <c r="BD25" s="21">
        <v>0</v>
      </c>
      <c r="BE25" s="21">
        <v>5100477.5</v>
      </c>
      <c r="BF25" s="21">
        <v>6685311.5</v>
      </c>
      <c r="BG25" s="21">
        <v>246436.4375</v>
      </c>
      <c r="BH25" s="21">
        <v>180942.484375</v>
      </c>
      <c r="BI25" s="21">
        <v>1230612578.8607178</v>
      </c>
      <c r="BJ25" s="21">
        <f t="shared" si="1"/>
        <v>2016</v>
      </c>
      <c r="BK25" s="21">
        <f t="shared" si="2"/>
        <v>4</v>
      </c>
      <c r="BL25" s="37">
        <f>IF(B25/B13&gt;NONUS!B321,NONUS!B321,IF(B25/B13&lt;NONUS!B335,NONUS!B335,B25/B13))</f>
        <v>1.3532576678392911</v>
      </c>
      <c r="BM25" s="37">
        <f>IF(C25/C13&gt;Rate!C$198,Rate!C$198,IF(C25/C13&lt;Rate!C$211,Rate!C$211,C25/C13))</f>
        <v>1.1259151704601764</v>
      </c>
      <c r="BN25" s="37">
        <f>IF(D25/D13&gt;Rate!D$198,Rate!D$198,IF(D25/D13&lt;Rate!D$211,Rate!D$211,D25/D13))</f>
        <v>0.96356477473878233</v>
      </c>
      <c r="BO25" s="37">
        <f>IF(E25/E13&gt;Rate!E$198,Rate!E$198,IF(E25/E13&lt;Rate!E$211,Rate!E$211,E25/E13))</f>
        <v>0.96080599570937364</v>
      </c>
      <c r="BP25" s="37">
        <f>IF(F25/F13&gt;NONUS!C321,NONUS!C321,IF(F25/F13&lt;NONUS!C335,NONUS!C335,F25/F13))</f>
        <v>1.0695250647948531</v>
      </c>
      <c r="BQ25" s="37">
        <f>IF((G25+H25)/(G13+H13)&gt;NONUS!J321,NONUS!J321,IF((G25+H25)/(G13+H13)&lt;NONUS!J335,NONUS!J335,(G25+H25)/(G13+H13)))</f>
        <v>1.0126296234762395</v>
      </c>
      <c r="BR25" s="37" t="e">
        <f>IF(H25/H13&gt;Rate!H$198,Rate!H$198,IF(H25/H13&lt;Rate!H$211,Rate!H$211,H25/H13))</f>
        <v>#DIV/0!</v>
      </c>
      <c r="BS25" s="37">
        <f>IF(I25/I13&gt;Rate!I$198,Rate!I$198,IF(I25/I13&lt;Rate!I$211,Rate!I$211,I25/I13))</f>
        <v>1.0531016507709419</v>
      </c>
      <c r="BT25" s="37">
        <f>IF(J25/J13&gt;Rate!J$198,Rate!J$198,IF(J25/J13&lt;Rate!J$211,Rate!J$211,J25/J13))</f>
        <v>1.3925591098748262</v>
      </c>
      <c r="BU25" s="37">
        <f>IF(K25/K13&gt;Rate!K$198,Rate!K$198,IF(K25/K13&lt;Rate!K$211,Rate!K$211,K25/K13))</f>
        <v>1.1984079492838966</v>
      </c>
      <c r="BV25" s="37">
        <f>IF(L25/L13&gt;Rate!L$198,Rate!L$198,IF(L25/L13&lt;Rate!L$211,Rate!L$211,L25/L13))</f>
        <v>1.3195482838716022</v>
      </c>
      <c r="BW25" s="37">
        <f>IF(M25/M13&gt;Rate!M$198,Rate!M$198,IF(M25/M13&lt;Rate!M$211,Rate!M$211,M25/M13))</f>
        <v>1.1550613465585953</v>
      </c>
      <c r="BX25" s="37">
        <f>IF(N25/N13&gt;Rate!N$198,Rate!N$198,IF(N25/N13&lt;Rate!N$211,Rate!N$211,N25/N13))</f>
        <v>1.0736882468286528</v>
      </c>
      <c r="BY25" s="37">
        <f>IF(O25/O13&gt;Rate!O$198,Rate!O$198,IF(O25/O13&lt;Rate!O$211,Rate!O$211,O25/O13))</f>
        <v>6.8791550744864445</v>
      </c>
      <c r="BZ25" s="37">
        <f>IF(P25/P13&gt;Rate!P$198,Rate!P$198,IF(P25/P13&lt;Rate!P$211,Rate!P$211,P25/P13))</f>
        <v>1.3983558219968115</v>
      </c>
      <c r="CA25" s="37">
        <f>IF(Q25/Q13&gt;Rate!Q$198,Rate!Q$198,IF(Q25/Q13&lt;Rate!Q$211,Rate!Q$211,Q25/Q13))</f>
        <v>3.3550543024227233</v>
      </c>
      <c r="CB25" s="37">
        <f>IF(R25/R13&gt;Rate!R$198,Rate!R$198,IF(R25/R13&lt;Rate!R$211,Rate!R$211,R25/R13))</f>
        <v>1.0225963090846817</v>
      </c>
      <c r="CC25" s="37">
        <f>IF(S25/S13&gt;Rate!S$198,Rate!S$198,IF(S25/S13&lt;Rate!S$211,Rate!S$211,S25/S13))</f>
        <v>1.9395115555742914</v>
      </c>
      <c r="CD25" s="37">
        <f>IF(T25/T13&gt;Rate!T$198,Rate!T$198,IF(T25/T13&lt;Rate!T$211,Rate!T$211,T25/T13))</f>
        <v>1.0209334225017017</v>
      </c>
      <c r="CE25" s="37">
        <f>IF(U25/U13&gt;Rate!U$198,Rate!U$198,IF(U25/U13&lt;Rate!U$211,Rate!U$211,U25/U13))</f>
        <v>1.5245768134488977</v>
      </c>
      <c r="CF25" s="37">
        <f>IF(V25/V13&gt;Rate!V$198,Rate!V$198,IF(V25/V13&lt;Rate!V$211,Rate!V$211,V25/V13))</f>
        <v>1.1630112524066776</v>
      </c>
      <c r="CG25" s="37">
        <f t="shared" si="3"/>
        <v>1</v>
      </c>
      <c r="CH25" s="37">
        <f>IF(X25/X13&gt;Rate!X$198,Rate!X$198,IF(X25/X13&lt;Rate!X$211,Rate!X$211,X25/X13))</f>
        <v>8.7272727272727266</v>
      </c>
      <c r="CI25" s="37">
        <f>IF(Y25/Y13&gt;Rate!Y$198,Rate!Y$198,IF(Y25/Y13&lt;Rate!Y$211,Rate!Y$211,Y25/Y13))</f>
        <v>1.28364886438519</v>
      </c>
      <c r="CJ25" s="37">
        <f>IF(Z25/Z13&gt;Rate!Z$198,Rate!Z$198,IF(Z25/Z13&lt;Rate!Z$211,Rate!Z$211,Z25/Z13))</f>
        <v>1.4986763368075127</v>
      </c>
      <c r="CK25" s="37">
        <f>IF(AA25/AA13&gt;Rate!AA$198,Rate!AA$198,IF(AA25/AA13&lt;Rate!AA$211,Rate!AA$211,AA25/AA13))</f>
        <v>4.4596173238470582</v>
      </c>
      <c r="CL25" s="37">
        <f>IF(AB25/AB13&gt;Rate!AB$198,Rate!AB$198,IF(AB25/AB13&lt;Rate!AB$211,Rate!AB$211,AB25/AB13))</f>
        <v>3.3052884615384617</v>
      </c>
      <c r="CM25" s="37">
        <f>IF(AC25/AC13&gt;Rate!AC$198,Rate!AC$198,IF(AC25/AC13&lt;Rate!AC$211,Rate!AC$211,AC25/AC13))</f>
        <v>1.0842811529815823</v>
      </c>
      <c r="CN25" s="37">
        <f>IF(AD25/AD13&gt;Rate!AD$198,Rate!AD$198,IF(AD25/AD13&lt;Rate!AD$211,Rate!AD$211,AD25/AD13))</f>
        <v>2.5252344753793867</v>
      </c>
      <c r="CO25" s="37">
        <f>IF(AE25/AE13&gt;NONUS!E321,NONUS!E321,IF(AE25/AE13&lt;NONUS!E335,NONUS!E335,AE25/AE13))</f>
        <v>1.5709490073548136</v>
      </c>
      <c r="CP25" s="37">
        <f>IF(AF25/AF13&gt;Rate!AF$198,Rate!AF$198,IF(AF25/AF13&lt;Rate!AF$211,Rate!AF$211,AF25/AF13))</f>
        <v>1.0151494684628164</v>
      </c>
      <c r="CQ25" s="37">
        <f>IF(AG25/AG13&gt;Rate!AG$198,Rate!AG$198,IF(AG25/AG13&lt;Rate!AG$211,Rate!AG$211,AG25/AG13))</f>
        <v>0</v>
      </c>
      <c r="CR25" s="37">
        <f>IF(AH25/AH13&gt;Rate!AH$198,Rate!AH$198,IF(AH25/AH13&lt;Rate!AH$211,Rate!AH$211,AH25/AH13))</f>
        <v>2.1770501487538971</v>
      </c>
      <c r="CS25" s="37">
        <f>IF(AI25/AI13&gt;Rate!AI$198,Rate!AI$198,IF(AI25/AI13&lt;Rate!AI$211,Rate!AI$211,AI25/AI13))</f>
        <v>1.4249909906393718</v>
      </c>
      <c r="CT25" s="37">
        <f>IF(AJ25/AJ13&gt;Rate!AJ$198,Rate!AJ$198,IF(AJ25/AJ13&lt;Rate!AJ$211,Rate!AJ$211,AJ25/AJ13))</f>
        <v>1.2366190679741655</v>
      </c>
      <c r="CU25" s="37">
        <f>IF(AK25/AK13&gt;Rate!AK$198,Rate!AK$198,IF(AK25/AK13&lt;Rate!AK$211,Rate!AK$211,AK25/AK13))</f>
        <v>1.0016989814964294</v>
      </c>
      <c r="CV25" s="37">
        <f>IF(AL25/AL13&gt;NONUS!F321,NONUS!F321,IF(AL25/AL13&lt;NONUS!F335,NONUS!F335,AL25/AL13))</f>
        <v>1.3045939077714979</v>
      </c>
      <c r="CW25" s="37">
        <f>IF(AM25/AM13&gt;Rate!AM$198,Rate!AM$198,IF(AM25/AM13&lt;Rate!AM$211,Rate!AM$211,AM25/AM13))</f>
        <v>1.0012659952042855</v>
      </c>
      <c r="CX25" s="37">
        <f>IF(AN25/AN13&gt;Rate!AN$198,Rate!AN$198,IF(AN25/AN13&lt;Rate!AN$211,Rate!AN$211,AN25/AN13))</f>
        <v>1.1239762892774339</v>
      </c>
      <c r="CY25" s="37">
        <f>IF(AO25/AO13&gt;Rate!AO$198,Rate!AO$198,IF(AO25/AO13&lt;Rate!AO$211,Rate!AO$211,AO25/AO13))</f>
        <v>1.0590137566701221</v>
      </c>
      <c r="CZ25" s="37">
        <f>IF(AP25/AP13&gt;Rate!AP$198,Rate!AP$198,IF(AP25/AP13&lt;Rate!AP$211,Rate!AP$211,AP25/AP13))</f>
        <v>1.3160906167456925</v>
      </c>
      <c r="DA25" s="37">
        <f>IF(AQ25/AQ13&gt;NONUS!G321,NONUS!G321,IF(AQ25/AQ13&lt;NONUS!G335,NONUS!G335,AQ25/AQ13))</f>
        <v>1.3925265240733722</v>
      </c>
      <c r="DB25" s="37">
        <f>IF(AR25/AR13&gt;Rate!AR$198,Rate!AR$198,IF(AR25/AR13&lt;Rate!AR$211,Rate!AR$211,AR25/AR13))</f>
        <v>1.3381475512164673</v>
      </c>
      <c r="DC25" s="37">
        <f>IF(AS25/AS13&gt;Rate!AS$198,Rate!AS$198,IF(AS25/AS13&lt;Rate!AS$211,Rate!AS$211,AS25/AS13))</f>
        <v>1.147634545853714</v>
      </c>
      <c r="DD25" s="37">
        <f t="shared" si="4"/>
        <v>1.6570151232771522</v>
      </c>
      <c r="DE25" s="37">
        <f>IF(AU25/AU13&gt;Rate!AU$198,Rate!AU$198,IF(AU25/AU13&lt;Rate!AU$211,Rate!AU$211,AU25/AU13))</f>
        <v>1.3812483018486561</v>
      </c>
      <c r="DF25" s="37">
        <f>IF(AV25/AV13&gt;Rate!AV$198,Rate!AV$198,IF(AV25/AV13&lt;Rate!AV$211,Rate!AV$211,AV25/AV13))</f>
        <v>1.0222452132310322</v>
      </c>
      <c r="DG25" s="37">
        <f>IF(AW25/AW13&gt;Rate!AW$198,Rate!AW$198,IF(AW25/AW13&lt;Rate!AW$211,Rate!AW$211,AW25/AW13))</f>
        <v>6.5208212597787405</v>
      </c>
      <c r="DH25" s="37">
        <f>IF(AX25/AX13&gt;NONUS!I321,NONUS!I321,IF(AX25/AX13&lt;NONUS!I335,NONUS!I335,AX25/AX13))</f>
        <v>1.3686849929358047</v>
      </c>
      <c r="DI25" s="37">
        <f>IF(AY25/AY13&gt;Rate!AY$198,Rate!AY$198,IF(AY25/AY13&lt;Rate!AY$211,Rate!AY$211,AY25/AY13))</f>
        <v>1.0646602898347513</v>
      </c>
      <c r="DJ25" s="37">
        <f>IF(AZ25/AZ13&gt;Rate!AZ$198,Rate!AZ$198,IF(AZ25/AZ13&lt;Rate!AZ$211,Rate!AZ$211,AZ25/AZ13))</f>
        <v>0.9556499730891197</v>
      </c>
      <c r="DK25" s="37">
        <f>IF(BA25/BA13&gt;Rate!BA$198,Rate!BA$198,IF(BA25/BA13&lt;Rate!BA$211,Rate!BA$211,BA25/BA13))</f>
        <v>1.1574720020158649</v>
      </c>
      <c r="DL25" s="37">
        <f>IF(BB25/BB13&gt;Rate!BB$198,Rate!BB$198,IF(BB25/BB13&lt;Rate!BB$211,Rate!BB$211,BB25/BB13))</f>
        <v>1.1023500570653313</v>
      </c>
      <c r="DM25" s="37">
        <f>IF(BC25/BC13&gt;Rate!BC$198,Rate!BC$198,IF(BC25/BC13&lt;Rate!BC$211,Rate!BC$211,BC25/BC13))</f>
        <v>1.1215221247032239</v>
      </c>
      <c r="DN25" s="37" t="e">
        <f>IF(BD25/BD13&gt;Rate!BD$198,Rate!BD$198,IF(BD25/BD13&lt;Rate!BD$211,Rate!BD$211,BD25/BD13))</f>
        <v>#DIV/0!</v>
      </c>
      <c r="DO25" s="37">
        <f>IF(BE25/BE13&gt;Rate!BE$198,Rate!BE$198,IF(BE25/BE13&lt;Rate!BE$211,Rate!BE$211,BE25/BE13))</f>
        <v>1.0786338203367307</v>
      </c>
      <c r="DP25" s="37">
        <f>IF(BF25/BF13&gt;Rate!BF$198,Rate!BF$198,IF(BF25/BF13&lt;Rate!BF$211,Rate!BF$211,BF25/BF13))</f>
        <v>2.2477294283501963</v>
      </c>
      <c r="DQ25" s="37">
        <f>IF(BG25/BG13&gt;Rate!BG$198,Rate!BG$198,IF(BG25/BG13&lt;Rate!BG$211,Rate!BG$211,BG25/BG13))</f>
        <v>1.9636591998241015</v>
      </c>
      <c r="DR25" s="37">
        <f>IF(BH25/BH13&gt;Rate!BH$198,Rate!BH$198,IF(BH25/BH13&lt;Rate!BH$211,Rate!BH$211,BH25/BH13))</f>
        <v>1.4315105357756521</v>
      </c>
      <c r="DU25">
        <v>1.4856209811909364</v>
      </c>
      <c r="DV25">
        <v>1.1094304082551902</v>
      </c>
      <c r="DW25">
        <v>1.1053517082377695</v>
      </c>
      <c r="DX25">
        <v>1.200183354770417</v>
      </c>
      <c r="DY25">
        <v>0.77504320692821727</v>
      </c>
      <c r="DZ25">
        <v>1.0484211846868543</v>
      </c>
      <c r="EA25" t="e">
        <v>#DIV/0!</v>
      </c>
      <c r="EB25">
        <v>0.76764353549454578</v>
      </c>
      <c r="EC25">
        <v>1.9774670587680303</v>
      </c>
      <c r="ED25">
        <v>1.1244437041109705</v>
      </c>
      <c r="EE25">
        <v>2.2705286822127619</v>
      </c>
      <c r="EF25">
        <v>1.1125831495719551</v>
      </c>
      <c r="EG25">
        <v>1.1318078798837352</v>
      </c>
      <c r="EH25">
        <v>9.3443802441793569</v>
      </c>
      <c r="EI25">
        <v>0.90937941941990275</v>
      </c>
      <c r="EJ25">
        <v>3.0178741967085845</v>
      </c>
      <c r="EK25">
        <v>2.1779288646323378</v>
      </c>
      <c r="EL25">
        <v>1.7693505860744976</v>
      </c>
      <c r="EM25">
        <v>19.006758950191031</v>
      </c>
      <c r="EN25">
        <v>1.8355926731187535</v>
      </c>
      <c r="EO25">
        <v>1.0966999546511516</v>
      </c>
      <c r="EP25" t="e">
        <v>#DIV/0!</v>
      </c>
      <c r="EQ25">
        <v>6.137156860722131</v>
      </c>
      <c r="ER25">
        <v>1.1717177019103426</v>
      </c>
      <c r="ES25">
        <v>1.1720770432109873</v>
      </c>
      <c r="ET25">
        <v>2.5424732615746017</v>
      </c>
      <c r="EU25">
        <v>2.9820271696417406</v>
      </c>
      <c r="EV25">
        <v>1.1903635612871653</v>
      </c>
      <c r="EW25">
        <v>1.4547109520690007</v>
      </c>
      <c r="EX25">
        <v>1.1524434950522966</v>
      </c>
      <c r="EY25">
        <v>1.3649304903291468</v>
      </c>
      <c r="EZ25" t="e">
        <v>#DIV/0!</v>
      </c>
      <c r="FA25">
        <v>23.010076056153871</v>
      </c>
      <c r="FB25">
        <v>1.1513205096722836</v>
      </c>
      <c r="FC25">
        <v>2.0459807239292589</v>
      </c>
      <c r="FD25">
        <v>4.8259837178879357</v>
      </c>
      <c r="FE25">
        <v>1.2470818928462359</v>
      </c>
      <c r="FF25">
        <v>0.86980579546976078</v>
      </c>
      <c r="FG25">
        <v>1.1740578269363124</v>
      </c>
      <c r="FH25">
        <v>1.8329529377520144</v>
      </c>
      <c r="FI25">
        <v>1.9232993409972265</v>
      </c>
      <c r="FJ25">
        <v>0.99224925256775287</v>
      </c>
      <c r="FK25">
        <v>0.90438858881768669</v>
      </c>
      <c r="FL25">
        <v>1.3993070025208942</v>
      </c>
      <c r="FM25">
        <v>0.66650630153887724</v>
      </c>
      <c r="FN25">
        <v>1.3858682123679813</v>
      </c>
      <c r="FO25">
        <v>1.1118159602892699</v>
      </c>
      <c r="FP25">
        <v>5.3592910039669297</v>
      </c>
      <c r="FQ25">
        <v>2.2415368820410366</v>
      </c>
      <c r="FR25">
        <v>1.2042741925715286</v>
      </c>
      <c r="FS25">
        <v>1.1720814530801886</v>
      </c>
      <c r="FT25">
        <v>1.2582069492604426</v>
      </c>
      <c r="FU25">
        <v>1.6756130406188343</v>
      </c>
      <c r="FV25">
        <v>2.0376854328472396</v>
      </c>
      <c r="FW25" t="e">
        <v>#DIV/0!</v>
      </c>
      <c r="FX25">
        <v>0.91390231920779796</v>
      </c>
      <c r="FY25">
        <v>1.7425118928279992</v>
      </c>
      <c r="FZ25">
        <v>14.099942099529926</v>
      </c>
      <c r="GA25" t="e">
        <v>#DIV/0!</v>
      </c>
    </row>
    <row r="26" spans="1:183" x14ac:dyDescent="0.3">
      <c r="A26" s="3" t="s">
        <v>85</v>
      </c>
      <c r="B26" s="21">
        <v>18978296</v>
      </c>
      <c r="C26" s="21">
        <v>32510324</v>
      </c>
      <c r="D26" s="21">
        <v>8294790</v>
      </c>
      <c r="E26" s="21">
        <v>7631110</v>
      </c>
      <c r="F26" s="21">
        <v>502223.71875</v>
      </c>
      <c r="G26" s="21">
        <v>7580751.5</v>
      </c>
      <c r="H26" s="21">
        <v>0</v>
      </c>
      <c r="I26" s="21">
        <v>34925948</v>
      </c>
      <c r="J26" s="21">
        <v>6804628</v>
      </c>
      <c r="K26" s="21">
        <v>12042367</v>
      </c>
      <c r="L26" s="21">
        <v>8066536.5</v>
      </c>
      <c r="M26" s="21">
        <v>97748536</v>
      </c>
      <c r="N26" s="21">
        <v>28191914</v>
      </c>
      <c r="O26" s="21">
        <v>1471698.375</v>
      </c>
      <c r="P26" s="21">
        <v>790758.8125</v>
      </c>
      <c r="Q26" s="21">
        <v>6824549</v>
      </c>
      <c r="R26" s="21">
        <v>11066824</v>
      </c>
      <c r="S26" s="21">
        <v>59774.25390625</v>
      </c>
      <c r="T26" s="21">
        <v>601838.5625</v>
      </c>
      <c r="U26" s="21">
        <v>13235513</v>
      </c>
      <c r="V26" s="21">
        <v>21033748</v>
      </c>
      <c r="W26" s="37">
        <v>0</v>
      </c>
      <c r="X26" s="21">
        <v>2733612</v>
      </c>
      <c r="Y26" s="21">
        <v>4259710.5</v>
      </c>
      <c r="Z26" s="21">
        <v>11845746</v>
      </c>
      <c r="AA26" s="21">
        <v>3238861.75</v>
      </c>
      <c r="AB26" s="21">
        <v>3916669.5</v>
      </c>
      <c r="AC26" s="21">
        <v>27327814</v>
      </c>
      <c r="AD26" s="21">
        <v>91795.203125</v>
      </c>
      <c r="AE26" s="21">
        <v>483588.75</v>
      </c>
      <c r="AF26" s="21">
        <v>14250927</v>
      </c>
      <c r="AG26" s="21">
        <v>311773.59375</v>
      </c>
      <c r="AH26" s="21">
        <v>4577.21044921875</v>
      </c>
      <c r="AI26" s="21">
        <v>5293806.5</v>
      </c>
      <c r="AJ26" s="21">
        <v>26946864</v>
      </c>
      <c r="AK26" s="21">
        <v>1663353.25</v>
      </c>
      <c r="AL26" s="21">
        <v>608092.8125</v>
      </c>
      <c r="AM26" s="21">
        <v>12700564</v>
      </c>
      <c r="AN26" s="21">
        <v>31856758</v>
      </c>
      <c r="AO26" s="21">
        <v>19096778</v>
      </c>
      <c r="AP26" s="21">
        <v>19485176</v>
      </c>
      <c r="AQ26" s="21">
        <v>13513610</v>
      </c>
      <c r="AR26" s="21">
        <v>4502672.5</v>
      </c>
      <c r="AS26" s="21">
        <v>35457452</v>
      </c>
      <c r="AT26" s="21">
        <v>569693.6875</v>
      </c>
      <c r="AU26" s="21">
        <v>7012949.5</v>
      </c>
      <c r="AV26" s="21">
        <v>8984937</v>
      </c>
      <c r="AW26" s="21">
        <v>70873.734375</v>
      </c>
      <c r="AX26" s="21">
        <v>5470211</v>
      </c>
      <c r="AY26" s="21">
        <v>6274817.5</v>
      </c>
      <c r="AZ26" s="21">
        <v>87326072</v>
      </c>
      <c r="BA26" s="21">
        <v>664168640</v>
      </c>
      <c r="BB26" s="21">
        <v>4402709</v>
      </c>
      <c r="BC26" s="21">
        <v>26628012</v>
      </c>
      <c r="BD26" s="21">
        <v>0</v>
      </c>
      <c r="BE26" s="21">
        <v>6970950</v>
      </c>
      <c r="BF26" s="21">
        <v>4773100</v>
      </c>
      <c r="BG26" s="21">
        <v>421558.71875</v>
      </c>
      <c r="BH26" s="21">
        <v>121449.34375</v>
      </c>
      <c r="BI26" s="21">
        <v>1377485828.6494141</v>
      </c>
      <c r="BJ26" s="21">
        <f t="shared" si="1"/>
        <v>2016</v>
      </c>
      <c r="BK26" s="21">
        <f t="shared" si="2"/>
        <v>5</v>
      </c>
      <c r="BL26" s="37">
        <f>IF(B26/B14&gt;NONUS!B322,NONUS!B322,IF(B26/B14&lt;NONUS!B336,NONUS!B336,B26/B14))</f>
        <v>1.2324497970269057</v>
      </c>
      <c r="BM26" s="37">
        <f>IF(C26/C14&gt;Rate!C$199,Rate!C$199,IF(C26/C14&lt;Rate!C$212,Rate!C$212,C26/C14))</f>
        <v>1.0500436582549242</v>
      </c>
      <c r="BN26" s="37">
        <f>IF(D26/D14&gt;Rate!D$199,Rate!D$199,IF(D26/D14&lt;Rate!D$212,Rate!D$212,D26/D14))</f>
        <v>1.2357120436483315</v>
      </c>
      <c r="BO26" s="37">
        <f>IF(E26/E14&gt;Rate!E$199,Rate!E$199,IF(E26/E14&lt;Rate!E$212,Rate!E$212,E26/E14))</f>
        <v>0.89161803498443282</v>
      </c>
      <c r="BP26" s="37">
        <f>IF(F26/F14&gt;NONUS!C322,NONUS!C322,IF(F26/F14&lt;NONUS!C336,NONUS!C336,F26/F14))</f>
        <v>1.0862834131415808</v>
      </c>
      <c r="BQ26" s="37">
        <f>IF((G26+H26)/(G14+H14)&gt;NONUS!J322,NONUS!J322,IF((G26+H26)/(G14+H14)&lt;NONUS!J336,NONUS!J336,(G26+H26)/(G14+H14)))</f>
        <v>1.0234745311402098</v>
      </c>
      <c r="BR26" s="37" t="e">
        <f>IF(H26/H14&gt;Rate!H$199,Rate!H$199,IF(H26/H14&lt;Rate!H$212,Rate!H$212,H26/H14))</f>
        <v>#DIV/0!</v>
      </c>
      <c r="BS26" s="37">
        <f>IF(I26/I14&gt;Rate!I$199,Rate!I$199,IF(I26/I14&lt;Rate!I$212,Rate!I$212,I26/I14))</f>
        <v>1.0475860822435785</v>
      </c>
      <c r="BT26" s="37">
        <f>IF(J26/J14&gt;Rate!J$199,Rate!J$199,IF(J26/J14&lt;Rate!J$212,Rate!J$212,J26/J14))</f>
        <v>1.5017697623461992</v>
      </c>
      <c r="BU26" s="37">
        <f>IF(K26/K14&gt;Rate!K$199,Rate!K$199,IF(K26/K14&lt;Rate!K$212,Rate!K$212,K26/K14))</f>
        <v>1.0810789920399209</v>
      </c>
      <c r="BV26" s="37">
        <f>IF(L26/L14&gt;Rate!L$199,Rate!L$199,IF(L26/L14&lt;Rate!L$212,Rate!L$212,L26/L14))</f>
        <v>1.0780222507383013</v>
      </c>
      <c r="BW26" s="37">
        <f>IF(M26/M14&gt;Rate!M$199,Rate!M$199,IF(M26/M14&lt;Rate!M$212,Rate!M$212,M26/M14))</f>
        <v>1.0707007375206672</v>
      </c>
      <c r="BX26" s="37">
        <f>IF(N26/N14&gt;Rate!N$199,Rate!N$199,IF(N26/N14&lt;Rate!N$212,Rate!N$212,N26/N14))</f>
        <v>1.0422694955122236</v>
      </c>
      <c r="BY26" s="37">
        <f>IF(O26/O14&gt;Rate!O$199,Rate!O$199,IF(O26/O14&lt;Rate!O$212,Rate!O$212,O26/O14))</f>
        <v>4.5498154981549819</v>
      </c>
      <c r="BZ26" s="37">
        <f>IF(P26/P14&gt;Rate!P$199,Rate!P$199,IF(P26/P14&lt;Rate!P$212,Rate!P$212,P26/P14))</f>
        <v>0.98150505746418437</v>
      </c>
      <c r="CA26" s="37">
        <f>IF(Q26/Q14&gt;Rate!Q$199,Rate!Q$199,IF(Q26/Q14&lt;Rate!Q$212,Rate!Q$212,Q26/Q14))</f>
        <v>2.7690339091490723</v>
      </c>
      <c r="CB26" s="37">
        <f>IF(R26/R14&gt;Rate!R$199,Rate!R$199,IF(R26/R14&lt;Rate!R$212,Rate!R$212,R26/R14))</f>
        <v>0.97049548585704171</v>
      </c>
      <c r="CC26" s="37">
        <f>IF(S26/S14&gt;Rate!S$199,Rate!S$199,IF(S26/S14&lt;Rate!S$212,Rate!S$212,S26/S14))</f>
        <v>2.931841273484634</v>
      </c>
      <c r="CD26" s="37">
        <f>IF(T26/T14&gt;Rate!T$199,Rate!T$199,IF(T26/T14&lt;Rate!T$212,Rate!T$212,T26/T14))</f>
        <v>0.8782315267907842</v>
      </c>
      <c r="CE26" s="37">
        <f>IF(U26/U14&gt;Rate!U$199,Rate!U$199,IF(U26/U14&lt;Rate!U$212,Rate!U$212,U26/U14))</f>
        <v>1.4781622234826999</v>
      </c>
      <c r="CF26" s="37">
        <f>IF(V26/V14&gt;Rate!V$199,Rate!V$199,IF(V26/V14&lt;Rate!V$212,Rate!V$212,V26/V14))</f>
        <v>1.2032260160785964</v>
      </c>
      <c r="CG26" s="37">
        <f t="shared" si="3"/>
        <v>1</v>
      </c>
      <c r="CH26" s="37">
        <f>IF(X26/X14&gt;Rate!X$199,Rate!X$199,IF(X26/X14&lt;Rate!X$212,Rate!X$212,X26/X14))</f>
        <v>3.7380745880312229</v>
      </c>
      <c r="CI26" s="37">
        <f>IF(Y26/Y14&gt;Rate!Y$199,Rate!Y$199,IF(Y26/Y14&lt;Rate!Y$212,Rate!Y$212,Y26/Y14))</f>
        <v>0.94349926907061221</v>
      </c>
      <c r="CJ26" s="37">
        <f>IF(Z26/Z14&gt;Rate!Z$199,Rate!Z$199,IF(Z26/Z14&lt;Rate!Z$212,Rate!Z$212,Z26/Z14))</f>
        <v>1.5586203348526677</v>
      </c>
      <c r="CK26" s="37">
        <f>IF(AA26/AA14&gt;Rate!AA$199,Rate!AA$199,IF(AA26/AA14&lt;Rate!AA$212,Rate!AA$212,AA26/AA14))</f>
        <v>3.6026098346186624</v>
      </c>
      <c r="CL26" s="37">
        <f>IF(AB26/AB14&gt;Rate!AB$199,Rate!AB$199,IF(AB26/AB14&lt;Rate!AB$212,Rate!AB$212,AB26/AB14))</f>
        <v>2.8055105348460292</v>
      </c>
      <c r="CM26" s="37">
        <f>IF(AC26/AC14&gt;Rate!AC$199,Rate!AC$199,IF(AC26/AC14&lt;Rate!AC$212,Rate!AC$212,AC26/AC14))</f>
        <v>1.1200290075060653</v>
      </c>
      <c r="CN26" s="37">
        <f>IF(AD26/AD14&gt;Rate!AD$199,Rate!AD$199,IF(AD26/AD14&lt;Rate!AD$212,Rate!AD$212,AD26/AD14))</f>
        <v>1.3835228028727873</v>
      </c>
      <c r="CO26" s="37">
        <f>IF(AE26/AE14&gt;NONUS!E322,NONUS!E322,IF(AE26/AE14&lt;NONUS!E336,NONUS!E336,AE26/AE14))</f>
        <v>2.7244724416102986</v>
      </c>
      <c r="CP26" s="37">
        <f>IF(AF26/AF14&gt;Rate!AF$199,Rate!AF$199,IF(AF26/AF14&lt;Rate!AF$212,Rate!AF$212,AF26/AF14))</f>
        <v>1.0556034229251483</v>
      </c>
      <c r="CQ26" s="37">
        <f>IF(AG26/AG14&gt;Rate!AG$199,Rate!AG$199,IF(AG26/AG14&lt;Rate!AG$212,Rate!AG$212,AG26/AG14))</f>
        <v>0</v>
      </c>
      <c r="CR26" s="37">
        <f>IF(AH26/AH14&gt;Rate!AH$199,Rate!AH$199,IF(AH26/AH14&lt;Rate!AH$212,Rate!AH$212,AH26/AH14))</f>
        <v>3.9922736454843872</v>
      </c>
      <c r="CS26" s="37">
        <f>IF(AI26/AI14&gt;Rate!AI$199,Rate!AI$199,IF(AI26/AI14&lt;Rate!AI$212,Rate!AI$212,AI26/AI14))</f>
        <v>1.0642511330446978</v>
      </c>
      <c r="CT26" s="37">
        <f>IF(AJ26/AJ14&gt;Rate!AJ$199,Rate!AJ$199,IF(AJ26/AJ14&lt;Rate!AJ$212,Rate!AJ$212,AJ26/AJ14))</f>
        <v>1.1240965091802859</v>
      </c>
      <c r="CU26" s="37">
        <f>IF(AK26/AK14&gt;Rate!AK$199,Rate!AK$199,IF(AK26/AK14&lt;Rate!AK$212,Rate!AK$212,AK26/AK14))</f>
        <v>0.88152393878552016</v>
      </c>
      <c r="CV26" s="37">
        <f>IF(AL26/AL14&gt;NONUS!F322,NONUS!F322,IF(AL26/AL14&lt;NONUS!F336,NONUS!F336,AL26/AL14))</f>
        <v>1.0571713313425297</v>
      </c>
      <c r="CW26" s="37">
        <f>IF(AM26/AM14&gt;Rate!AM$199,Rate!AM$199,IF(AM26/AM14&lt;Rate!AM$212,Rate!AM$212,AM26/AM14))</f>
        <v>0.98392279570408947</v>
      </c>
      <c r="CX26" s="37">
        <f>IF(AN26/AN14&gt;Rate!AN$199,Rate!AN$199,IF(AN26/AN14&lt;Rate!AN$212,Rate!AN$212,AN26/AN14))</f>
        <v>1.1207823195307574</v>
      </c>
      <c r="CY26" s="37">
        <f>IF(AO26/AO14&gt;Rate!AO$199,Rate!AO$199,IF(AO26/AO14&lt;Rate!AO$212,Rate!AO$212,AO26/AO14))</f>
        <v>0.99156590622710838</v>
      </c>
      <c r="CZ26" s="37">
        <f>IF(AP26/AP14&gt;Rate!AP$199,Rate!AP$199,IF(AP26/AP14&lt;Rate!AP$212,Rate!AP$212,AP26/AP14))</f>
        <v>1.2725536462887943</v>
      </c>
      <c r="DA26" s="37">
        <f>IF(AQ26/AQ14&gt;NONUS!G322,NONUS!G322,IF(AQ26/AQ14&lt;NONUS!G336,NONUS!G336,AQ26/AQ14))</f>
        <v>1.5989687461082951</v>
      </c>
      <c r="DB26" s="37">
        <f>IF(AR26/AR14&gt;Rate!AR$199,Rate!AR$199,IF(AR26/AR14&lt;Rate!AR$212,Rate!AR$212,AR26/AR14))</f>
        <v>1.1140241358525438</v>
      </c>
      <c r="DC26" s="37">
        <f>IF(AS26/AS14&gt;Rate!AS$199,Rate!AS$199,IF(AS26/AS14&lt;Rate!AS$212,Rate!AS$212,AS26/AS14))</f>
        <v>1.1540599073691338</v>
      </c>
      <c r="DD26" s="37">
        <f t="shared" si="4"/>
        <v>2.8231992601842557</v>
      </c>
      <c r="DE26" s="37">
        <f>IF(AU26/AU14&gt;Rate!AU$199,Rate!AU$199,IF(AU26/AU14&lt;Rate!AU$212,Rate!AU$212,AU26/AU14))</f>
        <v>1.3624467684154085</v>
      </c>
      <c r="DF26" s="37">
        <f>IF(AV26/AV14&gt;Rate!AV$199,Rate!AV$199,IF(AV26/AV14&lt;Rate!AV$212,Rate!AV$212,AV26/AV14))</f>
        <v>1.0093638390650472</v>
      </c>
      <c r="DG26" s="37">
        <f>IF(AW26/AW14&gt;Rate!AW$199,Rate!AW$199,IF(AW26/AW14&lt;Rate!AW$212,Rate!AW$212,AW26/AW14))</f>
        <v>1.4038716103060129</v>
      </c>
      <c r="DH26" s="37">
        <f>IF(AX26/AX14&gt;NONUS!I322,NONUS!I322,IF(AX26/AX14&lt;NONUS!I336,NONUS!I336,AX26/AX14))</f>
        <v>1.0054709663995409</v>
      </c>
      <c r="DI26" s="37">
        <f>IF(AY26/AY14&gt;Rate!AY$199,Rate!AY$199,IF(AY26/AY14&lt;Rate!AY$212,Rate!AY$212,AY26/AY14))</f>
        <v>1.0703745234242712</v>
      </c>
      <c r="DJ26" s="37">
        <f>IF(AZ26/AZ14&gt;Rate!AZ$199,Rate!AZ$199,IF(AZ26/AZ14&lt;Rate!AZ$212,Rate!AZ$212,AZ26/AZ14))</f>
        <v>1.0319526675326967</v>
      </c>
      <c r="DK26" s="37">
        <f>IF(BA26/BA14&gt;Rate!BA$199,Rate!BA$199,IF(BA26/BA14&lt;Rate!BA$212,Rate!BA$212,BA26/BA14))</f>
        <v>1.1208870245904994</v>
      </c>
      <c r="DL26" s="37">
        <f>IF(BB26/BB14&gt;Rate!BB$199,Rate!BB$199,IF(BB26/BB14&lt;Rate!BB$212,Rate!BB$212,BB26/BB14))</f>
        <v>0.89807088640335253</v>
      </c>
      <c r="DM26" s="37">
        <f>IF(BC26/BC14&gt;Rate!BC$199,Rate!BC$199,IF(BC26/BC14&lt;Rate!BC$212,Rate!BC$212,BC26/BC14))</f>
        <v>1.0940736961924544</v>
      </c>
      <c r="DN26" s="37" t="e">
        <f>IF(BD26/BD14&gt;Rate!BD$199,Rate!BD$199,IF(BD26/BD14&lt;Rate!BD$212,Rate!BD$212,BD26/BD14))</f>
        <v>#DIV/0!</v>
      </c>
      <c r="DO26" s="37">
        <f>IF(BE26/BE14&gt;Rate!BE$199,Rate!BE$199,IF(BE26/BE14&lt;Rate!BE$212,Rate!BE$212,BE26/BE14))</f>
        <v>1.1805381029830859</v>
      </c>
      <c r="DP26" s="37">
        <f>IF(BF26/BF14&gt;Rate!BF$199,Rate!BF$199,IF(BF26/BF14&lt;Rate!BF$212,Rate!BF$212,BF26/BF14))</f>
        <v>2.0920089933025778</v>
      </c>
      <c r="DQ26" s="37">
        <f>IF(BG26/BG14&gt;Rate!BG$199,Rate!BG$199,IF(BG26/BG14&lt;Rate!BG$212,Rate!BG$212,BG26/BG14))</f>
        <v>0.81504593118050528</v>
      </c>
      <c r="DR26" s="37">
        <f>IF(BH26/BH14&gt;Rate!BH$199,Rate!BH$199,IF(BH26/BH14&lt;Rate!BH$212,Rate!BH$212,BH26/BH14))</f>
        <v>1.0814616563087713</v>
      </c>
      <c r="DU26">
        <v>1.6249306676283257</v>
      </c>
      <c r="DV26">
        <v>1.1063858473036197</v>
      </c>
      <c r="DW26">
        <v>1.5437072099032159</v>
      </c>
      <c r="DX26">
        <v>0.55891279758526979</v>
      </c>
      <c r="DY26">
        <v>0.94201978878278969</v>
      </c>
      <c r="DZ26">
        <v>1.0387577897958324</v>
      </c>
      <c r="EA26" t="e">
        <v>#DIV/0!</v>
      </c>
      <c r="EB26">
        <v>0.75673587451082513</v>
      </c>
      <c r="EC26">
        <v>3.0570017211945917</v>
      </c>
      <c r="ED26">
        <v>1.1814079957324481</v>
      </c>
      <c r="EE26">
        <v>2.3275479345851657</v>
      </c>
      <c r="EF26">
        <v>1.0012760550090536</v>
      </c>
      <c r="EG26">
        <v>1.0711599204899434</v>
      </c>
      <c r="EH26">
        <v>15.265863163228973</v>
      </c>
      <c r="EI26">
        <v>0.97082117903870013</v>
      </c>
      <c r="EJ26">
        <v>37.426069180873306</v>
      </c>
      <c r="EK26">
        <v>2.1441473116546717</v>
      </c>
      <c r="EL26">
        <v>2.4309841367437008</v>
      </c>
      <c r="EM26">
        <v>18.239053839679169</v>
      </c>
      <c r="EN26">
        <v>2.0641743686094154</v>
      </c>
      <c r="EO26">
        <v>1.5178392097959372</v>
      </c>
      <c r="EP26" t="e">
        <v>#DIV/0!</v>
      </c>
      <c r="EQ26">
        <v>8.8721404678564575</v>
      </c>
      <c r="ER26">
        <v>1.4559755552855449</v>
      </c>
      <c r="ES26">
        <v>1.5566187270018583</v>
      </c>
      <c r="ET26">
        <v>5.8799676611387612</v>
      </c>
      <c r="EU26">
        <v>12.140928541969529</v>
      </c>
      <c r="EV26">
        <v>1.3266255581176429</v>
      </c>
      <c r="EW26">
        <v>1.1471030765977124</v>
      </c>
      <c r="EX26">
        <v>1.6222859545607959</v>
      </c>
      <c r="EY26">
        <v>1.2898639588080281</v>
      </c>
      <c r="EZ26" t="e">
        <v>#DIV/0!</v>
      </c>
      <c r="FA26">
        <v>8.5043058823267899</v>
      </c>
      <c r="FB26">
        <v>1.3911776730756018</v>
      </c>
      <c r="FC26">
        <v>2.5192169131134867</v>
      </c>
      <c r="FD26">
        <v>1.7146520524290336</v>
      </c>
      <c r="FE26">
        <v>5.8975434930365944</v>
      </c>
      <c r="FF26">
        <v>0.77774565160821307</v>
      </c>
      <c r="FG26">
        <v>1.6508314898958902</v>
      </c>
      <c r="FH26">
        <v>2.3253382195693604</v>
      </c>
      <c r="FI26">
        <v>1.8373229151925978</v>
      </c>
      <c r="FJ26">
        <v>1.4479966894261442</v>
      </c>
      <c r="FK26">
        <v>1.1548642945956469</v>
      </c>
      <c r="FL26">
        <v>1.6542889982469888</v>
      </c>
      <c r="FM26">
        <v>0.88929277343721103</v>
      </c>
      <c r="FN26">
        <v>2.1904843812678232</v>
      </c>
      <c r="FO26">
        <v>0.99226869998164913</v>
      </c>
      <c r="FP26">
        <v>1.9157846027590262</v>
      </c>
      <c r="FQ26">
        <v>2.0276231598901648</v>
      </c>
      <c r="FR26">
        <v>1.2383085700734293</v>
      </c>
      <c r="FS26">
        <v>1.2801502709340944</v>
      </c>
      <c r="FT26">
        <v>1.3215906590501425</v>
      </c>
      <c r="FU26">
        <v>1.421811246720861</v>
      </c>
      <c r="FV26">
        <v>2.9592539116104386</v>
      </c>
      <c r="FW26" t="e">
        <v>#DIV/0!</v>
      </c>
      <c r="FX26">
        <v>1.0837341726155278</v>
      </c>
      <c r="FY26">
        <v>1.7544396084213267</v>
      </c>
      <c r="FZ26">
        <v>4482.1204875779231</v>
      </c>
      <c r="GA26" t="e">
        <v>#DIV/0!</v>
      </c>
    </row>
    <row r="27" spans="1:183" x14ac:dyDescent="0.3">
      <c r="A27" s="3" t="s">
        <v>86</v>
      </c>
      <c r="B27" s="21">
        <v>16368850</v>
      </c>
      <c r="C27" s="21">
        <v>31280154</v>
      </c>
      <c r="D27" s="21">
        <v>12416847</v>
      </c>
      <c r="E27" s="21">
        <v>12438179</v>
      </c>
      <c r="F27" s="21">
        <v>234343.984375</v>
      </c>
      <c r="G27" s="21">
        <v>8194694.5</v>
      </c>
      <c r="H27" s="21">
        <v>0</v>
      </c>
      <c r="I27" s="21">
        <v>35925588</v>
      </c>
      <c r="J27" s="21">
        <v>5400490.5</v>
      </c>
      <c r="K27" s="21">
        <v>10029029</v>
      </c>
      <c r="L27" s="21">
        <v>8193583.5</v>
      </c>
      <c r="M27" s="21">
        <v>101082248</v>
      </c>
      <c r="N27" s="21">
        <v>29076546</v>
      </c>
      <c r="O27" s="21">
        <v>2011312.25</v>
      </c>
      <c r="P27" s="21">
        <v>256698.390625</v>
      </c>
      <c r="Q27" s="21">
        <v>9048736</v>
      </c>
      <c r="R27" s="21">
        <v>12717919</v>
      </c>
      <c r="S27" s="21">
        <v>453891.25</v>
      </c>
      <c r="T27" s="21">
        <v>1681234.625</v>
      </c>
      <c r="U27" s="21">
        <v>17137372</v>
      </c>
      <c r="V27" s="21">
        <v>15382574</v>
      </c>
      <c r="W27" s="37">
        <v>0</v>
      </c>
      <c r="X27" s="21">
        <v>4264322</v>
      </c>
      <c r="Y27" s="21">
        <v>3299015.75</v>
      </c>
      <c r="Z27" s="21">
        <v>12289560</v>
      </c>
      <c r="AA27" s="21">
        <v>3703471</v>
      </c>
      <c r="AB27" s="21">
        <v>6762207</v>
      </c>
      <c r="AC27" s="21">
        <v>26697404</v>
      </c>
      <c r="AD27" s="21">
        <v>143454.8125</v>
      </c>
      <c r="AE27" s="21">
        <v>971300.1875</v>
      </c>
      <c r="AF27" s="21">
        <v>14469275</v>
      </c>
      <c r="AG27" s="21">
        <v>323735.1875</v>
      </c>
      <c r="AH27" s="21">
        <v>181615.171875</v>
      </c>
      <c r="AI27" s="21">
        <v>3818990.25</v>
      </c>
      <c r="AJ27" s="21">
        <v>27575968</v>
      </c>
      <c r="AK27" s="21">
        <v>2373369</v>
      </c>
      <c r="AL27" s="21">
        <v>783059.5625</v>
      </c>
      <c r="AM27" s="21">
        <v>13798887</v>
      </c>
      <c r="AN27" s="21">
        <v>42577844</v>
      </c>
      <c r="AO27" s="21">
        <v>18961512</v>
      </c>
      <c r="AP27" s="21">
        <v>26214124</v>
      </c>
      <c r="AQ27" s="21">
        <v>19388480</v>
      </c>
      <c r="AR27" s="21">
        <v>1775995.875</v>
      </c>
      <c r="AS27" s="21">
        <v>36429760</v>
      </c>
      <c r="AT27" s="21">
        <v>942353.625</v>
      </c>
      <c r="AU27" s="21">
        <v>5100889.5</v>
      </c>
      <c r="AV27" s="21">
        <v>8614664</v>
      </c>
      <c r="AW27" s="21">
        <v>407895.71875</v>
      </c>
      <c r="AX27" s="21">
        <v>5212745.5</v>
      </c>
      <c r="AY27" s="21">
        <v>5588235.5</v>
      </c>
      <c r="AZ27" s="21">
        <v>121783008</v>
      </c>
      <c r="BA27" s="21">
        <v>724695040</v>
      </c>
      <c r="BB27" s="21">
        <v>4051157.5</v>
      </c>
      <c r="BC27" s="21">
        <v>28886082</v>
      </c>
      <c r="BD27" s="21">
        <v>0</v>
      </c>
      <c r="BE27" s="21">
        <v>1159932.5</v>
      </c>
      <c r="BF27" s="21">
        <v>5583288</v>
      </c>
      <c r="BG27" s="21">
        <v>699339</v>
      </c>
      <c r="BH27" s="21">
        <v>103777.96875</v>
      </c>
      <c r="BI27" s="21">
        <v>1506712887.5483398</v>
      </c>
      <c r="BJ27" s="21">
        <f t="shared" si="1"/>
        <v>2016</v>
      </c>
      <c r="BK27" s="21">
        <f t="shared" si="2"/>
        <v>6</v>
      </c>
      <c r="BL27" s="37">
        <f>IF(B27/B15&gt;NONUS!B323,NONUS!B323,IF(B27/B15&lt;NONUS!B337,NONUS!B337,B27/B15))</f>
        <v>1.0843248669455814</v>
      </c>
      <c r="BM27" s="37">
        <f>IF(C27/C15&gt;Rate!C$200,Rate!C$200,IF(C27/C15&lt;Rate!C$213,Rate!C$213,C27/C15))</f>
        <v>1.040118793750114</v>
      </c>
      <c r="BN27" s="37">
        <f>IF(D27/D15&gt;Rate!D$200,Rate!D$200,IF(D27/D15&lt;Rate!D$213,Rate!D$213,D27/D15))</f>
        <v>1.0061434904542004</v>
      </c>
      <c r="BO27" s="37">
        <f>IF(E27/E15&gt;Rate!E$200,Rate!E$200,IF(E27/E15&lt;Rate!E$213,Rate!E$213,E27/E15))</f>
        <v>0.8860601338232168</v>
      </c>
      <c r="BP27" s="37">
        <f>IF(F27/F15&gt;NONUS!C323,NONUS!C323,IF(F27/F15&lt;NONUS!C337,NONUS!C337,F27/F15))</f>
        <v>1.062345328610607</v>
      </c>
      <c r="BQ27" s="37">
        <f>IF((G27+H27)/(G15+H15)&gt;NONUS!J323,NONUS!J323,IF((G27+H27)/(G15+H15)&lt;NONUS!J337,NONUS!J337,(G27+H27)/(G15+H15)))</f>
        <v>1.0058416477417369</v>
      </c>
      <c r="BR27" s="37" t="e">
        <f>IF(H27/H15&gt;Rate!H$200,Rate!H$200,IF(H27/H15&lt;Rate!H$213,Rate!H$213,H27/H15))</f>
        <v>#DIV/0!</v>
      </c>
      <c r="BS27" s="37">
        <f>IF(I27/I15&gt;Rate!I$200,Rate!I$200,IF(I27/I15&lt;Rate!I$213,Rate!I$213,I27/I15))</f>
        <v>1.0086263444340964</v>
      </c>
      <c r="BT27" s="37">
        <f>IF(J27/J15&gt;Rate!J$200,Rate!J$200,IF(J27/J15&lt;Rate!J$213,Rate!J$213,J27/J15))</f>
        <v>1.3131910952332089</v>
      </c>
      <c r="BU27" s="37">
        <f>IF(K27/K15&gt;Rate!K$200,Rate!K$200,IF(K27/K15&lt;Rate!K$213,Rate!K$213,K27/K15))</f>
        <v>1.0674219381448391</v>
      </c>
      <c r="BV27" s="37">
        <f>IF(L27/L15&gt;Rate!L$200,Rate!L$200,IF(L27/L15&lt;Rate!L$213,Rate!L$213,L27/L15))</f>
        <v>1.0135451347082203</v>
      </c>
      <c r="BW27" s="37">
        <f>IF(M27/M15&gt;Rate!M$200,Rate!M$200,IF(M27/M15&lt;Rate!M$213,Rate!M$213,M27/M15))</f>
        <v>1.029644295347407</v>
      </c>
      <c r="BX27" s="37">
        <f>IF(N27/N15&gt;Rate!N$200,Rate!N$200,IF(N27/N15&lt;Rate!N$213,Rate!N$213,N27/N15))</f>
        <v>1.031663044654531</v>
      </c>
      <c r="BY27" s="37">
        <f>IF(O27/O15&gt;Rate!O$200,Rate!O$200,IF(O27/O15&lt;Rate!O$213,Rate!O$213,O27/O15))</f>
        <v>1.6409346368348747</v>
      </c>
      <c r="BZ27" s="37">
        <f>IF(P27/P15&gt;Rate!P$200,Rate!P$200,IF(P27/P15&lt;Rate!P$213,Rate!P$213,P27/P15))</f>
        <v>0.97320857662021865</v>
      </c>
      <c r="CA27" s="37">
        <f>IF(Q27/Q15&gt;Rate!Q$200,Rate!Q$200,IF(Q27/Q15&lt;Rate!Q$213,Rate!Q$213,Q27/Q15))</f>
        <v>1.2363231096079754</v>
      </c>
      <c r="CB27" s="37">
        <f>IF(R27/R15&gt;Rate!R$200,Rate!R$200,IF(R27/R15&lt;Rate!R$213,Rate!R$213,R27/R15))</f>
        <v>1.0930635488401748</v>
      </c>
      <c r="CC27" s="37">
        <f>IF(S27/S15&gt;Rate!S$200,Rate!S$200,IF(S27/S15&lt;Rate!S$213,Rate!S$213,S27/S15))</f>
        <v>1.4655400050147844</v>
      </c>
      <c r="CD27" s="37">
        <f>IF(T27/T15&gt;Rate!T$200,Rate!T$200,IF(T27/T15&lt;Rate!T$213,Rate!T$213,T27/T15))</f>
        <v>1.0752705889218934</v>
      </c>
      <c r="CE27" s="37">
        <f>IF(U27/U15&gt;Rate!U$200,Rate!U$200,IF(U27/U15&lt;Rate!U$213,Rate!U$213,U27/U15))</f>
        <v>1.1176595307444916</v>
      </c>
      <c r="CF27" s="37">
        <f>IF(V27/V15&gt;Rate!V$200,Rate!V$200,IF(V27/V15&lt;Rate!V$213,Rate!V$213,V27/V15))</f>
        <v>0.99465999636085189</v>
      </c>
      <c r="CG27" s="37">
        <f t="shared" si="3"/>
        <v>1</v>
      </c>
      <c r="CH27" s="37">
        <f>IF(X27/X15&gt;Rate!X$200,Rate!X$200,IF(X27/X15&lt;Rate!X$213,Rate!X$213,X27/X15))</f>
        <v>1.4307392797019967</v>
      </c>
      <c r="CI27" s="37">
        <f>IF(Y27/Y15&gt;Rate!Y$200,Rate!Y$200,IF(Y27/Y15&lt;Rate!Y$213,Rate!Y$213,Y27/Y15))</f>
        <v>1.0933300556787025</v>
      </c>
      <c r="CJ27" s="37">
        <f>IF(Z27/Z15&gt;Rate!Z$200,Rate!Z$200,IF(Z27/Z15&lt;Rate!Z$213,Rate!Z$213,Z27/Z15))</f>
        <v>1.1291739470673181</v>
      </c>
      <c r="CK27" s="37">
        <f>IF(AA27/AA15&gt;Rate!AA$200,Rate!AA$200,IF(AA27/AA15&lt;Rate!AA$213,Rate!AA$213,AA27/AA15))</f>
        <v>1.6169756925630761</v>
      </c>
      <c r="CL27" s="37">
        <f>IF(AB27/AB15&gt;Rate!AB$200,Rate!AB$200,IF(AB27/AB15&lt;Rate!AB$213,Rate!AB$213,AB27/AB15))</f>
        <v>1.3841759876152588</v>
      </c>
      <c r="CM27" s="37">
        <f>IF(AC27/AC15&gt;Rate!AC$200,Rate!AC$200,IF(AC27/AC15&lt;Rate!AC$213,Rate!AC$213,AC27/AC15))</f>
        <v>1.0139236264290497</v>
      </c>
      <c r="CN27" s="37">
        <f>IF(AD27/AD15&gt;Rate!AD$200,Rate!AD$200,IF(AD27/AD15&lt;Rate!AD$213,Rate!AD$213,AD27/AD15))</f>
        <v>1.1379838450585236</v>
      </c>
      <c r="CO27" s="37">
        <f>IF(AE27/AE15&gt;NONUS!E323,NONUS!E323,IF(AE27/AE15&lt;NONUS!E337,NONUS!E337,AE27/AE15))</f>
        <v>1.4794997530962455</v>
      </c>
      <c r="CP27" s="37">
        <f>IF(AF27/AF15&gt;Rate!AF$200,Rate!AF$200,IF(AF27/AF15&lt;Rate!AF$213,Rate!AF$213,AF27/AF15))</f>
        <v>1.0423840019537576</v>
      </c>
      <c r="CQ27" s="37">
        <f>IF(AG27/AG15&gt;Rate!AG$200,Rate!AG$200,IF(AG27/AG15&lt;Rate!AG$213,Rate!AG$213,AG27/AG15))</f>
        <v>0</v>
      </c>
      <c r="CR27" s="37">
        <f>IF(AH27/AH15&gt;Rate!AH$200,Rate!AH$200,IF(AH27/AH15&lt;Rate!AH$213,Rate!AH$213,AH27/AH15))</f>
        <v>2.1191365983610444</v>
      </c>
      <c r="CS27" s="37">
        <f>IF(AI27/AI15&gt;Rate!AI$200,Rate!AI$200,IF(AI27/AI15&lt;Rate!AI$213,Rate!AI$213,AI27/AI15))</f>
        <v>1.1437328282407793</v>
      </c>
      <c r="CT27" s="37">
        <f>IF(AJ27/AJ15&gt;Rate!AJ$200,Rate!AJ$200,IF(AJ27/AJ15&lt;Rate!AJ$213,Rate!AJ$213,AJ27/AJ15))</f>
        <v>1.070661571467131</v>
      </c>
      <c r="CU27" s="37">
        <f>IF(AK27/AK15&gt;Rate!AK$200,Rate!AK$200,IF(AK27/AK15&lt;Rate!AK$213,Rate!AK$213,AK27/AK15))</f>
        <v>0.99747035792397032</v>
      </c>
      <c r="CV27" s="37">
        <f>IF(AL27/AL15&gt;NONUS!F323,NONUS!F323,IF(AL27/AL15&lt;NONUS!F337,NONUS!F337,AL27/AL15))</f>
        <v>1.1311103457397227</v>
      </c>
      <c r="CW27" s="37">
        <f>IF(AM27/AM15&gt;Rate!AM$200,Rate!AM$200,IF(AM27/AM15&lt;Rate!AM$213,Rate!AM$213,AM27/AM15))</f>
        <v>1.0104118895530727</v>
      </c>
      <c r="CX27" s="37">
        <f>IF(AN27/AN15&gt;Rate!AN$200,Rate!AN$200,IF(AN27/AN15&lt;Rate!AN$213,Rate!AN$213,AN27/AN15))</f>
        <v>1.004776256288783</v>
      </c>
      <c r="CY27" s="37">
        <f>IF(AO27/AO15&gt;Rate!AO$200,Rate!AO$200,IF(AO27/AO15&lt;Rate!AO$213,Rate!AO$213,AO27/AO15))</f>
        <v>0.98069772527302701</v>
      </c>
      <c r="CZ27" s="37">
        <f>IF(AP27/AP15&gt;Rate!AP$200,Rate!AP$200,IF(AP27/AP15&lt;Rate!AP$213,Rate!AP$213,AP27/AP15))</f>
        <v>1.0993516648888013</v>
      </c>
      <c r="DA27" s="37">
        <f>IF(AQ27/AQ15&gt;NONUS!G323,NONUS!G323,IF(AQ27/AQ15&lt;NONUS!G337,NONUS!G337,AQ27/AQ15))</f>
        <v>1.2484261450072753</v>
      </c>
      <c r="DB27" s="37">
        <f>IF(AR27/AR15&gt;Rate!AR$200,Rate!AR$200,IF(AR27/AR15&lt;Rate!AR$213,Rate!AR$213,AR27/AR15))</f>
        <v>1.061894354270992</v>
      </c>
      <c r="DC27" s="37">
        <f>IF(AS27/AS15&gt;Rate!AS$200,Rate!AS$200,IF(AS27/AS15&lt;Rate!AS$213,Rate!AS$213,AS27/AS15))</f>
        <v>1.1017445906343168</v>
      </c>
      <c r="DD27" s="37">
        <f t="shared" si="4"/>
        <v>1.0807228234298396</v>
      </c>
      <c r="DE27" s="37">
        <f>IF(AU27/AU15&gt;Rate!AU$200,Rate!AU$200,IF(AU27/AU15&lt;Rate!AU$213,Rate!AU$213,AU27/AU15))</f>
        <v>0.93570403669374724</v>
      </c>
      <c r="DF27" s="37">
        <f>IF(AV27/AV15&gt;Rate!AV$200,Rate!AV$200,IF(AV27/AV15&lt;Rate!AV$213,Rate!AV$213,AV27/AV15))</f>
        <v>1.0023297075468307</v>
      </c>
      <c r="DG27" s="37">
        <f>IF(AW27/AW15&gt;Rate!AW$200,Rate!AW$200,IF(AW27/AW15&lt;Rate!AW$213,Rate!AW$213,AW27/AW15))</f>
        <v>1.2987918227635238</v>
      </c>
      <c r="DH27" s="37">
        <f>IF(AX27/AX15&gt;NONUS!I323,NONUS!I323,IF(AX27/AX15&lt;NONUS!I337,NONUS!I337,AX27/AX15))</f>
        <v>0.99824288800998717</v>
      </c>
      <c r="DI27" s="37">
        <f>IF(AY27/AY15&gt;Rate!AY$200,Rate!AY$200,IF(AY27/AY15&lt;Rate!AY$213,Rate!AY$213,AY27/AY15))</f>
        <v>1.0140846207790937</v>
      </c>
      <c r="DJ27" s="37">
        <f>IF(AZ27/AZ15&gt;Rate!AZ$200,Rate!AZ$200,IF(AZ27/AZ15&lt;Rate!AZ$213,Rate!AZ$213,AZ27/AZ15))</f>
        <v>1.0201872460610755</v>
      </c>
      <c r="DK27" s="37">
        <f>IF(BA27/BA15&gt;Rate!BA$200,Rate!BA$200,IF(BA27/BA15&lt;Rate!BA$213,Rate!BA$213,BA27/BA15))</f>
        <v>1.0519527163076936</v>
      </c>
      <c r="DL27" s="37">
        <f>IF(BB27/BB15&gt;Rate!BB$200,Rate!BB$200,IF(BB27/BB15&lt;Rate!BB$213,Rate!BB$213,BB27/BB15))</f>
        <v>1.0585463648015008</v>
      </c>
      <c r="DM27" s="37">
        <f>IF(BC27/BC15&gt;Rate!BC$200,Rate!BC$200,IF(BC27/BC15&lt;Rate!BC$213,Rate!BC$213,BC27/BC15))</f>
        <v>1.1995119080888963</v>
      </c>
      <c r="DN27" s="37" t="e">
        <f>IF(BD27/BD15&gt;Rate!BD$200,Rate!BD$200,IF(BD27/BD15&lt;Rate!BD$213,Rate!BD$213,BD27/BD15))</f>
        <v>#DIV/0!</v>
      </c>
      <c r="DO27" s="37">
        <f>IF(BE27/BE15&gt;Rate!BE$200,Rate!BE$200,IF(BE27/BE15&lt;Rate!BE$213,Rate!BE$213,BE27/BE15))</f>
        <v>0.97310712309724468</v>
      </c>
      <c r="DP27" s="37">
        <f>IF(BF27/BF15&gt;Rate!BF$200,Rate!BF$200,IF(BF27/BF15&lt;Rate!BF$213,Rate!BF$213,BF27/BF15))</f>
        <v>1.2824415066980166</v>
      </c>
      <c r="DQ27" s="37">
        <f>IF(BG27/BG15&gt;Rate!BG$200,Rate!BG$200,IF(BG27/BG15&lt;Rate!BG$213,Rate!BG$213,BG27/BG15))</f>
        <v>1.0998158327965843</v>
      </c>
      <c r="DR27" s="37">
        <f>IF(BH27/BH15&gt;Rate!BH$200,Rate!BH$200,IF(BH27/BH15&lt;Rate!BH$213,Rate!BH$213,BH27/BH15))</f>
        <v>1.0381571549530586</v>
      </c>
      <c r="DU27">
        <v>1.9219705622189964</v>
      </c>
      <c r="DV27">
        <v>1.0221009012836662</v>
      </c>
      <c r="DW27">
        <v>0.97475318106815056</v>
      </c>
      <c r="DX27">
        <v>0.62330438374968755</v>
      </c>
      <c r="DY27">
        <v>0.49737202475125691</v>
      </c>
      <c r="DZ27">
        <v>1.0074749006416444</v>
      </c>
      <c r="EA27" t="e">
        <v>#DIV/0!</v>
      </c>
      <c r="EB27">
        <v>0.73522035297867794</v>
      </c>
      <c r="EC27">
        <v>1.3847533185824579</v>
      </c>
      <c r="ED27">
        <v>1.2977753638766065</v>
      </c>
      <c r="EE27">
        <v>2.1145432799245847</v>
      </c>
      <c r="EF27">
        <v>1.0106882895568481</v>
      </c>
      <c r="EG27">
        <v>0.98942626041342718</v>
      </c>
      <c r="EH27">
        <v>1.5426030967974622</v>
      </c>
      <c r="EI27">
        <v>0.31672955136470804</v>
      </c>
      <c r="EJ27">
        <v>2.1189377433787246</v>
      </c>
      <c r="EK27">
        <v>2.0270077381621463</v>
      </c>
      <c r="EL27">
        <v>1.4980089546263196</v>
      </c>
      <c r="EM27">
        <v>12.64916513611132</v>
      </c>
      <c r="EN27">
        <v>1.3210693349971885</v>
      </c>
      <c r="EO27">
        <v>1.2032167325598624</v>
      </c>
      <c r="EP27">
        <v>0.30236875263624635</v>
      </c>
      <c r="EQ27">
        <v>2.8354437136580786</v>
      </c>
      <c r="ER27">
        <v>1.4075939629356364</v>
      </c>
      <c r="ES27">
        <v>1.3714972419983873</v>
      </c>
      <c r="ET27">
        <v>2.0179512382022202</v>
      </c>
      <c r="EU27">
        <v>1.3123853196892774</v>
      </c>
      <c r="EV27">
        <v>1.0297480783942645</v>
      </c>
      <c r="EW27">
        <v>1.0831987905548091</v>
      </c>
      <c r="EX27">
        <v>1.5660410670030138</v>
      </c>
      <c r="EY27">
        <v>1.1161165694955637</v>
      </c>
      <c r="EZ27" t="e">
        <v>#DIV/0!</v>
      </c>
      <c r="FA27">
        <v>2.2045618676087662</v>
      </c>
      <c r="FB27">
        <v>1.283898729613377</v>
      </c>
      <c r="FC27">
        <v>1.7817578394126099</v>
      </c>
      <c r="FD27">
        <v>0.79847816122730941</v>
      </c>
      <c r="FE27">
        <v>1.0523639894031709</v>
      </c>
      <c r="FF27">
        <v>0.80923583058553317</v>
      </c>
      <c r="FG27">
        <v>1.1770495660269762</v>
      </c>
      <c r="FH27">
        <v>1.8209693372898121</v>
      </c>
      <c r="FI27">
        <v>1.1772791756009735</v>
      </c>
      <c r="FJ27">
        <v>1.2582508000668309</v>
      </c>
      <c r="FK27">
        <v>0.71972424723390127</v>
      </c>
      <c r="FL27">
        <v>1.4013208419821597</v>
      </c>
      <c r="FM27">
        <v>0.91973900049694468</v>
      </c>
      <c r="FN27">
        <v>1.4056144969780551</v>
      </c>
      <c r="FO27">
        <v>0.98116719655651741</v>
      </c>
      <c r="FP27">
        <v>1.3813786401896322</v>
      </c>
      <c r="FQ27">
        <v>1.9077360569444965</v>
      </c>
      <c r="FR27">
        <v>1.0420585691238327</v>
      </c>
      <c r="FS27">
        <v>1.018429234591032</v>
      </c>
      <c r="FT27">
        <v>1.1189240833924421</v>
      </c>
      <c r="FU27">
        <v>1.1236422820544996</v>
      </c>
      <c r="FV27">
        <v>2.2287758750470457</v>
      </c>
      <c r="FW27" t="e">
        <v>#DIV/0!</v>
      </c>
      <c r="FX27">
        <v>0.49361339480291422</v>
      </c>
      <c r="FY27">
        <v>1.140305899446258</v>
      </c>
      <c r="FZ27">
        <v>6.2454075269108751</v>
      </c>
      <c r="GA27">
        <v>245.96406306660802</v>
      </c>
    </row>
    <row r="28" spans="1:183" x14ac:dyDescent="0.3">
      <c r="A28" s="3" t="s">
        <v>87</v>
      </c>
      <c r="B28" s="21">
        <v>14709768</v>
      </c>
      <c r="C28" s="21">
        <v>35521600</v>
      </c>
      <c r="D28" s="21">
        <v>17424720</v>
      </c>
      <c r="E28" s="21">
        <v>24568910</v>
      </c>
      <c r="F28" s="21">
        <v>188654.75</v>
      </c>
      <c r="G28" s="21">
        <v>10105609</v>
      </c>
      <c r="H28" s="21">
        <v>0</v>
      </c>
      <c r="I28" s="21">
        <v>65216216</v>
      </c>
      <c r="J28" s="21">
        <v>12366607</v>
      </c>
      <c r="K28" s="21">
        <v>13079540</v>
      </c>
      <c r="L28" s="21">
        <v>9666140</v>
      </c>
      <c r="M28" s="21">
        <v>117114848</v>
      </c>
      <c r="N28" s="21">
        <v>34519336</v>
      </c>
      <c r="O28" s="21">
        <v>4516342</v>
      </c>
      <c r="P28" s="21">
        <v>1079059.375</v>
      </c>
      <c r="Q28" s="21">
        <v>17251028</v>
      </c>
      <c r="R28" s="21">
        <v>18773994</v>
      </c>
      <c r="S28" s="21">
        <v>1908544.25</v>
      </c>
      <c r="T28" s="21">
        <v>5661759</v>
      </c>
      <c r="U28" s="21">
        <v>23700174</v>
      </c>
      <c r="V28" s="21">
        <v>23328470</v>
      </c>
      <c r="W28" s="37">
        <v>31972.740234375</v>
      </c>
      <c r="X28" s="21">
        <v>8009124</v>
      </c>
      <c r="Y28" s="21">
        <v>4595396</v>
      </c>
      <c r="Z28" s="21">
        <v>18533014</v>
      </c>
      <c r="AA28" s="21">
        <v>8009699.5</v>
      </c>
      <c r="AB28" s="21">
        <v>8987417</v>
      </c>
      <c r="AC28" s="21">
        <v>31822590</v>
      </c>
      <c r="AD28" s="21">
        <v>260903.03125</v>
      </c>
      <c r="AE28" s="21">
        <v>819344.125</v>
      </c>
      <c r="AF28" s="21">
        <v>21274414</v>
      </c>
      <c r="AG28" s="21">
        <v>651883</v>
      </c>
      <c r="AH28" s="21">
        <v>1086354.375</v>
      </c>
      <c r="AI28" s="21">
        <v>4977576.5</v>
      </c>
      <c r="AJ28" s="21">
        <v>31328366</v>
      </c>
      <c r="AK28" s="21">
        <v>4975140.5</v>
      </c>
      <c r="AL28" s="21">
        <v>722641.8125</v>
      </c>
      <c r="AM28" s="21">
        <v>18879648</v>
      </c>
      <c r="AN28" s="21">
        <v>58844884</v>
      </c>
      <c r="AO28" s="21">
        <v>27860816</v>
      </c>
      <c r="AP28" s="21">
        <v>32980474</v>
      </c>
      <c r="AQ28" s="21">
        <v>27387620</v>
      </c>
      <c r="AR28" s="21">
        <v>5664053</v>
      </c>
      <c r="AS28" s="21">
        <v>44152784</v>
      </c>
      <c r="AT28" s="21">
        <v>1316941.25</v>
      </c>
      <c r="AU28" s="21">
        <v>7959872.5</v>
      </c>
      <c r="AV28" s="21">
        <v>10733479</v>
      </c>
      <c r="AW28" s="21">
        <v>1189020.125</v>
      </c>
      <c r="AX28" s="21">
        <v>4141527.25</v>
      </c>
      <c r="AY28" s="21">
        <v>7011661</v>
      </c>
      <c r="AZ28" s="21">
        <v>148090560</v>
      </c>
      <c r="BA28" s="21">
        <v>978467264</v>
      </c>
      <c r="BB28" s="21">
        <v>6121784</v>
      </c>
      <c r="BC28" s="21">
        <v>34689828</v>
      </c>
      <c r="BD28" s="21">
        <v>0</v>
      </c>
      <c r="BE28" s="21">
        <v>4694810</v>
      </c>
      <c r="BF28" s="21">
        <v>9540861</v>
      </c>
      <c r="BG28" s="21">
        <v>2009241.375</v>
      </c>
      <c r="BH28" s="21">
        <v>215623.859375</v>
      </c>
      <c r="BI28" s="21">
        <v>2030985147.3085937</v>
      </c>
      <c r="BJ28" s="21">
        <f t="shared" si="1"/>
        <v>2016</v>
      </c>
      <c r="BK28" s="21">
        <f t="shared" si="2"/>
        <v>7</v>
      </c>
      <c r="BL28" s="37">
        <f>IF(B28/B16&gt;NONUS!B324,NONUS!B324,IF(B28/B16&lt;NONUS!B338,NONUS!B338,B28/B16))</f>
        <v>1.0734284824838667</v>
      </c>
      <c r="BM28" s="37">
        <f>IF(C28/C16&gt;Rate!C$201,Rate!C$201,IF(C28/C16&lt;Rate!C$214,Rate!C$214,C28/C16))</f>
        <v>1.0279072346246532</v>
      </c>
      <c r="BN28" s="37">
        <f>IF(D28/D16&gt;Rate!D$201,Rate!D$201,IF(D28/D16&lt;Rate!D$214,Rate!D$214,D28/D16))</f>
        <v>1.0302666154077385</v>
      </c>
      <c r="BO28" s="37">
        <f>IF(E28/E16&gt;Rate!E$201,Rate!E$201,IF(E28/E16&lt;Rate!E$214,Rate!E$214,E28/E16))</f>
        <v>0.96187855660293742</v>
      </c>
      <c r="BP28" s="37">
        <f>IF(F28/F16&gt;NONUS!C324,NONUS!C324,IF(F28/F16&lt;NONUS!C338,NONUS!C338,F28/F16))</f>
        <v>0.72047359491613938</v>
      </c>
      <c r="BQ28" s="37">
        <f>IF((G28+H28)/(G16+H16)&gt;NONUS!J324,NONUS!J324,IF((G28+H28)/(G16+H16)&lt;NONUS!J338,NONUS!J338,(G28+H28)/(G16+H16)))</f>
        <v>0.9983434720915848</v>
      </c>
      <c r="BR28" s="37" t="e">
        <f>IF(H28/H16&gt;Rate!H$201,Rate!H$201,IF(H28/H16&lt;Rate!H$214,Rate!H$214,H28/H16))</f>
        <v>#DIV/0!</v>
      </c>
      <c r="BS28" s="37">
        <f>IF(I28/I16&gt;Rate!I$201,Rate!I$201,IF(I28/I16&lt;Rate!I$214,Rate!I$214,I28/I16))</f>
        <v>0.98486250086833604</v>
      </c>
      <c r="BT28" s="37">
        <f>IF(J28/J16&gt;Rate!J$201,Rate!J$201,IF(J28/J16&lt;Rate!J$214,Rate!J$214,J28/J16))</f>
        <v>1.1798802603394503</v>
      </c>
      <c r="BU28" s="37">
        <f>IF(K28/K16&gt;Rate!K$201,Rate!K$201,IF(K28/K16&lt;Rate!K$214,Rate!K$214,K28/K16))</f>
        <v>1.0013775550476525</v>
      </c>
      <c r="BV28" s="37">
        <f>IF(L28/L16&gt;Rate!L$201,Rate!L$201,IF(L28/L16&lt;Rate!L$214,Rate!L$214,L28/L16))</f>
        <v>0.97194453259456159</v>
      </c>
      <c r="BW28" s="37">
        <f>IF(M28/M16&gt;Rate!M$201,Rate!M$201,IF(M28/M16&lt;Rate!M$214,Rate!M$214,M28/M16))</f>
        <v>1.0325409291062464</v>
      </c>
      <c r="BX28" s="37">
        <f>IF(N28/N16&gt;Rate!N$201,Rate!N$201,IF(N28/N16&lt;Rate!N$214,Rate!N$214,N28/N16))</f>
        <v>1.0346032903415228</v>
      </c>
      <c r="BY28" s="37">
        <f>IF(O28/O16&gt;Rate!O$201,Rate!O$201,IF(O28/O16&lt;Rate!O$214,Rate!O$214,O28/O16))</f>
        <v>1.1516523436078094</v>
      </c>
      <c r="BZ28" s="37">
        <f>IF(P28/P16&gt;Rate!P$201,Rate!P$201,IF(P28/P16&lt;Rate!P$214,Rate!P$214,P28/P16))</f>
        <v>0.9525319381876981</v>
      </c>
      <c r="CA28" s="37">
        <f>IF(Q28/Q16&gt;Rate!Q$201,Rate!Q$201,IF(Q28/Q16&lt;Rate!Q$214,Rate!Q$214,Q28/Q16))</f>
        <v>1.1293971768062485</v>
      </c>
      <c r="CB28" s="37">
        <f>IF(R28/R16&gt;Rate!R$201,Rate!R$201,IF(R28/R16&lt;Rate!R$214,Rate!R$214,R28/R16))</f>
        <v>1.150580968806155</v>
      </c>
      <c r="CC28" s="37">
        <f>IF(S28/S16&gt;Rate!S$201,Rate!S$201,IF(S28/S16&lt;Rate!S$214,Rate!S$214,S28/S16))</f>
        <v>1.2790943873202028</v>
      </c>
      <c r="CD28" s="37">
        <f>IF(T28/T16&gt;Rate!T$201,Rate!T$201,IF(T28/T16&lt;Rate!T$214,Rate!T$214,T28/T16))</f>
        <v>1.0039087971563099</v>
      </c>
      <c r="CE28" s="37">
        <f>IF(U28/U16&gt;Rate!U$201,Rate!U$201,IF(U28/U16&lt;Rate!U$214,Rate!U$214,U28/U16))</f>
        <v>1.0530229133437818</v>
      </c>
      <c r="CF28" s="37">
        <f>IF(V28/V16&gt;Rate!V$201,Rate!V$201,IF(V28/V16&lt;Rate!V$214,Rate!V$214,V28/V16))</f>
        <v>1.0505745438955498</v>
      </c>
      <c r="CG28" s="37">
        <f t="shared" si="3"/>
        <v>0.57388100859199631</v>
      </c>
      <c r="CH28" s="37">
        <f>IF(X28/X16&gt;Rate!X$201,Rate!X$201,IF(X28/X16&lt;Rate!X$214,Rate!X$214,X28/X16))</f>
        <v>1.0230815059771867</v>
      </c>
      <c r="CI28" s="37">
        <f>IF(Y28/Y16&gt;Rate!Y$201,Rate!Y$201,IF(Y28/Y16&lt;Rate!Y$214,Rate!Y$214,Y28/Y16))</f>
        <v>0.99330017862731912</v>
      </c>
      <c r="CJ28" s="37">
        <f>IF(Z28/Z16&gt;Rate!Z$201,Rate!Z$201,IF(Z28/Z16&lt;Rate!Z$214,Rate!Z$214,Z28/Z16))</f>
        <v>1.0332642483926795</v>
      </c>
      <c r="CK28" s="37">
        <f>IF(AA28/AA16&gt;Rate!AA$201,Rate!AA$201,IF(AA28/AA16&lt;Rate!AA$214,Rate!AA$214,AA28/AA16))</f>
        <v>1.1669943406664414</v>
      </c>
      <c r="CL28" s="37">
        <f>IF(AB28/AB16&gt;Rate!AB$201,Rate!AB$201,IF(AB28/AB16&lt;Rate!AB$214,Rate!AB$214,AB28/AB16))</f>
        <v>1.0845448369155319</v>
      </c>
      <c r="CM28" s="37">
        <f>IF(AC28/AC16&gt;Rate!AC$201,Rate!AC$201,IF(AC28/AC16&lt;Rate!AC$214,Rate!AC$214,AC28/AC16))</f>
        <v>1.0314106059533543</v>
      </c>
      <c r="CN28" s="37">
        <f>IF(AD28/AD16&gt;Rate!AD$201,Rate!AD$201,IF(AD28/AD16&lt;Rate!AD$214,Rate!AD$214,AD28/AD16))</f>
        <v>1.1176052031328403</v>
      </c>
      <c r="CO28" s="37">
        <f>IF(AE28/AE16&gt;NONUS!E324,NONUS!E324,IF(AE28/AE16&lt;NONUS!E338,NONUS!E338,AE28/AE16))</f>
        <v>1.1203933198795604</v>
      </c>
      <c r="CP28" s="37">
        <f>IF(AF28/AF16&gt;Rate!AF$201,Rate!AF$201,IF(AF28/AF16&lt;Rate!AF$214,Rate!AF$214,AF28/AF16))</f>
        <v>1.0049614103083964</v>
      </c>
      <c r="CQ28" s="37">
        <f>IF(AG28/AG16&gt;Rate!AG$201,Rate!AG$201,IF(AG28/AG16&lt;Rate!AG$214,Rate!AG$214,AG28/AG16))</f>
        <v>0</v>
      </c>
      <c r="CR28" s="37">
        <f>IF(AH28/AH16&gt;Rate!AH$201,Rate!AH$201,IF(AH28/AH16&lt;Rate!AH$214,Rate!AH$214,AH28/AH16))</f>
        <v>1.3646881531796142</v>
      </c>
      <c r="CS28" s="37">
        <f>IF(AI28/AI16&gt;Rate!AI$201,Rate!AI$201,IF(AI28/AI16&lt;Rate!AI$214,Rate!AI$214,AI28/AI16))</f>
        <v>1.0007471057943824</v>
      </c>
      <c r="CT28" s="37">
        <f>IF(AJ28/AJ16&gt;Rate!AJ$201,Rate!AJ$201,IF(AJ28/AJ16&lt;Rate!AJ$214,Rate!AJ$214,AJ28/AJ16))</f>
        <v>1.0037890286192519</v>
      </c>
      <c r="CU28" s="37">
        <f>IF(AK28/AK16&gt;Rate!AK$201,Rate!AK$201,IF(AK28/AK16&lt;Rate!AK$214,Rate!AK$214,AK28/AK16))</f>
        <v>1.0718549083374491</v>
      </c>
      <c r="CV28" s="37">
        <f>IF(AL28/AL16&gt;NONUS!F324,NONUS!F324,IF(AL28/AL16&lt;NONUS!F338,NONUS!F338,AL28/AL16))</f>
        <v>1.4413694960478884</v>
      </c>
      <c r="CW28" s="37">
        <f>IF(AM28/AM16&gt;Rate!AM$201,Rate!AM$201,IF(AM28/AM16&lt;Rate!AM$214,Rate!AM$214,AM28/AM16))</f>
        <v>1.0132218253338301</v>
      </c>
      <c r="CX28" s="37">
        <f>IF(AN28/AN16&gt;Rate!AN$201,Rate!AN$201,IF(AN28/AN16&lt;Rate!AN$214,Rate!AN$214,AN28/AN16))</f>
        <v>1.0770422496439687</v>
      </c>
      <c r="CY28" s="37">
        <f>IF(AO28/AO16&gt;Rate!AO$201,Rate!AO$201,IF(AO28/AO16&lt;Rate!AO$214,Rate!AO$214,AO28/AO16))</f>
        <v>0.93758788787692637</v>
      </c>
      <c r="CZ28" s="37">
        <f>IF(AP28/AP16&gt;Rate!AP$201,Rate!AP$201,IF(AP28/AP16&lt;Rate!AP$214,Rate!AP$214,AP28/AP16))</f>
        <v>1.0467778558565077</v>
      </c>
      <c r="DA28" s="37">
        <f>IF(AQ28/AQ16&gt;NONUS!G324,NONUS!G324,IF(AQ28/AQ16&lt;NONUS!G338,NONUS!G338,AQ28/AQ16))</f>
        <v>1.1269190663542674</v>
      </c>
      <c r="DB28" s="37">
        <f>IF(AR28/AR16&gt;Rate!AR$201,Rate!AR$201,IF(AR28/AR16&lt;Rate!AR$214,Rate!AR$214,AR28/AR16))</f>
        <v>0.9625054611987669</v>
      </c>
      <c r="DC28" s="37">
        <f>IF(AS28/AS16&gt;Rate!AS$201,Rate!AS$201,IF(AS28/AS16&lt;Rate!AS$214,Rate!AS$214,AS28/AS16))</f>
        <v>1.089818161174313</v>
      </c>
      <c r="DD28" s="37">
        <f t="shared" si="4"/>
        <v>1.1047176673479187</v>
      </c>
      <c r="DE28" s="37">
        <f>IF(AU28/AU16&gt;Rate!AU$201,Rate!AU$201,IF(AU28/AU16&lt;Rate!AU$214,Rate!AU$214,AU28/AU16))</f>
        <v>0.98866230853365866</v>
      </c>
      <c r="DF28" s="37">
        <f>IF(AV28/AV16&gt;Rate!AV$201,Rate!AV$201,IF(AV28/AV16&lt;Rate!AV$214,Rate!AV$214,AV28/AV16))</f>
        <v>1.0095361307137167</v>
      </c>
      <c r="DG28" s="37">
        <f>IF(AW28/AW16&gt;Rate!AW$201,Rate!AW$201,IF(AW28/AW16&lt;Rate!AW$214,Rate!AW$214,AW28/AW16))</f>
        <v>1.2301140849429057</v>
      </c>
      <c r="DH28" s="37">
        <f>IF(AX28/AX16&gt;NONUS!I324,NONUS!I324,IF(AX28/AX16&lt;NONUS!I338,NONUS!I338,AX28/AX16))</f>
        <v>0.96708550857061193</v>
      </c>
      <c r="DI28" s="37">
        <f>IF(AY28/AY16&gt;Rate!AY$201,Rate!AY$201,IF(AY28/AY16&lt;Rate!AY$214,Rate!AY$214,AY28/AY16))</f>
        <v>1.0565078196960842</v>
      </c>
      <c r="DJ28" s="37">
        <f>IF(AZ28/AZ16&gt;Rate!AZ$201,Rate!AZ$201,IF(AZ28/AZ16&lt;Rate!AZ$214,Rate!AZ$214,AZ28/AZ16))</f>
        <v>1.0252299347566047</v>
      </c>
      <c r="DK28" s="37">
        <f>IF(BA28/BA16&gt;Rate!BA$201,Rate!BA$201,IF(BA28/BA16&lt;Rate!BA$214,Rate!BA$214,BA28/BA16))</f>
        <v>1.037217662132689</v>
      </c>
      <c r="DL28" s="37">
        <f>IF(BB28/BB16&gt;Rate!BB$201,Rate!BB$201,IF(BB28/BB16&lt;Rate!BB$214,Rate!BB$214,BB28/BB16))</f>
        <v>0.9879718016249821</v>
      </c>
      <c r="DM28" s="37">
        <f>IF(BC28/BC16&gt;Rate!BC$201,Rate!BC$201,IF(BC28/BC16&lt;Rate!BC$214,Rate!BC$214,BC28/BC16))</f>
        <v>1.1626167364821087</v>
      </c>
      <c r="DN28" s="37" t="e">
        <f>IF(BD28/BD16&gt;Rate!BD$201,Rate!BD$201,IF(BD28/BD16&lt;Rate!BD$214,Rate!BD$214,BD28/BD16))</f>
        <v>#DIV/0!</v>
      </c>
      <c r="DO28" s="37">
        <f>IF(BE28/BE16&gt;Rate!BE$201,Rate!BE$201,IF(BE28/BE16&lt;Rate!BE$214,Rate!BE$214,BE28/BE16))</f>
        <v>0.86090803158844331</v>
      </c>
      <c r="DP28" s="37">
        <f>IF(BF28/BF16&gt;Rate!BF$201,Rate!BF$201,IF(BF28/BF16&lt;Rate!BF$214,Rate!BF$214,BF28/BF16))</f>
        <v>1.1085656037326241</v>
      </c>
      <c r="DQ28" s="37">
        <f>IF(BG28/BG16&gt;Rate!BG$201,Rate!BG$201,IF(BG28/BG16&lt;Rate!BG$214,Rate!BG$214,BG28/BG16))</f>
        <v>0.82387523172551402</v>
      </c>
      <c r="DR28" s="37">
        <f>IF(BH28/BH16&gt;Rate!BH$201,Rate!BH$201,IF(BH28/BH16&lt;Rate!BH$214,Rate!BH$214,BH28/BH16))</f>
        <v>0.86269207737538678</v>
      </c>
      <c r="DU28">
        <v>1.5542361791675514</v>
      </c>
      <c r="DV28">
        <v>1.0371643910418746</v>
      </c>
      <c r="DW28">
        <v>1.0559033803848972</v>
      </c>
      <c r="DX28">
        <v>0.79469240762129356</v>
      </c>
      <c r="DY28">
        <v>0.27587489912700541</v>
      </c>
      <c r="DZ28">
        <v>1.0619019857220715</v>
      </c>
      <c r="EA28" t="e">
        <v>#DIV/0!</v>
      </c>
      <c r="EB28">
        <v>0.87222172273678067</v>
      </c>
      <c r="EC28">
        <v>1.2368495077355837</v>
      </c>
      <c r="ED28">
        <v>1.0551064920388271</v>
      </c>
      <c r="EE28">
        <v>1.302675172035477</v>
      </c>
      <c r="EF28">
        <v>1.0482456612440225</v>
      </c>
      <c r="EG28">
        <v>1.0355120937105022</v>
      </c>
      <c r="EH28">
        <v>1.2933915353013798</v>
      </c>
      <c r="EI28">
        <v>0.8757226336127627</v>
      </c>
      <c r="EJ28">
        <v>1.380116173309079</v>
      </c>
      <c r="EK28">
        <v>1.9218360572327031</v>
      </c>
      <c r="EL28">
        <v>1.9243558248148842</v>
      </c>
      <c r="EM28">
        <v>3.8446417488748366</v>
      </c>
      <c r="EN28">
        <v>1.2889533247822857</v>
      </c>
      <c r="EO28">
        <v>1.1145976562593594</v>
      </c>
      <c r="EP28">
        <v>0.93026309744093383</v>
      </c>
      <c r="EQ28">
        <v>1.5125497625065556</v>
      </c>
      <c r="ER28">
        <v>1.0759648357290128</v>
      </c>
      <c r="ES28">
        <v>1.1617185983947049</v>
      </c>
      <c r="ET28">
        <v>1.4074462670859735</v>
      </c>
      <c r="EU28">
        <v>1.1630459500218062</v>
      </c>
      <c r="EV28">
        <v>1.0551979283497201</v>
      </c>
      <c r="EW28">
        <v>1.1052132356260924</v>
      </c>
      <c r="EX28">
        <v>1.2497247964240519</v>
      </c>
      <c r="EY28">
        <v>1.2078219001699309</v>
      </c>
      <c r="EZ28" t="e">
        <v>#DIV/0!</v>
      </c>
      <c r="FA28">
        <v>1.4045763664916009</v>
      </c>
      <c r="FB28">
        <v>1.0601113358433147</v>
      </c>
      <c r="FC28">
        <v>1.2401134372147973</v>
      </c>
      <c r="FD28">
        <v>0.98537726261809</v>
      </c>
      <c r="FE28">
        <v>1.4836033250659575</v>
      </c>
      <c r="FF28">
        <v>0.87511616132365055</v>
      </c>
      <c r="FG28">
        <v>1.0897147191646028</v>
      </c>
      <c r="FH28">
        <v>1.4564248884603228</v>
      </c>
      <c r="FI28">
        <v>1.1576808115872221</v>
      </c>
      <c r="FJ28">
        <v>1.1500988810360491</v>
      </c>
      <c r="FK28">
        <v>0.87084675015002821</v>
      </c>
      <c r="FL28">
        <v>1.1890322035784138</v>
      </c>
      <c r="FM28">
        <v>1.1217252974032152</v>
      </c>
      <c r="FN28">
        <v>1.2309928499657565</v>
      </c>
      <c r="FO28">
        <v>1.0694770435443881</v>
      </c>
      <c r="FP28">
        <v>1.331428437057427</v>
      </c>
      <c r="FQ28">
        <v>1.1939169172420878</v>
      </c>
      <c r="FR28">
        <v>1.1355358533612552</v>
      </c>
      <c r="FS28">
        <v>1.0890568590597709</v>
      </c>
      <c r="FT28">
        <v>1.1134158362372308</v>
      </c>
      <c r="FU28">
        <v>1.3690261262336387</v>
      </c>
      <c r="FV28">
        <v>1.7544551105420125</v>
      </c>
      <c r="FW28" t="e">
        <v>#DIV/0!</v>
      </c>
      <c r="FX28">
        <v>0.57190184284189083</v>
      </c>
      <c r="FY28">
        <v>1.1202712711900438</v>
      </c>
      <c r="FZ28">
        <v>1.991444242876224</v>
      </c>
      <c r="GA28">
        <v>4.3794294807698906</v>
      </c>
    </row>
    <row r="29" spans="1:183" x14ac:dyDescent="0.3">
      <c r="A29" s="3" t="s">
        <v>88</v>
      </c>
      <c r="B29" s="21">
        <v>14969921</v>
      </c>
      <c r="C29" s="21">
        <v>35472488</v>
      </c>
      <c r="D29" s="21">
        <v>16771128</v>
      </c>
      <c r="E29" s="21">
        <v>26407556</v>
      </c>
      <c r="F29" s="21">
        <v>280349.46875</v>
      </c>
      <c r="G29" s="21">
        <v>10139623</v>
      </c>
      <c r="H29" s="21">
        <v>328.92437744140625</v>
      </c>
      <c r="I29" s="21">
        <v>72963320</v>
      </c>
      <c r="J29" s="21">
        <v>12365200</v>
      </c>
      <c r="K29" s="21">
        <v>12918843</v>
      </c>
      <c r="L29" s="21">
        <v>9409318</v>
      </c>
      <c r="M29" s="21">
        <v>115669968</v>
      </c>
      <c r="N29" s="21">
        <v>34162820</v>
      </c>
      <c r="O29" s="21">
        <v>3862133.75</v>
      </c>
      <c r="P29" s="21">
        <v>1254603.25</v>
      </c>
      <c r="Q29" s="21">
        <v>15314660</v>
      </c>
      <c r="R29" s="21">
        <v>16809634</v>
      </c>
      <c r="S29" s="21">
        <v>1624123.125</v>
      </c>
      <c r="T29" s="21">
        <v>4550144</v>
      </c>
      <c r="U29" s="21">
        <v>23141672</v>
      </c>
      <c r="V29" s="21">
        <v>22602746</v>
      </c>
      <c r="W29" s="37">
        <v>43346.90625</v>
      </c>
      <c r="X29" s="21">
        <v>6648457.5</v>
      </c>
      <c r="Y29" s="21">
        <v>4688880.5</v>
      </c>
      <c r="Z29" s="21">
        <v>16667580</v>
      </c>
      <c r="AA29" s="21">
        <v>6990723</v>
      </c>
      <c r="AB29" s="21">
        <v>8880681</v>
      </c>
      <c r="AC29" s="21">
        <v>31547294</v>
      </c>
      <c r="AD29" s="21">
        <v>251415.8125</v>
      </c>
      <c r="AE29" s="21">
        <v>717528.125</v>
      </c>
      <c r="AF29" s="21">
        <v>19739856</v>
      </c>
      <c r="AG29" s="21">
        <v>555754.125</v>
      </c>
      <c r="AH29" s="21">
        <v>861911.875</v>
      </c>
      <c r="AI29" s="21">
        <v>5127753.5</v>
      </c>
      <c r="AJ29" s="21">
        <v>29499768</v>
      </c>
      <c r="AK29" s="21">
        <v>6083223</v>
      </c>
      <c r="AL29" s="21">
        <v>440907.78125</v>
      </c>
      <c r="AM29" s="21">
        <v>19061566</v>
      </c>
      <c r="AN29" s="21">
        <v>53873616</v>
      </c>
      <c r="AO29" s="21">
        <v>26739198</v>
      </c>
      <c r="AP29" s="21">
        <v>32870916</v>
      </c>
      <c r="AQ29" s="21">
        <v>24723524</v>
      </c>
      <c r="AR29" s="21">
        <v>8546362</v>
      </c>
      <c r="AS29" s="21">
        <v>43336824</v>
      </c>
      <c r="AT29" s="21">
        <v>1188828.5</v>
      </c>
      <c r="AU29" s="21">
        <v>7399740</v>
      </c>
      <c r="AV29" s="21">
        <v>10373145</v>
      </c>
      <c r="AW29" s="21">
        <v>916616.1875</v>
      </c>
      <c r="AX29" s="21">
        <v>4441288</v>
      </c>
      <c r="AY29" s="21">
        <v>6717609.5</v>
      </c>
      <c r="AZ29" s="21">
        <v>156503232</v>
      </c>
      <c r="BA29" s="21">
        <v>978240448</v>
      </c>
      <c r="BB29" s="21">
        <v>6502349</v>
      </c>
      <c r="BC29" s="21">
        <v>34034992</v>
      </c>
      <c r="BD29" s="21">
        <v>0</v>
      </c>
      <c r="BE29" s="21">
        <v>8900887</v>
      </c>
      <c r="BF29" s="21">
        <v>8549294</v>
      </c>
      <c r="BG29" s="21">
        <v>1707864.875</v>
      </c>
      <c r="BH29" s="21">
        <v>200689.78125</v>
      </c>
      <c r="BI29" s="21">
        <v>2024149248.6767883</v>
      </c>
      <c r="BJ29" s="21">
        <f t="shared" si="1"/>
        <v>2016</v>
      </c>
      <c r="BK29" s="21">
        <f t="shared" si="2"/>
        <v>8</v>
      </c>
      <c r="BL29" s="37">
        <f>IF(B29/B17&gt;NONUS!B325,NONUS!B325,IF(B29/B17&lt;NONUS!B339,NONUS!B339,B29/B17))</f>
        <v>1.1071458022570955</v>
      </c>
      <c r="BM29" s="37">
        <f>IF(C29/C17&gt;Rate!C$202,Rate!C$202,IF(C29/C17&lt;Rate!C$215,Rate!C$215,C29/C17))</f>
        <v>1.0184131806668608</v>
      </c>
      <c r="BN29" s="37">
        <f>IF(D29/D17&gt;Rate!D$202,Rate!D$202,IF(D29/D17&lt;Rate!D$215,Rate!D$215,D29/D17))</f>
        <v>1.0147310033441517</v>
      </c>
      <c r="BO29" s="37">
        <f>IF(E29/E17&gt;Rate!E$202,Rate!E$202,IF(E29/E17&lt;Rate!E$215,Rate!E$215,E29/E17))</f>
        <v>0.99644942888843302</v>
      </c>
      <c r="BP29" s="37">
        <f>IF(F29/F17&gt;NONUS!C325,NONUS!C325,IF(F29/F17&lt;NONUS!C339,NONUS!C339,F29/F17))</f>
        <v>0.77852895481126894</v>
      </c>
      <c r="BQ29" s="37">
        <f>IF((G29+H29)/(G17+H17)&gt;NONUS!J325,NONUS!J325,IF((G29+H29)/(G17+H17)&lt;NONUS!J339,NONUS!J339,(G29+H29)/(G17+H17)))</f>
        <v>1.0298514850202978</v>
      </c>
      <c r="BR29" s="37" t="e">
        <f>IF(H29/H17&gt;Rate!H$202,Rate!H$202,IF(H29/H17&lt;Rate!H$215,Rate!H$215,H29/H17))</f>
        <v>#N/A</v>
      </c>
      <c r="BS29" s="37">
        <f>IF(I29/I17&gt;Rate!I$202,Rate!I$202,IF(I29/I17&lt;Rate!I$215,Rate!I$215,I29/I17))</f>
        <v>1.0206245176873343</v>
      </c>
      <c r="BT29" s="37">
        <f>IF(J29/J17&gt;Rate!J$202,Rate!J$202,IF(J29/J17&lt;Rate!J$215,Rate!J$215,J29/J17))</f>
        <v>1.1256204922427659</v>
      </c>
      <c r="BU29" s="37">
        <f>IF(K29/K17&gt;Rate!K$202,Rate!K$202,IF(K29/K17&lt;Rate!K$215,Rate!K$215,K29/K17))</f>
        <v>1.0092755416650554</v>
      </c>
      <c r="BV29" s="37">
        <f>IF(L29/L17&gt;Rate!L$202,Rate!L$202,IF(L29/L17&lt;Rate!L$215,Rate!L$215,L29/L17))</f>
        <v>0.97286230839633792</v>
      </c>
      <c r="BW29" s="37">
        <f>IF(M29/M17&gt;Rate!M$202,Rate!M$202,IF(M29/M17&lt;Rate!M$215,Rate!M$215,M29/M17))</f>
        <v>1.0279389018612852</v>
      </c>
      <c r="BX29" s="37">
        <f>IF(N29/N17&gt;Rate!N$202,Rate!N$202,IF(N29/N17&lt;Rate!N$215,Rate!N$215,N29/N17))</f>
        <v>1.0269770863529859</v>
      </c>
      <c r="BY29" s="37">
        <f>IF(O29/O17&gt;Rate!O$202,Rate!O$202,IF(O29/O17&lt;Rate!O$215,Rate!O$215,O29/O17))</f>
        <v>1.0998100743328538</v>
      </c>
      <c r="BZ29" s="37">
        <f>IF(P29/P17&gt;Rate!P$202,Rate!P$202,IF(P29/P17&lt;Rate!P$215,Rate!P$215,P29/P17))</f>
        <v>0.90016384754832712</v>
      </c>
      <c r="CA29" s="37">
        <f>IF(Q29/Q17&gt;Rate!Q$202,Rate!Q$202,IF(Q29/Q17&lt;Rate!Q$215,Rate!Q$215,Q29/Q17))</f>
        <v>1.1198975887042202</v>
      </c>
      <c r="CB29" s="37">
        <f>IF(R29/R17&gt;Rate!R$202,Rate!R$202,IF(R29/R17&lt;Rate!R$215,Rate!R$215,R29/R17))</f>
        <v>1.1849778754667581</v>
      </c>
      <c r="CC29" s="37">
        <f>IF(S29/S17&gt;Rate!S$202,Rate!S$202,IF(S29/S17&lt;Rate!S$215,Rate!S$215,S29/S17))</f>
        <v>1.1904035933683641</v>
      </c>
      <c r="CD29" s="37">
        <f>IF(T29/T17&gt;Rate!T$202,Rate!T$202,IF(T29/T17&lt;Rate!T$215,Rate!T$215,T29/T17))</f>
        <v>0.94271010841237513</v>
      </c>
      <c r="CE29" s="37">
        <f>IF(U29/U17&gt;Rate!U$202,Rate!U$202,IF(U29/U17&lt;Rate!U$215,Rate!U$215,U29/U17))</f>
        <v>1.0178651903732217</v>
      </c>
      <c r="CF29" s="37">
        <f>IF(V29/V17&gt;Rate!V$202,Rate!V$202,IF(V29/V17&lt;Rate!V$215,Rate!V$215,V29/V17))</f>
        <v>1.0480480945554673</v>
      </c>
      <c r="CG29" s="37">
        <f t="shared" si="3"/>
        <v>1.3411346979013725</v>
      </c>
      <c r="CH29" s="37">
        <f>IF(X29/X17&gt;Rate!X$202,Rate!X$202,IF(X29/X17&lt;Rate!X$215,Rate!X$215,X29/X17))</f>
        <v>1.0331877858194323</v>
      </c>
      <c r="CI29" s="37">
        <f>IF(Y29/Y17&gt;Rate!Y$202,Rate!Y$202,IF(Y29/Y17&lt;Rate!Y$215,Rate!Y$215,Y29/Y17))</f>
        <v>0.98824685513879329</v>
      </c>
      <c r="CJ29" s="37">
        <f>IF(Z29/Z17&gt;Rate!Z$202,Rate!Z$202,IF(Z29/Z17&lt;Rate!Z$215,Rate!Z$215,Z29/Z17))</f>
        <v>1.0744144203611175</v>
      </c>
      <c r="CK29" s="37">
        <f>IF(AA29/AA17&gt;Rate!AA$202,Rate!AA$202,IF(AA29/AA17&lt;Rate!AA$215,Rate!AA$215,AA29/AA17))</f>
        <v>1.1482845434053479</v>
      </c>
      <c r="CL29" s="37">
        <f>IF(AB29/AB17&gt;Rate!AB$202,Rate!AB$202,IF(AB29/AB17&lt;Rate!AB$215,Rate!AB$215,AB29/AB17))</f>
        <v>1.0789734646340106</v>
      </c>
      <c r="CM29" s="37">
        <f>IF(AC29/AC17&gt;Rate!AC$202,Rate!AC$202,IF(AC29/AC17&lt;Rate!AC$215,Rate!AC$215,AC29/AC17))</f>
        <v>1.0082027122116382</v>
      </c>
      <c r="CN29" s="37">
        <f>IF(AD29/AD17&gt;Rate!AD$202,Rate!AD$202,IF(AD29/AD17&lt;Rate!AD$215,Rate!AD$215,AD29/AD17))</f>
        <v>1.0535704826577044</v>
      </c>
      <c r="CO29" s="37">
        <f>IF(AE29/AE17&gt;NONUS!E325,NONUS!E325,IF(AE29/AE17&lt;NONUS!E339,NONUS!E339,AE29/AE17))</f>
        <v>1.2419573432501398</v>
      </c>
      <c r="CP29" s="37">
        <f>IF(AF29/AF17&gt;Rate!AF$202,Rate!AF$202,IF(AF29/AF17&lt;Rate!AF$215,Rate!AF$215,AF29/AF17))</f>
        <v>1.0475114099447234</v>
      </c>
      <c r="CQ29" s="37">
        <f>IF(AG29/AG17&gt;Rate!AG$202,Rate!AG$202,IF(AG29/AG17&lt;Rate!AG$215,Rate!AG$215,AG29/AG17))</f>
        <v>0</v>
      </c>
      <c r="CR29" s="37">
        <f>IF(AH29/AH17&gt;Rate!AH$202,Rate!AH$202,IF(AH29/AH17&lt;Rate!AH$215,Rate!AH$215,AH29/AH17))</f>
        <v>1.2610644757698519</v>
      </c>
      <c r="CS29" s="37">
        <f>IF(AI29/AI17&gt;Rate!AI$202,Rate!AI$202,IF(AI29/AI17&lt;Rate!AI$215,Rate!AI$215,AI29/AI17))</f>
        <v>0.97377757550960797</v>
      </c>
      <c r="CT29" s="37">
        <f>IF(AJ29/AJ17&gt;Rate!AJ$202,Rate!AJ$202,IF(AJ29/AJ17&lt;Rate!AJ$215,Rate!AJ$215,AJ29/AJ17))</f>
        <v>0.95110207159398164</v>
      </c>
      <c r="CU29" s="37">
        <f>IF(AK29/AK17&gt;Rate!AK$202,Rate!AK$202,IF(AK29/AK17&lt;Rate!AK$215,Rate!AK$215,AK29/AK17))</f>
        <v>1.2256399392058133</v>
      </c>
      <c r="CV29" s="37">
        <f>IF(AL29/AL17&gt;NONUS!F325,NONUS!F325,IF(AL29/AL17&lt;NONUS!F339,NONUS!F339,AL29/AL17))</f>
        <v>0.72252491905997629</v>
      </c>
      <c r="CW29" s="37">
        <f>IF(AM29/AM17&gt;Rate!AM$202,Rate!AM$202,IF(AM29/AM17&lt;Rate!AM$215,Rate!AM$215,AM29/AM17))</f>
        <v>0.98466904304024294</v>
      </c>
      <c r="CX29" s="37">
        <f>IF(AN29/AN17&gt;Rate!AN$202,Rate!AN$202,IF(AN29/AN17&lt;Rate!AN$215,Rate!AN$215,AN29/AN17))</f>
        <v>1.0858689537061865</v>
      </c>
      <c r="CY29" s="37">
        <f>IF(AO29/AO17&gt;Rate!AO$202,Rate!AO$202,IF(AO29/AO17&lt;Rate!AO$215,Rate!AO$215,AO29/AO17))</f>
        <v>0.93944204463010561</v>
      </c>
      <c r="CZ29" s="37">
        <f>IF(AP29/AP17&gt;Rate!AP$202,Rate!AP$202,IF(AP29/AP17&lt;Rate!AP$215,Rate!AP$215,AP29/AP17))</f>
        <v>1.0525728011367854</v>
      </c>
      <c r="DA29" s="37">
        <f>IF(AQ29/AQ17&gt;NONUS!G325,NONUS!G325,IF(AQ29/AQ17&lt;NONUS!G339,NONUS!G339,AQ29/AQ17))</f>
        <v>1.1534105715911616</v>
      </c>
      <c r="DB29" s="37">
        <f>IF(AR29/AR17&gt;Rate!AR$202,Rate!AR$202,IF(AR29/AR17&lt;Rate!AR$215,Rate!AR$215,AR29/AR17))</f>
        <v>1.0477134432638042</v>
      </c>
      <c r="DC29" s="37">
        <f>IF(AS29/AS17&gt;Rate!AS$202,Rate!AS$202,IF(AS29/AS17&lt;Rate!AS$215,Rate!AS$215,AS29/AS17))</f>
        <v>1.080857346802059</v>
      </c>
      <c r="DD29" s="37">
        <f t="shared" si="4"/>
        <v>1.0741817528788373</v>
      </c>
      <c r="DE29" s="37">
        <f>IF(AU29/AU17&gt;Rate!AU$202,Rate!AU$202,IF(AU29/AU17&lt;Rate!AU$215,Rate!AU$215,AU29/AU17))</f>
        <v>0.9789930477805745</v>
      </c>
      <c r="DF29" s="37">
        <f>IF(AV29/AV17&gt;Rate!AV$202,Rate!AV$202,IF(AV29/AV17&lt;Rate!AV$215,Rate!AV$215,AV29/AV17))</f>
        <v>1.0263346690767501</v>
      </c>
      <c r="DG29" s="37">
        <f>IF(AW29/AW17&gt;Rate!AW$202,Rate!AW$202,IF(AW29/AW17&lt;Rate!AW$215,Rate!AW$215,AW29/AW17))</f>
        <v>1.1067005909201082</v>
      </c>
      <c r="DH29" s="37">
        <f>IF(AX29/AX17&gt;NONUS!I325,NONUS!I325,IF(AX29/AX17&lt;NONUS!I339,NONUS!I339,AX29/AX17))</f>
        <v>1.0250546248753385</v>
      </c>
      <c r="DI29" s="37">
        <f>IF(AY29/AY17&gt;Rate!AY$202,Rate!AY$202,IF(AY29/AY17&lt;Rate!AY$215,Rate!AY$215,AY29/AY17))</f>
        <v>1.0307748999240147</v>
      </c>
      <c r="DJ29" s="37">
        <f>IF(AZ29/AZ17&gt;Rate!AZ$202,Rate!AZ$202,IF(AZ29/AZ17&lt;Rate!AZ$215,Rate!AZ$215,AZ29/AZ17))</f>
        <v>1.0135920338104005</v>
      </c>
      <c r="DK29" s="37">
        <f>IF(BA29/BA17&gt;Rate!BA$202,Rate!BA$202,IF(BA29/BA17&lt;Rate!BA$215,Rate!BA$215,BA29/BA17))</f>
        <v>1.0337023325480761</v>
      </c>
      <c r="DL29" s="37">
        <f>IF(BB29/BB17&gt;Rate!BB$202,Rate!BB$202,IF(BB29/BB17&lt;Rate!BB$215,Rate!BB$215,BB29/BB17))</f>
        <v>1.0000610585867136</v>
      </c>
      <c r="DM29" s="37">
        <f>IF(BC29/BC17&gt;Rate!BC$202,Rate!BC$202,IF(BC29/BC17&lt;Rate!BC$215,Rate!BC$215,BC29/BC17))</f>
        <v>1.1745209878857459</v>
      </c>
      <c r="DN29" s="37" t="e">
        <f>IF(BD29/BD17&gt;Rate!BD$202,Rate!BD$202,IF(BD29/BD17&lt;Rate!BD$215,Rate!BD$215,BD29/BD17))</f>
        <v>#DIV/0!</v>
      </c>
      <c r="DO29" s="37">
        <f>IF(BE29/BE17&gt;Rate!BE$202,Rate!BE$202,IF(BE29/BE17&lt;Rate!BE$215,Rate!BE$215,BE29/BE17))</f>
        <v>0.84318461638875764</v>
      </c>
      <c r="DP29" s="37">
        <f>IF(BF29/BF17&gt;Rate!BF$202,Rate!BF$202,IF(BF29/BF17&lt;Rate!BF$215,Rate!BF$215,BF29/BF17))</f>
        <v>1.0838746762449376</v>
      </c>
      <c r="DQ29" s="37">
        <f>IF(BG29/BG17&gt;Rate!BG$202,Rate!BG$202,IF(BG29/BG17&lt;Rate!BG$215,Rate!BG$215,BG29/BG17))</f>
        <v>0.87494523154903558</v>
      </c>
      <c r="DR29" s="37">
        <f>IF(BH29/BH17&gt;Rate!BH$202,Rate!BH$202,IF(BH29/BH17&lt;Rate!BH$215,Rate!BH$215,BH29/BH17))</f>
        <v>0.96491502473712298</v>
      </c>
      <c r="DU29">
        <v>1.4614904277521563</v>
      </c>
      <c r="DV29">
        <v>0.94881012980742729</v>
      </c>
      <c r="DW29">
        <v>1.0071444726146159</v>
      </c>
      <c r="DX29">
        <v>0.81373062126502249</v>
      </c>
      <c r="DY29">
        <v>0.35959352985532522</v>
      </c>
      <c r="DZ29">
        <v>1.0146971649769378</v>
      </c>
      <c r="EA29" t="e">
        <v>#DIV/0!</v>
      </c>
      <c r="EB29">
        <v>0.92941306782644295</v>
      </c>
      <c r="EC29">
        <v>1.116995833486174</v>
      </c>
      <c r="ED29">
        <v>1.1233480069197788</v>
      </c>
      <c r="EE29">
        <v>1.4947363300237346</v>
      </c>
      <c r="EF29">
        <v>1.0394670741023682</v>
      </c>
      <c r="EG29">
        <v>0.9811515671686849</v>
      </c>
      <c r="EH29">
        <v>1.597036100431992</v>
      </c>
      <c r="EI29">
        <v>0.82731996120831419</v>
      </c>
      <c r="EJ29">
        <v>1.5305471169498281</v>
      </c>
      <c r="EK29">
        <v>1.7182328269638696</v>
      </c>
      <c r="EL29">
        <v>2.9765701567737017</v>
      </c>
      <c r="EM29">
        <v>10.188571775575822</v>
      </c>
      <c r="EN29">
        <v>1.3054363483724294</v>
      </c>
      <c r="EO29">
        <v>1.2239346073006476</v>
      </c>
      <c r="EP29">
        <v>9.9168009356961999</v>
      </c>
      <c r="EQ29">
        <v>3.4309487821587674</v>
      </c>
      <c r="ER29">
        <v>1.1311334334069225</v>
      </c>
      <c r="ES29">
        <v>1.2718977366416118</v>
      </c>
      <c r="ET29">
        <v>1.6270777987348217</v>
      </c>
      <c r="EU29">
        <v>1.1802597980780831</v>
      </c>
      <c r="EV29">
        <v>1.0099646763701662</v>
      </c>
      <c r="EW29">
        <v>1.045387838544392</v>
      </c>
      <c r="EX29">
        <v>1.3805598592411112</v>
      </c>
      <c r="EY29">
        <v>1.1727090901190069</v>
      </c>
      <c r="EZ29" t="e">
        <v>#DIV/0!</v>
      </c>
      <c r="FA29">
        <v>2.752089402884728</v>
      </c>
      <c r="FB29">
        <v>1.1110439440480231</v>
      </c>
      <c r="FC29">
        <v>1.5070897443069118</v>
      </c>
      <c r="FD29">
        <v>1.3000871838667931</v>
      </c>
      <c r="FE29">
        <v>1.6701002720724545</v>
      </c>
      <c r="FF29">
        <v>0.81634757365902466</v>
      </c>
      <c r="FG29">
        <v>1.5148003711064522</v>
      </c>
      <c r="FH29">
        <v>1.4963459508607362</v>
      </c>
      <c r="FI29">
        <v>1.1204751316623325</v>
      </c>
      <c r="FJ29">
        <v>1.254929726408871</v>
      </c>
      <c r="FK29">
        <v>0.90901807831896941</v>
      </c>
      <c r="FL29">
        <v>1.2112832898902985</v>
      </c>
      <c r="FM29">
        <v>1.139627348677325</v>
      </c>
      <c r="FN29">
        <v>1.4549066340018553</v>
      </c>
      <c r="FO29">
        <v>1.0449239733476714</v>
      </c>
      <c r="FP29">
        <v>1.7501137073736832</v>
      </c>
      <c r="FQ29">
        <v>1.1083798225172421</v>
      </c>
      <c r="FR29">
        <v>1.0154745719406133</v>
      </c>
      <c r="FS29">
        <v>1.0429286975685124</v>
      </c>
      <c r="FT29">
        <v>1.1287833940767653</v>
      </c>
      <c r="FU29">
        <v>1.3410919459340509</v>
      </c>
      <c r="FV29">
        <v>2.0536878501336346</v>
      </c>
      <c r="FW29" t="e">
        <v>#DIV/0!</v>
      </c>
      <c r="FX29">
        <v>0.73693639091803198</v>
      </c>
      <c r="FY29">
        <v>1.0661751639718864</v>
      </c>
      <c r="FZ29">
        <v>4.0077992495818879</v>
      </c>
      <c r="GA29">
        <v>4.3911289296193354</v>
      </c>
    </row>
    <row r="30" spans="1:183" x14ac:dyDescent="0.3">
      <c r="A30" s="3" t="s">
        <v>89</v>
      </c>
      <c r="B30" s="21">
        <v>17086220</v>
      </c>
      <c r="C30" s="21">
        <v>30649548</v>
      </c>
      <c r="D30" s="21">
        <v>10936597</v>
      </c>
      <c r="E30" s="21">
        <v>22102294</v>
      </c>
      <c r="F30" s="21">
        <v>490691.46875</v>
      </c>
      <c r="G30" s="21">
        <v>8495958</v>
      </c>
      <c r="H30" s="21">
        <v>0</v>
      </c>
      <c r="I30" s="21">
        <v>68495736</v>
      </c>
      <c r="J30" s="21">
        <v>7909098.5</v>
      </c>
      <c r="K30" s="21">
        <v>10728079</v>
      </c>
      <c r="L30" s="21">
        <v>8354455</v>
      </c>
      <c r="M30" s="21">
        <v>95506864</v>
      </c>
      <c r="N30" s="21">
        <v>27435358</v>
      </c>
      <c r="O30" s="21">
        <v>973128.75</v>
      </c>
      <c r="P30" s="21">
        <v>1374468.125</v>
      </c>
      <c r="Q30" s="21">
        <v>6284832.5</v>
      </c>
      <c r="R30" s="21">
        <v>12571238</v>
      </c>
      <c r="S30" s="21">
        <v>211025.296875</v>
      </c>
      <c r="T30" s="21">
        <v>1126689.375</v>
      </c>
      <c r="U30" s="21">
        <v>14068486</v>
      </c>
      <c r="V30" s="21">
        <v>20071432</v>
      </c>
      <c r="W30" s="37">
        <v>0</v>
      </c>
      <c r="X30" s="21">
        <v>3968943.25</v>
      </c>
      <c r="Y30" s="21">
        <v>4244359.5</v>
      </c>
      <c r="Z30" s="21">
        <v>9694771</v>
      </c>
      <c r="AA30" s="21">
        <v>2724362</v>
      </c>
      <c r="AB30" s="21">
        <v>4651044</v>
      </c>
      <c r="AC30" s="21">
        <v>25452762</v>
      </c>
      <c r="AD30" s="21">
        <v>119573.265625</v>
      </c>
      <c r="AE30" s="21">
        <v>562687.75</v>
      </c>
      <c r="AF30" s="21">
        <v>15678259</v>
      </c>
      <c r="AG30" s="21">
        <v>285768.28125</v>
      </c>
      <c r="AH30" s="21">
        <v>56168.67578125</v>
      </c>
      <c r="AI30" s="21">
        <v>4669884.5</v>
      </c>
      <c r="AJ30" s="21">
        <v>26459248</v>
      </c>
      <c r="AK30" s="21">
        <v>4759127</v>
      </c>
      <c r="AL30" s="21">
        <v>521754.25</v>
      </c>
      <c r="AM30" s="21">
        <v>16644565</v>
      </c>
      <c r="AN30" s="21">
        <v>42854860</v>
      </c>
      <c r="AO30" s="21">
        <v>18584628</v>
      </c>
      <c r="AP30" s="21">
        <v>21892578</v>
      </c>
      <c r="AQ30" s="21">
        <v>18029830</v>
      </c>
      <c r="AR30" s="21">
        <v>8672256</v>
      </c>
      <c r="AS30" s="21">
        <v>36946724</v>
      </c>
      <c r="AT30" s="21">
        <v>973774.25</v>
      </c>
      <c r="AU30" s="21">
        <v>6003852</v>
      </c>
      <c r="AV30" s="21">
        <v>8401344</v>
      </c>
      <c r="AW30" s="21">
        <v>244746.21875</v>
      </c>
      <c r="AX30" s="21">
        <v>4367206</v>
      </c>
      <c r="AY30" s="21">
        <v>5535212</v>
      </c>
      <c r="AZ30" s="21">
        <v>103750128</v>
      </c>
      <c r="BA30" s="21">
        <v>753714304</v>
      </c>
      <c r="BB30" s="21">
        <v>5700792</v>
      </c>
      <c r="BC30" s="21">
        <v>29042688</v>
      </c>
      <c r="BD30" s="21">
        <v>0</v>
      </c>
      <c r="BE30" s="21">
        <v>10662609</v>
      </c>
      <c r="BF30" s="21">
        <v>4503237</v>
      </c>
      <c r="BG30" s="21">
        <v>700935.25</v>
      </c>
      <c r="BH30" s="21">
        <v>41127.32421875</v>
      </c>
      <c r="BI30" s="21">
        <v>1571269873.3027344</v>
      </c>
      <c r="BJ30" s="21">
        <f t="shared" si="1"/>
        <v>2016</v>
      </c>
      <c r="BK30" s="21">
        <f t="shared" si="2"/>
        <v>9</v>
      </c>
      <c r="BL30" s="37">
        <f>IF(B30/B18&gt;NONUS!B326,NONUS!B326,IF(B30/B18&lt;NONUS!B340,NONUS!B340,B30/B18))</f>
        <v>1.1385809649519358</v>
      </c>
      <c r="BM30" s="37">
        <f>IF(C30/C18&gt;Rate!C$203,Rate!C$203,IF(C30/C18&lt;Rate!C$216,Rate!C$216,C30/C18))</f>
        <v>1.0609847814806443</v>
      </c>
      <c r="BN30" s="37">
        <f>IF(D30/D18&gt;Rate!D$203,Rate!D$203,IF(D30/D18&lt;Rate!D$216,Rate!D$216,D30/D18))</f>
        <v>1.182152950956842</v>
      </c>
      <c r="BO30" s="37">
        <f>IF(E30/E18&gt;Rate!E$203,Rate!E$203,IF(E30/E18&lt;Rate!E$216,Rate!E$216,E30/E18))</f>
        <v>1.1141891017200487</v>
      </c>
      <c r="BP30" s="37">
        <f>IF(F30/F18&gt;NONUS!C326,NONUS!C326,IF(F30/F18&lt;NONUS!C340,NONUS!C340,F30/F18))</f>
        <v>0.84906138974576595</v>
      </c>
      <c r="BQ30" s="37">
        <f>IF((G30+H30)/(G18+H18)&gt;NONUS!J326,NONUS!J326,IF((G30+H30)/(G18+H18)&lt;NONUS!J340,NONUS!J340,(G30+H30)/(G18+H18)))</f>
        <v>1.0273072084529808</v>
      </c>
      <c r="BR30" s="37" t="e">
        <f>IF(H30/H18&gt;Rate!H$203,Rate!H$203,IF(H30/H18&lt;Rate!H$216,Rate!H$216,H30/H18))</f>
        <v>#DIV/0!</v>
      </c>
      <c r="BS30" s="37">
        <f>IF(I30/I18&gt;Rate!I$203,Rate!I$203,IF(I30/I18&lt;Rate!I$216,Rate!I$216,I30/I18))</f>
        <v>1.0423508084002209</v>
      </c>
      <c r="BT30" s="37">
        <f>IF(J30/J18&gt;Rate!J$203,Rate!J$203,IF(J30/J18&lt;Rate!J$216,Rate!J$216,J30/J18))</f>
        <v>1.3867023580133706</v>
      </c>
      <c r="BU30" s="37">
        <f>IF(K30/K18&gt;Rate!K$203,Rate!K$203,IF(K30/K18&lt;Rate!K$216,Rate!K$216,K30/K18))</f>
        <v>1.0128554657019055</v>
      </c>
      <c r="BV30" s="37">
        <f>IF(L30/L18&gt;Rate!L$203,Rate!L$203,IF(L30/L18&lt;Rate!L$216,Rate!L$216,L30/L18))</f>
        <v>0.97015467863953964</v>
      </c>
      <c r="BW30" s="37">
        <f>IF(M30/M18&gt;Rate!M$203,Rate!M$203,IF(M30/M18&lt;Rate!M$216,Rate!M$216,M30/M18))</f>
        <v>1.0257715438644668</v>
      </c>
      <c r="BX30" s="37">
        <f>IF(N30/N18&gt;Rate!N$203,Rate!N$203,IF(N30/N18&lt;Rate!N$216,Rate!N$216,N30/N18))</f>
        <v>1.0565222598460158</v>
      </c>
      <c r="BY30" s="37">
        <f>IF(O30/O18&gt;Rate!O$203,Rate!O$203,IF(O30/O18&lt;Rate!O$216,Rate!O$216,O30/O18))</f>
        <v>2.4479442417993593</v>
      </c>
      <c r="BZ30" s="37">
        <f>IF(P30/P18&gt;Rate!P$203,Rate!P$203,IF(P30/P18&lt;Rate!P$216,Rate!P$216,P30/P18))</f>
        <v>1.0007716204584816</v>
      </c>
      <c r="CA30" s="37">
        <f>IF(Q30/Q18&gt;Rate!Q$203,Rate!Q$203,IF(Q30/Q18&lt;Rate!Q$216,Rate!Q$216,Q30/Q18))</f>
        <v>1.5009671764239896</v>
      </c>
      <c r="CB30" s="37">
        <f>IF(R30/R18&gt;Rate!R$203,Rate!R$203,IF(R30/R18&lt;Rate!R$216,Rate!R$216,R30/R18))</f>
        <v>1.2542458075699501</v>
      </c>
      <c r="CC30" s="37">
        <f>IF(S30/S18&gt;Rate!S$203,Rate!S$203,IF(S30/S18&lt;Rate!S$216,Rate!S$216,S30/S18))</f>
        <v>1.6416245613216216</v>
      </c>
      <c r="CD30" s="37">
        <f>IF(T30/T18&gt;Rate!T$203,Rate!T$203,IF(T30/T18&lt;Rate!T$216,Rate!T$216,T30/T18))</f>
        <v>1.1567502782625636</v>
      </c>
      <c r="CE30" s="37">
        <f>IF(U30/U18&gt;Rate!U$203,Rate!U$203,IF(U30/U18&lt;Rate!U$216,Rate!U$216,U30/U18))</f>
        <v>1.1423221922604418</v>
      </c>
      <c r="CF30" s="37">
        <f>IF(V30/V18&gt;Rate!V$203,Rate!V$203,IF(V30/V18&lt;Rate!V$216,Rate!V$216,V30/V18))</f>
        <v>1.0561115662537759</v>
      </c>
      <c r="CG30" s="37">
        <f t="shared" si="3"/>
        <v>1</v>
      </c>
      <c r="CH30" s="37">
        <f>IF(X30/X18&gt;Rate!X$203,Rate!X$203,IF(X30/X18&lt;Rate!X$216,Rate!X$216,X30/X18))</f>
        <v>1.2787416312952407</v>
      </c>
      <c r="CI30" s="37">
        <f>IF(Y30/Y18&gt;Rate!Y$203,Rate!Y$203,IF(Y30/Y18&lt;Rate!Y$216,Rate!Y$216,Y30/Y18))</f>
        <v>0.93819718487318338</v>
      </c>
      <c r="CJ30" s="37">
        <f>IF(Z30/Z18&gt;Rate!Z$203,Rate!Z$203,IF(Z30/Z18&lt;Rate!Z$216,Rate!Z$216,Z30/Z18))</f>
        <v>1.2472553301966169</v>
      </c>
      <c r="CK30" s="37">
        <f>IF(AA30/AA18&gt;Rate!AA$203,Rate!AA$203,IF(AA30/AA18&lt;Rate!AA$216,Rate!AA$216,AA30/AA18))</f>
        <v>1.7498699333416405</v>
      </c>
      <c r="CL30" s="37">
        <f>IF(AB30/AB18&gt;Rate!AB$203,Rate!AB$203,IF(AB30/AB18&lt;Rate!AB$216,Rate!AB$216,AB30/AB18))</f>
        <v>1.4995729594506539</v>
      </c>
      <c r="CM30" s="37">
        <f>IF(AC30/AC18&gt;Rate!AC$203,Rate!AC$203,IF(AC30/AC18&lt;Rate!AC$216,Rate!AC$216,AC30/AC18))</f>
        <v>1.106157329176777</v>
      </c>
      <c r="CN30" s="37">
        <f>IF(AD30/AD18&gt;Rate!AD$203,Rate!AD$203,IF(AD30/AD18&lt;Rate!AD$216,Rate!AD$216,AD30/AD18))</f>
        <v>1.2249154044934119</v>
      </c>
      <c r="CO30" s="37">
        <f>IF(AE30/AE18&gt;NONUS!E326,NONUS!E326,IF(AE30/AE18&lt;NONUS!E340,NONUS!E340,AE30/AE18))</f>
        <v>1.0511215168553558</v>
      </c>
      <c r="CP30" s="37">
        <f>IF(AF30/AF18&gt;Rate!AF$203,Rate!AF$203,IF(AF30/AF18&lt;Rate!AF$216,Rate!AF$216,AF30/AF18))</f>
        <v>1.177942131975424</v>
      </c>
      <c r="CQ30" s="37">
        <f>IF(AG30/AG18&gt;Rate!AG$203,Rate!AG$203,IF(AG30/AG18&lt;Rate!AG$216,Rate!AG$216,AG30/AG18))</f>
        <v>0</v>
      </c>
      <c r="CR30" s="37">
        <f>IF(AH30/AH18&gt;Rate!AH$203,Rate!AH$203,IF(AH30/AH18&lt;Rate!AH$216,Rate!AH$216,AH30/AH18))</f>
        <v>5.6517555783066742</v>
      </c>
      <c r="CS30" s="37">
        <f>IF(AI30/AI18&gt;Rate!AI$203,Rate!AI$203,IF(AI30/AI18&lt;Rate!AI$216,Rate!AI$216,AI30/AI18))</f>
        <v>1.0159209850630904</v>
      </c>
      <c r="CT30" s="37">
        <f>IF(AJ30/AJ18&gt;Rate!AJ$203,Rate!AJ$203,IF(AJ30/AJ18&lt;Rate!AJ$216,Rate!AJ$216,AJ30/AJ18))</f>
        <v>0.96657611911946284</v>
      </c>
      <c r="CU30" s="37">
        <f>IF(AK30/AK18&gt;Rate!AK$203,Rate!AK$203,IF(AK30/AK18&lt;Rate!AK$216,Rate!AK$216,AK30/AK18))</f>
        <v>1.6367078426357207</v>
      </c>
      <c r="CV30" s="37">
        <f>IF(AL30/AL18&gt;NONUS!F326,NONUS!F326,IF(AL30/AL18&lt;NONUS!F340,NONUS!F340,AL30/AL18))</f>
        <v>1.1043324389257081</v>
      </c>
      <c r="CW30" s="37">
        <f>IF(AM30/AM18&gt;Rate!AM$203,Rate!AM$203,IF(AM30/AM18&lt;Rate!AM$216,Rate!AM$216,AM30/AM18))</f>
        <v>1.0243565048276486</v>
      </c>
      <c r="CX30" s="37">
        <f>IF(AN30/AN18&gt;Rate!AN$203,Rate!AN$203,IF(AN30/AN18&lt;Rate!AN$216,Rate!AN$216,AN30/AN18))</f>
        <v>1.1240017583321442</v>
      </c>
      <c r="CY30" s="37">
        <f>IF(AO30/AO18&gt;Rate!AO$203,Rate!AO$203,IF(AO30/AO18&lt;Rate!AO$216,Rate!AO$216,AO30/AO18))</f>
        <v>0.9808660526573848</v>
      </c>
      <c r="CZ30" s="37">
        <f>IF(AP30/AP18&gt;Rate!AP$203,Rate!AP$203,IF(AP30/AP18&lt;Rate!AP$216,Rate!AP$216,AP30/AP18))</f>
        <v>1.1375876213448455</v>
      </c>
      <c r="DA30" s="37">
        <f>IF(AQ30/AQ18&gt;NONUS!G326,NONUS!G326,IF(AQ30/AQ18&lt;NONUS!G340,NONUS!G340,AQ30/AQ18))</f>
        <v>1.3668908412775871</v>
      </c>
      <c r="DB30" s="37">
        <f>IF(AR30/AR18&gt;Rate!AR$203,Rate!AR$203,IF(AR30/AR18&lt;Rate!AR$216,Rate!AR$216,AR30/AR18))</f>
        <v>1.0643421361312564</v>
      </c>
      <c r="DC30" s="37">
        <f>IF(AS30/AS18&gt;Rate!AS$203,Rate!AS$203,IF(AS30/AS18&lt;Rate!AS$216,Rate!AS$216,AS30/AS18))</f>
        <v>1.1366183151380342</v>
      </c>
      <c r="DD30" s="37">
        <f t="shared" si="4"/>
        <v>1.1761048618571668</v>
      </c>
      <c r="DE30" s="37">
        <f>IF(AU30/AU18&gt;Rate!AU$203,Rate!AU$203,IF(AU30/AU18&lt;Rate!AU$216,Rate!AU$216,AU30/AU18))</f>
        <v>0.99233639247904848</v>
      </c>
      <c r="DF30" s="37">
        <f>IF(AV30/AV18&gt;Rate!AV$203,Rate!AV$203,IF(AV30/AV18&lt;Rate!AV$216,Rate!AV$216,AV30/AV18))</f>
        <v>1.1147408254091589</v>
      </c>
      <c r="DG30" s="37">
        <f>IF(AW30/AW18&gt;Rate!AW$203,Rate!AW$203,IF(AW30/AW18&lt;Rate!AW$216,Rate!AW$216,AW30/AW18))</f>
        <v>1.4945359954117494</v>
      </c>
      <c r="DH30" s="37">
        <f>IF(AX30/AX18&gt;NONUS!I326,NONUS!I326,IF(AX30/AX18&lt;NONUS!I340,NONUS!I340,AX30/AX18))</f>
        <v>1.0631369361434659</v>
      </c>
      <c r="DI30" s="37">
        <f>IF(AY30/AY18&gt;Rate!AY$203,Rate!AY$203,IF(AY30/AY18&lt;Rate!AY$216,Rate!AY$216,AY30/AY18))</f>
        <v>1.0884459740004109</v>
      </c>
      <c r="DJ30" s="37">
        <f>IF(AZ30/AZ18&gt;Rate!AZ$203,Rate!AZ$203,IF(AZ30/AZ18&lt;Rate!AZ$216,Rate!AZ$216,AZ30/AZ18))</f>
        <v>1.0401548398149487</v>
      </c>
      <c r="DK30" s="37">
        <f>IF(BA30/BA18&gt;Rate!BA$203,Rate!BA$203,IF(BA30/BA18&lt;Rate!BA$216,Rate!BA$216,BA30/BA18))</f>
        <v>1.0862903005620734</v>
      </c>
      <c r="DL30" s="37">
        <f>IF(BB30/BB18&gt;Rate!BB$203,Rate!BB$203,IF(BB30/BB18&lt;Rate!BB$216,Rate!BB$216,BB30/BB18))</f>
        <v>1.0246289269177109</v>
      </c>
      <c r="DM30" s="37">
        <f>IF(BC30/BC18&gt;Rate!BC$203,Rate!BC$203,IF(BC30/BC18&lt;Rate!BC$216,Rate!BC$216,BC30/BC18))</f>
        <v>1.2810975060522285</v>
      </c>
      <c r="DN30" s="37" t="e">
        <f>IF(BD30/BD18&gt;Rate!BD$203,Rate!BD$203,IF(BD30/BD18&lt;Rate!BD$216,Rate!BD$216,BD30/BD18))</f>
        <v>#DIV/0!</v>
      </c>
      <c r="DO30" s="37">
        <f>IF(BE30/BE18&gt;Rate!BE$203,Rate!BE$203,IF(BE30/BE18&lt;Rate!BE$216,Rate!BE$216,BE30/BE18))</f>
        <v>0.99397765234806579</v>
      </c>
      <c r="DP30" s="37">
        <f>IF(BF30/BF18&gt;Rate!BF$203,Rate!BF$203,IF(BF30/BF18&lt;Rate!BF$216,Rate!BF$216,BF30/BF18))</f>
        <v>1.3698583299422022</v>
      </c>
      <c r="DQ30" s="37">
        <f>IF(BG30/BG18&gt;Rate!BG$203,Rate!BG$203,IF(BG30/BG18&lt;Rate!BG$216,Rate!BG$216,BG30/BG18))</f>
        <v>0.84050165256720311</v>
      </c>
      <c r="DR30" s="37">
        <f>IF(BH30/BH18&gt;Rate!BH$203,Rate!BH$203,IF(BH30/BH18&lt;Rate!BH$216,Rate!BH$216,BH30/BH18))</f>
        <v>2.6229518611025178</v>
      </c>
      <c r="DU30">
        <v>1.4202328385479894</v>
      </c>
      <c r="DV30">
        <v>0.96755710206713663</v>
      </c>
      <c r="DW30">
        <v>0.97166038079779182</v>
      </c>
      <c r="DX30">
        <v>0.88137368083400802</v>
      </c>
      <c r="DY30">
        <v>0.48747379647760047</v>
      </c>
      <c r="DZ30">
        <v>1.0367778390537146</v>
      </c>
      <c r="EA30" t="e">
        <v>#DIV/0!</v>
      </c>
      <c r="EB30">
        <v>0.92432600570539847</v>
      </c>
      <c r="EC30">
        <v>1.0599242021307982</v>
      </c>
      <c r="ED30">
        <v>1.0454507813413352</v>
      </c>
      <c r="EE30">
        <v>1.7665708963786053</v>
      </c>
      <c r="EF30">
        <v>0.97840998528266998</v>
      </c>
      <c r="EG30">
        <v>0.96547428347488318</v>
      </c>
      <c r="EH30">
        <v>1.7953020344321544</v>
      </c>
      <c r="EI30">
        <v>0.93748645200604264</v>
      </c>
      <c r="EJ30">
        <v>1.4174049135710942</v>
      </c>
      <c r="EK30">
        <v>1.8027875509529676</v>
      </c>
      <c r="EL30">
        <v>1.6077661709320485</v>
      </c>
      <c r="EM30">
        <v>10.883776495626794</v>
      </c>
      <c r="EN30">
        <v>1.2508143368392488</v>
      </c>
      <c r="EO30">
        <v>1.1056664212997043</v>
      </c>
      <c r="EP30" t="e">
        <v>#DIV/0!</v>
      </c>
      <c r="EQ30">
        <v>5.2772139576753077</v>
      </c>
      <c r="ER30">
        <v>1.0743290859594001</v>
      </c>
      <c r="ES30">
        <v>1.0383268602986948</v>
      </c>
      <c r="ET30">
        <v>1.8792676082084316</v>
      </c>
      <c r="EU30">
        <v>1.3970273783644211</v>
      </c>
      <c r="EV30">
        <v>1.0012862022653917</v>
      </c>
      <c r="EW30">
        <v>0.79843054845360151</v>
      </c>
      <c r="EX30">
        <v>1.6238101490844898</v>
      </c>
      <c r="EY30">
        <v>1.1095042654642249</v>
      </c>
      <c r="EZ30">
        <v>3.0955141560156241</v>
      </c>
      <c r="FA30">
        <v>3.3137368399888079</v>
      </c>
      <c r="FB30">
        <v>1.0965601250479218</v>
      </c>
      <c r="FC30">
        <v>1.7533650807143093</v>
      </c>
      <c r="FD30">
        <v>1.4066216517141035</v>
      </c>
      <c r="FE30">
        <v>1.6796324352504983</v>
      </c>
      <c r="FF30">
        <v>0.86957725170101452</v>
      </c>
      <c r="FG30">
        <v>1.5179609511619103</v>
      </c>
      <c r="FH30">
        <v>1.4081707886140924</v>
      </c>
      <c r="FI30">
        <v>1.0987788079535852</v>
      </c>
      <c r="FJ30">
        <v>1.0467813829649562</v>
      </c>
      <c r="FK30">
        <v>0.99248540578593503</v>
      </c>
      <c r="FL30">
        <v>1.232710522257461</v>
      </c>
      <c r="FM30">
        <v>0.91931054714026161</v>
      </c>
      <c r="FN30">
        <v>1.2061217885822006</v>
      </c>
      <c r="FO30">
        <v>0.99339944744556241</v>
      </c>
      <c r="FP30">
        <v>1.5997877287007407</v>
      </c>
      <c r="FQ30">
        <v>1.232963129502741</v>
      </c>
      <c r="FR30">
        <v>0.99413637377839259</v>
      </c>
      <c r="FS30">
        <v>0.93976912690548575</v>
      </c>
      <c r="FT30">
        <v>1.0892672447334457</v>
      </c>
      <c r="FU30">
        <v>1.3197056556372144</v>
      </c>
      <c r="FV30">
        <v>2.2265930588909573</v>
      </c>
      <c r="FW30" t="e">
        <v>#DIV/0!</v>
      </c>
      <c r="FX30">
        <v>0.94655305950962343</v>
      </c>
      <c r="FY30">
        <v>0.88649719051433484</v>
      </c>
      <c r="FZ30">
        <v>7.3451461333425678</v>
      </c>
      <c r="GA30">
        <v>13.045519320983194</v>
      </c>
    </row>
    <row r="31" spans="1:183" x14ac:dyDescent="0.3">
      <c r="A31" s="3" t="s">
        <v>90</v>
      </c>
      <c r="B31" s="21">
        <v>15456835</v>
      </c>
      <c r="C31" s="21">
        <v>30060680</v>
      </c>
      <c r="D31" s="21">
        <v>6538504</v>
      </c>
      <c r="E31" s="21">
        <v>18914802</v>
      </c>
      <c r="F31" s="21">
        <v>337660.875</v>
      </c>
      <c r="G31" s="21">
        <v>7706039.5</v>
      </c>
      <c r="H31" s="21">
        <v>0</v>
      </c>
      <c r="I31" s="21">
        <v>59918192</v>
      </c>
      <c r="J31" s="21">
        <v>7417752.5</v>
      </c>
      <c r="K31" s="21">
        <v>11705426</v>
      </c>
      <c r="L31" s="21">
        <v>7613748</v>
      </c>
      <c r="M31" s="21">
        <v>87625312</v>
      </c>
      <c r="N31" s="21">
        <v>24805822</v>
      </c>
      <c r="O31" s="21">
        <v>337727.5</v>
      </c>
      <c r="P31" s="21">
        <v>1274292.875</v>
      </c>
      <c r="Q31" s="21">
        <v>3290998.5</v>
      </c>
      <c r="R31" s="21">
        <v>12991478</v>
      </c>
      <c r="S31" s="21">
        <v>45254.3515625</v>
      </c>
      <c r="T31" s="21">
        <v>786183.0625</v>
      </c>
      <c r="U31" s="21">
        <v>11042886</v>
      </c>
      <c r="V31" s="21">
        <v>20912278</v>
      </c>
      <c r="W31" s="37">
        <v>0</v>
      </c>
      <c r="X31" s="21">
        <v>3008158.75</v>
      </c>
      <c r="Y31" s="21">
        <v>4385973.5</v>
      </c>
      <c r="Z31" s="21">
        <v>10395370</v>
      </c>
      <c r="AA31" s="21">
        <v>1816385.875</v>
      </c>
      <c r="AB31" s="21">
        <v>2284300.5</v>
      </c>
      <c r="AC31" s="21">
        <v>23888126</v>
      </c>
      <c r="AD31" s="21">
        <v>50248.87109375</v>
      </c>
      <c r="AE31" s="21">
        <v>868506.3125</v>
      </c>
      <c r="AF31" s="21">
        <v>15749428</v>
      </c>
      <c r="AG31" s="21">
        <v>275218.03125</v>
      </c>
      <c r="AH31" s="21">
        <v>5162.5751953125</v>
      </c>
      <c r="AI31" s="21">
        <v>5158605.5</v>
      </c>
      <c r="AJ31" s="21">
        <v>24571722</v>
      </c>
      <c r="AK31" s="21">
        <v>3757827.5</v>
      </c>
      <c r="AL31" s="21">
        <v>547676.0625</v>
      </c>
      <c r="AM31" s="21">
        <v>15764029</v>
      </c>
      <c r="AN31" s="21">
        <v>39635396</v>
      </c>
      <c r="AO31" s="21">
        <v>19255904</v>
      </c>
      <c r="AP31" s="21">
        <v>17380984</v>
      </c>
      <c r="AQ31" s="21">
        <v>19473292</v>
      </c>
      <c r="AR31" s="21">
        <v>8074569</v>
      </c>
      <c r="AS31" s="21">
        <v>37785276</v>
      </c>
      <c r="AT31" s="21">
        <v>1015032.6875</v>
      </c>
      <c r="AU31" s="21">
        <v>5803741</v>
      </c>
      <c r="AV31" s="21">
        <v>9077280</v>
      </c>
      <c r="AW31" s="21">
        <v>75420.9453125</v>
      </c>
      <c r="AX31" s="21">
        <v>4286340</v>
      </c>
      <c r="AY31" s="21">
        <v>5464811</v>
      </c>
      <c r="AZ31" s="21">
        <v>75078480</v>
      </c>
      <c r="BA31" s="21">
        <v>677481856</v>
      </c>
      <c r="BB31" s="21">
        <v>5897098</v>
      </c>
      <c r="BC31" s="21">
        <v>28121842</v>
      </c>
      <c r="BD31" s="21">
        <v>0</v>
      </c>
      <c r="BE31" s="21">
        <v>10817331</v>
      </c>
      <c r="BF31" s="21">
        <v>3282800</v>
      </c>
      <c r="BG31" s="21">
        <v>456749.6875</v>
      </c>
      <c r="BH31" s="21">
        <v>152372.609375</v>
      </c>
      <c r="BI31" s="21">
        <v>1401069096.6181641</v>
      </c>
      <c r="BJ31" s="21">
        <f t="shared" si="1"/>
        <v>2016</v>
      </c>
      <c r="BK31" s="21">
        <f t="shared" si="2"/>
        <v>10</v>
      </c>
      <c r="BL31" s="37">
        <f>IF(B31/B19&gt;NONUS!B327,NONUS!B327,IF(B31/B19&lt;NONUS!B341,NONUS!B341,B31/B19))</f>
        <v>1.0776912326229411</v>
      </c>
      <c r="BM31" s="37">
        <f>IF(C31/C19&gt;Rate!C$204,Rate!C$204,IF(C31/C19&lt;Rate!C$217,Rate!C$217,C31/C19))</f>
        <v>0.97031478481609856</v>
      </c>
      <c r="BN31" s="37">
        <f>IF(D31/D19&gt;Rate!D$204,Rate!D$204,IF(D31/D19&lt;Rate!D$217,Rate!D$217,D31/D19))</f>
        <v>1.0009262982833553</v>
      </c>
      <c r="BO31" s="37">
        <f>IF(E31/E19&gt;Rate!E$204,Rate!E$204,IF(E31/E19&lt;Rate!E$217,Rate!E$217,E31/E19))</f>
        <v>1.6881574980413956</v>
      </c>
      <c r="BP31" s="37">
        <f>IF(F31/F19&gt;NONUS!C327,NONUS!C327,IF(F31/F19&lt;NONUS!C341,NONUS!C341,F31/F19))</f>
        <v>0.86038660729642435</v>
      </c>
      <c r="BQ31" s="37">
        <f>IF((G31+H31)/(G19+H19)&gt;NONUS!J327,NONUS!J327,IF((G31+H31)/(G19+H19)&lt;NONUS!J341,NONUS!J341,(G31+H31)/(G19+H19)))</f>
        <v>1.050227564039226</v>
      </c>
      <c r="BR31" s="37" t="e">
        <f>IF(H31/H19&gt;Rate!H$204,Rate!H$204,IF(H31/H19&lt;Rate!H$217,Rate!H$217,H31/H19))</f>
        <v>#DIV/0!</v>
      </c>
      <c r="BS31" s="37">
        <f>IF(I31/I19&gt;Rate!I$204,Rate!I$204,IF(I31/I19&lt;Rate!I$217,Rate!I$217,I31/I19))</f>
        <v>1.0044280655593485</v>
      </c>
      <c r="BT31" s="37">
        <f>IF(J31/J19&gt;Rate!J$204,Rate!J$204,IF(J31/J19&lt;Rate!J$217,Rate!J$217,J31/J19))</f>
        <v>1.4091775923718712</v>
      </c>
      <c r="BU31" s="37">
        <f>IF(K31/K19&gt;Rate!K$204,Rate!K$204,IF(K31/K19&lt;Rate!K$217,Rate!K$217,K31/K19))</f>
        <v>0.94417708745883244</v>
      </c>
      <c r="BV31" s="37">
        <f>IF(L31/L19&gt;Rate!L$204,Rate!L$204,IF(L31/L19&lt;Rate!L$217,Rate!L$217,L31/L19))</f>
        <v>0.86685936158829735</v>
      </c>
      <c r="BW31" s="37">
        <f>IF(M31/M19&gt;Rate!M$204,Rate!M$204,IF(M31/M19&lt;Rate!M$217,Rate!M$217,M31/M19))</f>
        <v>1.028229658738568</v>
      </c>
      <c r="BX31" s="37">
        <f>IF(N31/N19&gt;Rate!N$204,Rate!N$204,IF(N31/N19&lt;Rate!N$217,Rate!N$217,N31/N19))</f>
        <v>0.95672528396308498</v>
      </c>
      <c r="BY31" s="37">
        <f>IF(O31/O19&gt;Rate!O$204,Rate!O$204,IF(O31/O19&lt;Rate!O$217,Rate!O$217,O31/O19))</f>
        <v>1.8629120489381401</v>
      </c>
      <c r="BZ31" s="37">
        <f>IF(P31/P19&gt;Rate!P$204,Rate!P$204,IF(P31/P19&lt;Rate!P$217,Rate!P$217,P31/P19))</f>
        <v>1.0918174282213635</v>
      </c>
      <c r="CA31" s="37">
        <f>IF(Q31/Q19&gt;Rate!Q$204,Rate!Q$204,IF(Q31/Q19&lt;Rate!Q$217,Rate!Q$217,Q31/Q19))</f>
        <v>0.99894603708349816</v>
      </c>
      <c r="CB31" s="37">
        <f>IF(R31/R19&gt;Rate!R$204,Rate!R$204,IF(R31/R19&lt;Rate!R$217,Rate!R$217,R31/R19))</f>
        <v>1.2241922239939633</v>
      </c>
      <c r="CC31" s="37">
        <f>IF(S31/S19&gt;Rate!S$204,Rate!S$204,IF(S31/S19&lt;Rate!S$217,Rate!S$217,S31/S19))</f>
        <v>0.68959676873074605</v>
      </c>
      <c r="CD31" s="37">
        <f>IF(T31/T19&gt;Rate!T$204,Rate!T$204,IF(T31/T19&lt;Rate!T$217,Rate!T$217,T31/T19))</f>
        <v>0.94531588413198031</v>
      </c>
      <c r="CE31" s="37">
        <f>IF(U31/U19&gt;Rate!U$204,Rate!U$204,IF(U31/U19&lt;Rate!U$217,Rate!U$217,U31/U19))</f>
        <v>1.0712738676907334</v>
      </c>
      <c r="CF31" s="37">
        <f>IF(V31/V19&gt;Rate!V$204,Rate!V$204,IF(V31/V19&lt;Rate!V$217,Rate!V$217,V31/V19))</f>
        <v>0.96201295406458409</v>
      </c>
      <c r="CG31" s="37">
        <f t="shared" si="3"/>
        <v>1</v>
      </c>
      <c r="CH31" s="37">
        <f>IF(X31/X19&gt;Rate!X$204,Rate!X$204,IF(X31/X19&lt;Rate!X$217,Rate!X$217,X31/X19))</f>
        <v>1.0340716890461648</v>
      </c>
      <c r="CI31" s="37">
        <f>IF(Y31/Y19&gt;Rate!Y$204,Rate!Y$204,IF(Y31/Y19&lt;Rate!Y$217,Rate!Y$217,Y31/Y19))</f>
        <v>0.95258876683424676</v>
      </c>
      <c r="CJ31" s="37">
        <f>IF(Z31/Z19&gt;Rate!Z$204,Rate!Z$204,IF(Z31/Z19&lt;Rate!Z$217,Rate!Z$217,Z31/Z19))</f>
        <v>1.2226005216478446</v>
      </c>
      <c r="CK31" s="37">
        <f>IF(AA31/AA19&gt;Rate!AA$204,Rate!AA$204,IF(AA31/AA19&lt;Rate!AA$217,Rate!AA$217,AA31/AA19))</f>
        <v>1.7651413932835625</v>
      </c>
      <c r="CL31" s="37">
        <f>IF(AB31/AB19&gt;Rate!AB$204,Rate!AB$204,IF(AB31/AB19&lt;Rate!AB$217,Rate!AB$217,AB31/AB19))</f>
        <v>1.6246154469829575</v>
      </c>
      <c r="CM31" s="37">
        <f>IF(AC31/AC19&gt;Rate!AC$204,Rate!AC$204,IF(AC31/AC19&lt;Rate!AC$217,Rate!AC$217,AC31/AC19))</f>
        <v>0.99442048462090704</v>
      </c>
      <c r="CN31" s="37">
        <f>IF(AD31/AD19&gt;Rate!AD$204,Rate!AD$204,IF(AD31/AD19&lt;Rate!AD$217,Rate!AD$217,AD31/AD19))</f>
        <v>1.286825220620357</v>
      </c>
      <c r="CO31" s="37">
        <f>IF(AE31/AE19&gt;NONUS!E327,NONUS!E327,IF(AE31/AE19&lt;NONUS!E341,NONUS!E341,AE31/AE19))</f>
        <v>1.7727553617933174</v>
      </c>
      <c r="CP31" s="37">
        <f>IF(AF31/AF19&gt;Rate!AF$204,Rate!AF$204,IF(AF31/AF19&lt;Rate!AF$217,Rate!AF$217,AF31/AF19))</f>
        <v>1.0506943407147236</v>
      </c>
      <c r="CQ31" s="37">
        <f>IF(AG31/AG19&gt;Rate!AG$204,Rate!AG$204,IF(AG31/AG19&lt;Rate!AG$217,Rate!AG$217,AG31/AG19))</f>
        <v>0</v>
      </c>
      <c r="CR31" s="37">
        <f>IF(AH31/AH19&gt;Rate!AH$204,Rate!AH$204,IF(AH31/AH19&lt;Rate!AH$217,Rate!AH$217,AH31/AH19))</f>
        <v>1.3693385591964993</v>
      </c>
      <c r="CS31" s="37">
        <f>IF(AI31/AI19&gt;Rate!AI$204,Rate!AI$204,IF(AI31/AI19&lt;Rate!AI$217,Rate!AI$217,AI31/AI19))</f>
        <v>0.93708787528275783</v>
      </c>
      <c r="CT31" s="37">
        <f>IF(AJ31/AJ19&gt;Rate!AJ$204,Rate!AJ$204,IF(AJ31/AJ19&lt;Rate!AJ$217,Rate!AJ$217,AJ31/AJ19))</f>
        <v>0.90571373534179067</v>
      </c>
      <c r="CU31" s="37">
        <f>IF(AK31/AK19&gt;Rate!AK$204,Rate!AK$204,IF(AK31/AK19&lt;Rate!AK$217,Rate!AK$217,AK31/AK19))</f>
        <v>1.5634373733279288</v>
      </c>
      <c r="CV31" s="37">
        <f>IF(AL31/AL19&gt;NONUS!F327,NONUS!F327,IF(AL31/AL19&lt;NONUS!F341,NONUS!F341,AL31/AL19))</f>
        <v>1.003297107174016</v>
      </c>
      <c r="CW31" s="37">
        <f>IF(AM31/AM19&gt;Rate!AM$204,Rate!AM$204,IF(AM31/AM19&lt;Rate!AM$217,Rate!AM$217,AM31/AM19))</f>
        <v>1.0335419951388736</v>
      </c>
      <c r="CX31" s="37">
        <f>IF(AN31/AN19&gt;Rate!AN$204,Rate!AN$204,IF(AN31/AN19&lt;Rate!AN$217,Rate!AN$217,AN31/AN19))</f>
        <v>1.0536031565406583</v>
      </c>
      <c r="CY31" s="37">
        <f>IF(AO31/AO19&gt;Rate!AO$204,Rate!AO$204,IF(AO31/AO19&lt;Rate!AO$217,Rate!AO$217,AO31/AO19))</f>
        <v>0.9129021748570999</v>
      </c>
      <c r="CZ31" s="37">
        <f>IF(AP31/AP19&gt;Rate!AP$204,Rate!AP$204,IF(AP31/AP19&lt;Rate!AP$217,Rate!AP$217,AP31/AP19))</f>
        <v>1.2157947843397989</v>
      </c>
      <c r="DA31" s="37">
        <f>IF(AQ31/AQ19&gt;NONUS!G327,NONUS!G327,IF(AQ31/AQ19&lt;NONUS!G341,NONUS!G341,AQ31/AQ19))</f>
        <v>1.5053136288051134</v>
      </c>
      <c r="DB31" s="37">
        <f>IF(AR31/AR19&gt;Rate!AR$204,Rate!AR$204,IF(AR31/AR19&lt;Rate!AR$217,Rate!AR$217,AR31/AR19))</f>
        <v>1.2330754604580079</v>
      </c>
      <c r="DC31" s="37">
        <f>IF(AS31/AS19&gt;Rate!AS$204,Rate!AS$204,IF(AS31/AS19&lt;Rate!AS$217,Rate!AS$217,AS31/AS19))</f>
        <v>1.1020617518736808</v>
      </c>
      <c r="DD31" s="37">
        <f t="shared" si="4"/>
        <v>1.0612282864426898</v>
      </c>
      <c r="DE31" s="37">
        <f>IF(AU31/AU19&gt;Rate!AU$204,Rate!AU$204,IF(AU31/AU19&lt;Rate!AU$217,Rate!AU$217,AU31/AU19))</f>
        <v>0.89643005973480916</v>
      </c>
      <c r="DF31" s="37">
        <f>IF(AV31/AV19&gt;Rate!AV$204,Rate!AV$204,IF(AV31/AV19&lt;Rate!AV$217,Rate!AV$217,AV31/AV19))</f>
        <v>0.99683191397793725</v>
      </c>
      <c r="DG31" s="37">
        <f>IF(AW31/AW19&gt;Rate!AW$204,Rate!AW$204,IF(AW31/AW19&lt;Rate!AW$217,Rate!AW$217,AW31/AW19))</f>
        <v>0.92561400346414402</v>
      </c>
      <c r="DH31" s="37">
        <f>IF(AX31/AX19&gt;NONUS!I327,NONUS!I327,IF(AX31/AX19&lt;NONUS!I341,NONUS!I341,AX31/AX19))</f>
        <v>1.1636413982949907</v>
      </c>
      <c r="DI31" s="37">
        <f>IF(AY31/AY19&gt;Rate!AY$204,Rate!AY$204,IF(AY31/AY19&lt;Rate!AY$217,Rate!AY$217,AY31/AY19))</f>
        <v>1.043178189968841</v>
      </c>
      <c r="DJ31" s="37">
        <f>IF(AZ31/AZ19&gt;Rate!AZ$204,Rate!AZ$204,IF(AZ31/AZ19&lt;Rate!AZ$217,Rate!AZ$217,AZ31/AZ19))</f>
        <v>1.0806640812344208</v>
      </c>
      <c r="DK31" s="37">
        <f>IF(BA31/BA19&gt;Rate!BA$204,Rate!BA$204,IF(BA31/BA19&lt;Rate!BA$217,Rate!BA$217,BA31/BA19))</f>
        <v>1.055715496018498</v>
      </c>
      <c r="DL31" s="37">
        <f>IF(BB31/BB19&gt;Rate!BB$204,Rate!BB$204,IF(BB31/BB19&lt;Rate!BB$217,Rate!BB$217,BB31/BB19))</f>
        <v>1.0228777720402906</v>
      </c>
      <c r="DM31" s="37">
        <f>IF(BC31/BC19&gt;Rate!BC$204,Rate!BC$204,IF(BC31/BC19&lt;Rate!BC$217,Rate!BC$217,BC31/BC19))</f>
        <v>1.2117247806908877</v>
      </c>
      <c r="DN31" s="37" t="e">
        <f>IF(BD31/BD19&gt;Rate!BD$204,Rate!BD$204,IF(BD31/BD19&lt;Rate!BD$217,Rate!BD$217,BD31/BD19))</f>
        <v>#DIV/0!</v>
      </c>
      <c r="DO31" s="37">
        <f>IF(BE31/BE19&gt;Rate!BE$204,Rate!BE$204,IF(BE31/BE19&lt;Rate!BE$217,Rate!BE$217,BE31/BE19))</f>
        <v>1.0448963249598648</v>
      </c>
      <c r="DP31" s="37">
        <f>IF(BF31/BF19&gt;Rate!BF$204,Rate!BF$204,IF(BF31/BF19&lt;Rate!BF$217,Rate!BF$217,BF31/BF19))</f>
        <v>1.0814052437514201</v>
      </c>
      <c r="DQ31" s="37">
        <f>IF(BG31/BG19&gt;Rate!BG$204,Rate!BG$204,IF(BG31/BG19&lt;Rate!BG$217,Rate!BG$217,BG31/BG19))</f>
        <v>0.52940795083196357</v>
      </c>
      <c r="DR31" s="37">
        <f>IF(BH31/BH19&gt;Rate!BH$204,Rate!BH$204,IF(BH31/BH19&lt;Rate!BH$217,Rate!BH$217,BH31/BH19))</f>
        <v>1.0134289759810862</v>
      </c>
      <c r="DU31">
        <v>1.4264220249981647</v>
      </c>
      <c r="DV31">
        <v>0.92432327784546287</v>
      </c>
      <c r="DW31">
        <v>0.69032354149350084</v>
      </c>
      <c r="DX31">
        <v>1.4560179202618673</v>
      </c>
      <c r="DY31">
        <v>0.55133931654339263</v>
      </c>
      <c r="DZ31">
        <v>1.0842546397557271</v>
      </c>
      <c r="EA31" t="e">
        <v>#DIV/0!</v>
      </c>
      <c r="EB31">
        <v>1.0961271168897491</v>
      </c>
      <c r="EC31">
        <v>1.5447903949952797</v>
      </c>
      <c r="ED31">
        <v>1.1347853164198967</v>
      </c>
      <c r="EE31">
        <v>1.6927429866681452</v>
      </c>
      <c r="EF31">
        <v>0.92229809031015197</v>
      </c>
      <c r="EG31">
        <v>0.94395625818912166</v>
      </c>
      <c r="EH31">
        <v>0.5062441294014598</v>
      </c>
      <c r="EI31">
        <v>0.95848493281794112</v>
      </c>
      <c r="EJ31">
        <v>0.57295962878175055</v>
      </c>
      <c r="EK31">
        <v>1.7456826721709044</v>
      </c>
      <c r="EL31">
        <v>1.1964430978588336</v>
      </c>
      <c r="EM31">
        <v>0.67634929670538013</v>
      </c>
      <c r="EN31">
        <v>1.208712199294109</v>
      </c>
      <c r="EO31">
        <v>1.0833280697125025</v>
      </c>
      <c r="EP31">
        <v>0</v>
      </c>
      <c r="EQ31">
        <v>2.3326752124158929</v>
      </c>
      <c r="ER31">
        <v>1.1514460701365004</v>
      </c>
      <c r="ES31">
        <v>0.90930646751119992</v>
      </c>
      <c r="ET31">
        <v>1.001210337602759</v>
      </c>
      <c r="EU31">
        <v>0.76502296859104779</v>
      </c>
      <c r="EV31">
        <v>0.93607221493511206</v>
      </c>
      <c r="EW31">
        <v>0.59608094342903861</v>
      </c>
      <c r="EX31">
        <v>1.6802159271772874</v>
      </c>
      <c r="EY31">
        <v>0.97140947639255937</v>
      </c>
      <c r="EZ31">
        <v>4.2933320088822171</v>
      </c>
      <c r="FA31">
        <v>0.16632467262189057</v>
      </c>
      <c r="FB31">
        <v>1.1257442572350211</v>
      </c>
      <c r="FC31">
        <v>1.5473937756297693</v>
      </c>
      <c r="FD31">
        <v>2.8007890969524882</v>
      </c>
      <c r="FE31">
        <v>1.1309620727107472</v>
      </c>
      <c r="FF31">
        <v>0.84813287597240239</v>
      </c>
      <c r="FG31">
        <v>1.3283293207009343</v>
      </c>
      <c r="FH31">
        <v>1.2529007775606524</v>
      </c>
      <c r="FI31">
        <v>1.0148773233388066</v>
      </c>
      <c r="FJ31">
        <v>1.1498791943488633</v>
      </c>
      <c r="FK31">
        <v>0.9569198081723056</v>
      </c>
      <c r="FL31">
        <v>1.2995554405313008</v>
      </c>
      <c r="FM31">
        <v>0.90721481081798117</v>
      </c>
      <c r="FN31">
        <v>1.0946668894578244</v>
      </c>
      <c r="FO31">
        <v>0.9837026185877028</v>
      </c>
      <c r="FP31">
        <v>0.41297129864579507</v>
      </c>
      <c r="FQ31">
        <v>1.2034018049385409</v>
      </c>
      <c r="FR31">
        <v>1.0727591075498213</v>
      </c>
      <c r="FS31">
        <v>1.0139759361320693</v>
      </c>
      <c r="FT31">
        <v>1.0901634587634659</v>
      </c>
      <c r="FU31">
        <v>1.4390077616430832</v>
      </c>
      <c r="FV31">
        <v>2.0015890048073701</v>
      </c>
      <c r="FW31">
        <v>0</v>
      </c>
      <c r="FX31">
        <v>0.90209826943182536</v>
      </c>
      <c r="FY31">
        <v>0.60781946719202351</v>
      </c>
      <c r="FZ31">
        <v>1.8434932132417556</v>
      </c>
      <c r="GA31">
        <v>1163.015874295573</v>
      </c>
    </row>
    <row r="32" spans="1:183" x14ac:dyDescent="0.3">
      <c r="A32" s="3" t="s">
        <v>91</v>
      </c>
      <c r="B32" s="21">
        <v>11387455</v>
      </c>
      <c r="C32" s="21">
        <v>25482136</v>
      </c>
      <c r="D32" s="21">
        <v>5777063</v>
      </c>
      <c r="E32" s="21">
        <v>8546289</v>
      </c>
      <c r="F32" s="21">
        <v>297166.5</v>
      </c>
      <c r="G32" s="21">
        <v>6754694</v>
      </c>
      <c r="H32" s="21">
        <v>0</v>
      </c>
      <c r="I32" s="21">
        <v>59244004</v>
      </c>
      <c r="J32" s="21">
        <v>6732695.5</v>
      </c>
      <c r="K32" s="21">
        <v>7611250</v>
      </c>
      <c r="L32" s="21">
        <v>6651259.5</v>
      </c>
      <c r="M32" s="21">
        <v>81272024</v>
      </c>
      <c r="N32" s="21">
        <v>22674406</v>
      </c>
      <c r="O32" s="21">
        <v>170872.5625</v>
      </c>
      <c r="P32" s="21">
        <v>885543.375</v>
      </c>
      <c r="Q32" s="21">
        <v>1102876.625</v>
      </c>
      <c r="R32" s="21">
        <v>11834355</v>
      </c>
      <c r="S32" s="21">
        <v>28698.21875</v>
      </c>
      <c r="T32" s="21">
        <v>112384.2734375</v>
      </c>
      <c r="U32" s="21">
        <v>10823013</v>
      </c>
      <c r="V32" s="21">
        <v>11319425</v>
      </c>
      <c r="W32" s="37">
        <v>0</v>
      </c>
      <c r="X32" s="21">
        <v>2050466.875</v>
      </c>
      <c r="Y32" s="21">
        <v>2036649.25</v>
      </c>
      <c r="Z32" s="21">
        <v>11570205</v>
      </c>
      <c r="AA32" s="21">
        <v>1787527.375</v>
      </c>
      <c r="AB32" s="21">
        <v>3043650.5</v>
      </c>
      <c r="AC32" s="21">
        <v>24499860</v>
      </c>
      <c r="AD32" s="21">
        <v>9118.5224609375</v>
      </c>
      <c r="AE32" s="21">
        <v>760316.6875</v>
      </c>
      <c r="AF32" s="21">
        <v>12928599</v>
      </c>
      <c r="AG32" s="21">
        <v>239077.640625</v>
      </c>
      <c r="AH32" s="21">
        <v>5289.0009765625</v>
      </c>
      <c r="AI32" s="21">
        <v>2438424.25</v>
      </c>
      <c r="AJ32" s="21">
        <v>19355694</v>
      </c>
      <c r="AK32" s="21">
        <v>4140233.5</v>
      </c>
      <c r="AL32" s="21">
        <v>412413.9375</v>
      </c>
      <c r="AM32" s="21">
        <v>12959005</v>
      </c>
      <c r="AN32" s="21">
        <v>28495692</v>
      </c>
      <c r="AO32" s="21">
        <v>15925938</v>
      </c>
      <c r="AP32" s="21">
        <v>17356756</v>
      </c>
      <c r="AQ32" s="21">
        <v>17218592</v>
      </c>
      <c r="AR32" s="21">
        <v>3828280.75</v>
      </c>
      <c r="AS32" s="21">
        <v>35927700</v>
      </c>
      <c r="AT32" s="21">
        <v>882810.0625</v>
      </c>
      <c r="AU32" s="21">
        <v>2254178.25</v>
      </c>
      <c r="AV32" s="21">
        <v>9482097</v>
      </c>
      <c r="AW32" s="21">
        <v>57886.859375</v>
      </c>
      <c r="AX32" s="21">
        <v>3436118.75</v>
      </c>
      <c r="AY32" s="21">
        <v>6258305.5</v>
      </c>
      <c r="AZ32" s="21">
        <v>69578376</v>
      </c>
      <c r="BA32" s="21">
        <v>583851072</v>
      </c>
      <c r="BB32" s="21">
        <v>4824495.5</v>
      </c>
      <c r="BC32" s="21">
        <v>26355940</v>
      </c>
      <c r="BD32" s="21">
        <v>0</v>
      </c>
      <c r="BE32" s="21">
        <v>5946970.5</v>
      </c>
      <c r="BF32" s="21">
        <v>2560585.75</v>
      </c>
      <c r="BG32" s="21">
        <v>56996.53125</v>
      </c>
      <c r="BH32" s="21">
        <v>106371.890625</v>
      </c>
      <c r="BI32" s="21">
        <v>1210465075.8769531</v>
      </c>
      <c r="BJ32" s="21">
        <f t="shared" si="1"/>
        <v>2016</v>
      </c>
      <c r="BK32" s="21">
        <f t="shared" si="2"/>
        <v>11</v>
      </c>
      <c r="BL32" s="37">
        <f>IF(B32/B20&gt;NONUS!B328,NONUS!B328,IF(B32/B20&lt;NONUS!B342,NONUS!B342,B32/B20))</f>
        <v>1.058156216719055</v>
      </c>
      <c r="BM32" s="37">
        <f>IF(C32/C20&gt;Rate!C$205,Rate!C$205,IF(C32/C20&lt;Rate!C$218,Rate!C$218,C32/C20))</f>
        <v>0.85335551246568198</v>
      </c>
      <c r="BN32" s="37">
        <f>IF(D32/D20&gt;Rate!D$205,Rate!D$205,IF(D32/D20&lt;Rate!D$218,Rate!D$218,D32/D20))</f>
        <v>1.0704745150351203</v>
      </c>
      <c r="BO32" s="37">
        <f>IF(E32/E20&gt;Rate!E$205,Rate!E$205,IF(E32/E20&lt;Rate!E$218,Rate!E$218,E32/E20))</f>
        <v>0.99761029868815065</v>
      </c>
      <c r="BP32" s="37">
        <f>IF(F32/F20&gt;NONUS!C328,NONUS!C328,IF(F32/F20&lt;NONUS!C342,NONUS!C342,F32/F20))</f>
        <v>0.95351205009550832</v>
      </c>
      <c r="BQ32" s="37">
        <f>IF((G32+H32)/(G20+H20)&gt;NONUS!J328,NONUS!J328,IF((G32+H32)/(G20+H20)&lt;NONUS!J342,NONUS!J342,(G32+H32)/(G20+H20)))</f>
        <v>1.0099387408147293</v>
      </c>
      <c r="BR32" s="37" t="e">
        <f>IF(H32/H20&gt;Rate!H$205,Rate!H$205,IF(H32/H20&lt;Rate!H$218,Rate!H$218,H32/H20))</f>
        <v>#DIV/0!</v>
      </c>
      <c r="BS32" s="37">
        <f>IF(I32/I20&gt;Rate!I$205,Rate!I$205,IF(I32/I20&lt;Rate!I$218,Rate!I$218,I32/I20))</f>
        <v>1.0266139831871264</v>
      </c>
      <c r="BT32" s="37">
        <f>IF(J32/J20&gt;Rate!J$205,Rate!J$205,IF(J32/J20&lt;Rate!J$218,Rate!J$218,J32/J20))</f>
        <v>1.2310351356389453</v>
      </c>
      <c r="BU32" s="37">
        <f>IF(K32/K20&gt;Rate!K$205,Rate!K$205,IF(K32/K20&lt;Rate!K$218,Rate!K$218,K32/K20))</f>
        <v>1.3344115571568202</v>
      </c>
      <c r="BV32" s="37">
        <f>IF(L32/L20&gt;Rate!L$205,Rate!L$205,IF(L32/L20&lt;Rate!L$218,Rate!L$218,L32/L20))</f>
        <v>0.97910543049627341</v>
      </c>
      <c r="BW32" s="37">
        <f>IF(M32/M20&gt;Rate!M$205,Rate!M$205,IF(M32/M20&lt;Rate!M$218,Rate!M$218,M32/M20))</f>
        <v>0.95801357513982388</v>
      </c>
      <c r="BX32" s="37">
        <f>IF(N32/N20&gt;Rate!N$205,Rate!N$205,IF(N32/N20&lt;Rate!N$218,Rate!N$218,N32/N20))</f>
        <v>0.88640560246472166</v>
      </c>
      <c r="BY32" s="37">
        <f>IF(O32/O20&gt;Rate!O$205,Rate!O$205,IF(O32/O20&lt;Rate!O$218,Rate!O$218,O32/O20))</f>
        <v>0.59492975093761524</v>
      </c>
      <c r="BZ32" s="37">
        <f>IF(P32/P20&gt;Rate!P$205,Rate!P$205,IF(P32/P20&lt;Rate!P$218,Rate!P$218,P32/P20))</f>
        <v>1.0302085422994121</v>
      </c>
      <c r="CA32" s="37">
        <f>IF(Q32/Q20&gt;Rate!Q$205,Rate!Q$205,IF(Q32/Q20&lt;Rate!Q$218,Rate!Q$218,Q32/Q20))</f>
        <v>0.7220152206443512</v>
      </c>
      <c r="CB32" s="37">
        <f>IF(R32/R20&gt;Rate!R$205,Rate!R$205,IF(R32/R20&lt;Rate!R$218,Rate!R$218,R32/R20))</f>
        <v>1.1456623257235008</v>
      </c>
      <c r="CC32" s="37">
        <f>IF(S32/S20&gt;Rate!S$205,Rate!S$205,IF(S32/S20&lt;Rate!S$218,Rate!S$218,S32/S20))</f>
        <v>2.4178771832246726</v>
      </c>
      <c r="CD32" s="37">
        <f>IF(T32/T20&gt;Rate!T$205,Rate!T$205,IF(T32/T20&lt;Rate!T$218,Rate!T$218,T32/T20))</f>
        <v>0.6965773293441625</v>
      </c>
      <c r="CE32" s="37">
        <f>IF(U32/U20&gt;Rate!U$205,Rate!U$205,IF(U32/U20&lt;Rate!U$218,Rate!U$218,U32/U20))</f>
        <v>0.93475789816790955</v>
      </c>
      <c r="CF32" s="37">
        <f>IF(V32/V20&gt;Rate!V$205,Rate!V$205,IF(V32/V20&lt;Rate!V$218,Rate!V$218,V32/V20))</f>
        <v>1.4793311175737434</v>
      </c>
      <c r="CG32" s="37">
        <f t="shared" si="3"/>
        <v>1</v>
      </c>
      <c r="CH32" s="37">
        <f>IF(X32/X20&gt;Rate!X$205,Rate!X$205,IF(X32/X20&lt;Rate!X$218,Rate!X$218,X32/X20))</f>
        <v>0.98708221629893789</v>
      </c>
      <c r="CI32" s="37">
        <f>IF(Y32/Y20&gt;Rate!Y$205,Rate!Y$205,IF(Y32/Y20&lt;Rate!Y$218,Rate!Y$218,Y32/Y20))</f>
        <v>1.7550471063257065</v>
      </c>
      <c r="CJ32" s="37">
        <f>IF(Z32/Z20&gt;Rate!Z$205,Rate!Z$205,IF(Z32/Z20&lt;Rate!Z$218,Rate!Z$218,Z32/Z20))</f>
        <v>1.4529229290156125</v>
      </c>
      <c r="CK32" s="37">
        <f>IF(AA32/AA20&gt;Rate!AA$205,Rate!AA$205,IF(AA32/AA20&lt;Rate!AA$218,Rate!AA$218,AA32/AA20))</f>
        <v>2.4587649932935203</v>
      </c>
      <c r="CL32" s="37">
        <f>IF(AB32/AB20&gt;Rate!AB$205,Rate!AB$205,IF(AB32/AB20&lt;Rate!AB$218,Rate!AB$218,AB32/AB20))</f>
        <v>1.1529241194875641</v>
      </c>
      <c r="CM32" s="37">
        <f>IF(AC32/AC20&gt;Rate!AC$205,Rate!AC$205,IF(AC32/AC20&lt;Rate!AC$218,Rate!AC$218,AC32/AC20))</f>
        <v>0.94466964983479373</v>
      </c>
      <c r="CN32" s="37">
        <f>IF(AD32/AD20&gt;Rate!AD$205,Rate!AD$205,IF(AD32/AD20&lt;Rate!AD$218,Rate!AD$218,AD32/AD20))</f>
        <v>1.2795706830181799</v>
      </c>
      <c r="CO32" s="37">
        <f>IF(AE32/AE20&gt;NONUS!E328,NONUS!E328,IF(AE32/AE20&lt;NONUS!E342,NONUS!E342,AE32/AE20))</f>
        <v>1.0846132784286362</v>
      </c>
      <c r="CP32" s="37">
        <f>IF(AF32/AF20&gt;Rate!AF$205,Rate!AF$205,IF(AF32/AF20&lt;Rate!AF$218,Rate!AF$218,AF32/AF20))</f>
        <v>0.90818415278029296</v>
      </c>
      <c r="CQ32" s="37">
        <f>IF(AG32/AG20&gt;Rate!AG$205,Rate!AG$205,IF(AG32/AG20&lt;Rate!AG$218,Rate!AG$218,AG32/AG20))</f>
        <v>0</v>
      </c>
      <c r="CR32" s="37">
        <f>IF(AH32/AH20&gt;Rate!AH$205,Rate!AH$205,IF(AH32/AH20&lt;Rate!AH$218,Rate!AH$218,AH32/AH20))</f>
        <v>6.1041424346524567</v>
      </c>
      <c r="CS32" s="37">
        <f>IF(AI32/AI20&gt;Rate!AI$205,Rate!AI$205,IF(AI32/AI20&lt;Rate!AI$218,Rate!AI$218,AI32/AI20))</f>
        <v>1.0710173311667819</v>
      </c>
      <c r="CT32" s="37">
        <f>IF(AJ32/AJ20&gt;Rate!AJ$205,Rate!AJ$205,IF(AJ32/AJ20&lt;Rate!AJ$218,Rate!AJ$218,AJ32/AJ20))</f>
        <v>0.96470247559048838</v>
      </c>
      <c r="CU32" s="37">
        <f>IF(AK32/AK20&gt;Rate!AK$205,Rate!AK$205,IF(AK32/AK20&lt;Rate!AK$218,Rate!AK$218,AK32/AK20))</f>
        <v>1.663919742027947</v>
      </c>
      <c r="CV32" s="37">
        <f>IF(AL32/AL20&gt;NONUS!F328,NONUS!F328,IF(AL32/AL20&lt;NONUS!F342,NONUS!F342,AL32/AL20))</f>
        <v>0.64816843401456958</v>
      </c>
      <c r="CW32" s="37">
        <f>IF(AM32/AM20&gt;Rate!AM$205,Rate!AM$205,IF(AM32/AM20&lt;Rate!AM$218,Rate!AM$218,AM32/AM20))</f>
        <v>0.90343856574808401</v>
      </c>
      <c r="CX32" s="37">
        <f>IF(AN32/AN20&gt;Rate!AN$205,Rate!AN$205,IF(AN32/AN20&lt;Rate!AN$218,Rate!AN$218,AN32/AN20))</f>
        <v>0.95194833820481639</v>
      </c>
      <c r="CY32" s="37">
        <f>IF(AO32/AO20&gt;Rate!AO$205,Rate!AO$205,IF(AO32/AO20&lt;Rate!AO$218,Rate!AO$218,AO32/AO20))</f>
        <v>0.86641933596963183</v>
      </c>
      <c r="CZ32" s="37">
        <f>IF(AP32/AP20&gt;Rate!AP$205,Rate!AP$205,IF(AP32/AP20&lt;Rate!AP$218,Rate!AP$218,AP32/AP20))</f>
        <v>1.0424945791862255</v>
      </c>
      <c r="DA32" s="37">
        <f>IF(AQ32/AQ20&gt;NONUS!G328,NONUS!G328,IF(AQ32/AQ20&lt;NONUS!G342,NONUS!G342,AQ32/AQ20))</f>
        <v>1.3796342787884135</v>
      </c>
      <c r="DB32" s="37">
        <f>IF(AR32/AR20&gt;Rate!AR$205,Rate!AR$205,IF(AR32/AR20&lt;Rate!AR$218,Rate!AR$218,AR32/AR20))</f>
        <v>1.0762831426371908</v>
      </c>
      <c r="DC32" s="37">
        <f>IF(AS32/AS20&gt;Rate!AS$205,Rate!AS$205,IF(AS32/AS20&lt;Rate!AS$218,Rate!AS$218,AS32/AS20))</f>
        <v>1.0419268267077471</v>
      </c>
      <c r="DD32" s="37">
        <f t="shared" si="4"/>
        <v>0.99990712341464727</v>
      </c>
      <c r="DE32" s="37">
        <f>IF(AU32/AU20&gt;Rate!AU$205,Rate!AU$205,IF(AU32/AU20&lt;Rate!AU$218,Rate!AU$218,AU32/AU20))</f>
        <v>1.5740444602720929</v>
      </c>
      <c r="DF32" s="37">
        <f>IF(AV32/AV20&gt;Rate!AV$205,Rate!AV$205,IF(AV32/AV20&lt;Rate!AV$218,Rate!AV$218,AV32/AV20))</f>
        <v>0.99150339844194812</v>
      </c>
      <c r="DG32" s="37">
        <f>IF(AW32/AW20&gt;Rate!AW$205,Rate!AW$205,IF(AW32/AW20&lt;Rate!AW$218,Rate!AW$218,AW32/AW20))</f>
        <v>2.2736673172048949</v>
      </c>
      <c r="DH32" s="37">
        <f>IF(AX32/AX20&gt;NONUS!I328,NONUS!I328,IF(AX32/AX20&lt;NONUS!I342,NONUS!I342,AX32/AX20))</f>
        <v>1.0540220548640011</v>
      </c>
      <c r="DI32" s="37">
        <f>IF(AY32/AY20&gt;Rate!AY$205,Rate!AY$205,IF(AY32/AY20&lt;Rate!AY$218,Rate!AY$218,AY32/AY20))</f>
        <v>1.0080110254078698</v>
      </c>
      <c r="DJ32" s="37">
        <f>IF(AZ32/AZ20&gt;Rate!AZ$205,Rate!AZ$205,IF(AZ32/AZ20&lt;Rate!AZ$218,Rate!AZ$218,AZ32/AZ20))</f>
        <v>0.86205098088774246</v>
      </c>
      <c r="DK32" s="37">
        <f>IF(BA32/BA20&gt;Rate!BA$205,Rate!BA$205,IF(BA32/BA20&lt;Rate!BA$218,Rate!BA$218,BA32/BA20))</f>
        <v>0.99514300880159889</v>
      </c>
      <c r="DL32" s="37">
        <f>IF(BB32/BB20&gt;Rate!BB$205,Rate!BB$205,IF(BB32/BB20&lt;Rate!BB$218,Rate!BB$218,BB32/BB20))</f>
        <v>0.90308593803377724</v>
      </c>
      <c r="DM32" s="37">
        <f>IF(BC32/BC20&gt;Rate!BC$205,Rate!BC$205,IF(BC32/BC20&lt;Rate!BC$218,Rate!BC$218,BC32/BC20))</f>
        <v>1.2299295994833126</v>
      </c>
      <c r="DN32" s="37" t="e">
        <f>IF(BD32/BD20&gt;Rate!BD$205,Rate!BD$205,IF(BD32/BD20&lt;Rate!BD$218,Rate!BD$218,BD32/BD20))</f>
        <v>#DIV/0!</v>
      </c>
      <c r="DO32" s="37">
        <f>IF(BE32/BE20&gt;Rate!BE$205,Rate!BE$205,IF(BE32/BE20&lt;Rate!BE$218,Rate!BE$218,BE32/BE20))</f>
        <v>1.0414367625673513</v>
      </c>
      <c r="DP32" s="37">
        <f>IF(BF32/BF20&gt;Rate!BF$205,Rate!BF$205,IF(BF32/BF20&lt;Rate!BF$218,Rate!BF$218,BF32/BF20))</f>
        <v>2.9033674963396781</v>
      </c>
      <c r="DQ32" s="37">
        <f>IF(BG32/BG20&gt;Rate!BG$205,Rate!BG$205,IF(BG32/BG20&lt;Rate!BG$218,Rate!BG$218,BG32/BG20))</f>
        <v>0.61295459575049416</v>
      </c>
      <c r="DR32" s="37">
        <f>IF(BH32/BH20&gt;Rate!BH$205,Rate!BH$205,IF(BH32/BH20&lt;Rate!BH$218,Rate!BH$218,BH32/BH20))</f>
        <v>1.0039735390379121</v>
      </c>
      <c r="DU32">
        <v>1.1313479257008565</v>
      </c>
      <c r="DV32">
        <v>0.8348174239771069</v>
      </c>
      <c r="DW32">
        <v>0.64789609802293069</v>
      </c>
      <c r="DX32">
        <v>0.4382304315864286</v>
      </c>
      <c r="DY32">
        <v>0.56468728500795728</v>
      </c>
      <c r="DZ32">
        <v>1.0011449159410821</v>
      </c>
      <c r="EA32" t="e">
        <v>#DIV/0!</v>
      </c>
      <c r="EB32">
        <v>0.94950871859156194</v>
      </c>
      <c r="EC32">
        <v>1.1620979671566611</v>
      </c>
      <c r="ED32">
        <v>0.77880589473666839</v>
      </c>
      <c r="EE32">
        <v>1.7722909816887997</v>
      </c>
      <c r="EF32">
        <v>0.87231183131538759</v>
      </c>
      <c r="EG32">
        <v>0.79995419781105237</v>
      </c>
      <c r="EH32">
        <v>1.1662553938773972</v>
      </c>
      <c r="EI32">
        <v>0.77005706370444005</v>
      </c>
      <c r="EJ32">
        <v>0.40595115127793169</v>
      </c>
      <c r="EK32">
        <v>1.5610584605058553</v>
      </c>
      <c r="EL32">
        <v>1.460600033069885</v>
      </c>
      <c r="EM32">
        <v>3.5750242525783262</v>
      </c>
      <c r="EN32">
        <v>1.0317176294220454</v>
      </c>
      <c r="EO32">
        <v>0.7739921634156699</v>
      </c>
      <c r="EP32" t="e">
        <v>#DIV/0!</v>
      </c>
      <c r="EQ32">
        <v>7.7746466327036048</v>
      </c>
      <c r="ER32">
        <v>0.71351482633763719</v>
      </c>
      <c r="ES32">
        <v>1.0245626989827188</v>
      </c>
      <c r="ET32">
        <v>2.9866167208464378</v>
      </c>
      <c r="EU32">
        <v>1.4424055436994487</v>
      </c>
      <c r="EV32">
        <v>0.84449664349422049</v>
      </c>
      <c r="EW32">
        <v>1.9905990141497405</v>
      </c>
      <c r="EX32">
        <v>0.95692285017228051</v>
      </c>
      <c r="EY32">
        <v>0.78366574994258076</v>
      </c>
      <c r="EZ32">
        <v>8.0314555821801132</v>
      </c>
      <c r="FA32">
        <v>0.72325630140206465</v>
      </c>
      <c r="FB32">
        <v>0.66664048173587154</v>
      </c>
      <c r="FC32">
        <v>1.466240678788252</v>
      </c>
      <c r="FD32">
        <v>2.8525863824223872</v>
      </c>
      <c r="FE32">
        <v>1.3673941372178073</v>
      </c>
      <c r="FF32">
        <v>0.72565566528357173</v>
      </c>
      <c r="FG32">
        <v>1.2395553712878935</v>
      </c>
      <c r="FH32">
        <v>1.0970252615516467</v>
      </c>
      <c r="FI32">
        <v>1.0425230141778645</v>
      </c>
      <c r="FJ32">
        <v>0.99471969087443179</v>
      </c>
      <c r="FK32">
        <v>1.069776104661335</v>
      </c>
      <c r="FL32">
        <v>1.1120955429105288</v>
      </c>
      <c r="FM32">
        <v>0.87716270983189881</v>
      </c>
      <c r="FN32">
        <v>0.75406783738416927</v>
      </c>
      <c r="FO32">
        <v>0.93903807361959557</v>
      </c>
      <c r="FP32">
        <v>1.0472426757051583</v>
      </c>
      <c r="FQ32">
        <v>1.5361512982834147</v>
      </c>
      <c r="FR32">
        <v>0.99992146353556022</v>
      </c>
      <c r="FS32">
        <v>0.82396445639877847</v>
      </c>
      <c r="FT32">
        <v>0.95648718773657249</v>
      </c>
      <c r="FU32">
        <v>1.226785683802095</v>
      </c>
      <c r="FV32">
        <v>2.2812363381548533</v>
      </c>
      <c r="FW32" t="e">
        <v>#DIV/0!</v>
      </c>
      <c r="FX32">
        <v>0.95130843192224568</v>
      </c>
      <c r="FY32">
        <v>0.94562358707123306</v>
      </c>
      <c r="FZ32">
        <v>3.0429961620323986</v>
      </c>
      <c r="GA32">
        <v>48.336323643680736</v>
      </c>
    </row>
    <row r="33" spans="1:183" x14ac:dyDescent="0.3">
      <c r="A33" s="3" t="s">
        <v>92</v>
      </c>
      <c r="B33" s="21">
        <v>13030148</v>
      </c>
      <c r="C33" s="21">
        <v>29076396</v>
      </c>
      <c r="D33" s="21">
        <v>8258432.5</v>
      </c>
      <c r="E33" s="21">
        <v>10512131</v>
      </c>
      <c r="F33" s="21">
        <v>297503.84375</v>
      </c>
      <c r="G33" s="21">
        <v>6977614.5</v>
      </c>
      <c r="H33" s="21">
        <v>0</v>
      </c>
      <c r="I33" s="21">
        <v>64582036</v>
      </c>
      <c r="J33" s="21">
        <v>6371599.5</v>
      </c>
      <c r="K33" s="21">
        <v>6792096</v>
      </c>
      <c r="L33" s="21">
        <v>3051772.5</v>
      </c>
      <c r="M33" s="21">
        <v>86673888</v>
      </c>
      <c r="N33" s="21">
        <v>25456554</v>
      </c>
      <c r="O33" s="21">
        <v>736295.75</v>
      </c>
      <c r="P33" s="21">
        <v>990077.875</v>
      </c>
      <c r="Q33" s="21">
        <v>4324307.5</v>
      </c>
      <c r="R33" s="21">
        <v>11386930</v>
      </c>
      <c r="S33" s="21">
        <v>17068.138671875</v>
      </c>
      <c r="T33" s="21">
        <v>129767.578125</v>
      </c>
      <c r="U33" s="21">
        <v>12225302</v>
      </c>
      <c r="V33" s="21">
        <v>9677470</v>
      </c>
      <c r="W33" s="37">
        <v>0</v>
      </c>
      <c r="X33" s="21">
        <v>3943662.75</v>
      </c>
      <c r="Y33" s="21">
        <v>1415076.375</v>
      </c>
      <c r="Z33" s="21">
        <v>13667560</v>
      </c>
      <c r="AA33" s="21">
        <v>2404291.25</v>
      </c>
      <c r="AB33" s="21">
        <v>3875352.75</v>
      </c>
      <c r="AC33" s="21">
        <v>29362492</v>
      </c>
      <c r="AD33" s="21">
        <v>23767.306640625</v>
      </c>
      <c r="AE33" s="21">
        <v>816547.875</v>
      </c>
      <c r="AF33" s="21">
        <v>18874966</v>
      </c>
      <c r="AG33" s="21">
        <v>124541.71875</v>
      </c>
      <c r="AH33" s="21">
        <v>23915.826171875</v>
      </c>
      <c r="AI33" s="21">
        <v>2706209.5</v>
      </c>
      <c r="AJ33" s="21">
        <v>15230732</v>
      </c>
      <c r="AK33" s="21">
        <v>4309060.5</v>
      </c>
      <c r="AL33" s="21">
        <v>1011808.5625</v>
      </c>
      <c r="AM33" s="21">
        <v>14744691</v>
      </c>
      <c r="AN33" s="21">
        <v>19823896</v>
      </c>
      <c r="AO33" s="21">
        <v>20198088</v>
      </c>
      <c r="AP33" s="21">
        <v>14999731</v>
      </c>
      <c r="AQ33" s="21">
        <v>21354036</v>
      </c>
      <c r="AR33" s="21">
        <v>4305954.5</v>
      </c>
      <c r="AS33" s="21">
        <v>31143118</v>
      </c>
      <c r="AT33" s="21">
        <v>497438.84375</v>
      </c>
      <c r="AU33" s="21">
        <v>2229228</v>
      </c>
      <c r="AV33" s="21">
        <v>10257145</v>
      </c>
      <c r="AW33" s="21">
        <v>161415.921875</v>
      </c>
      <c r="AX33" s="21">
        <v>3785508.5</v>
      </c>
      <c r="AY33" s="21">
        <v>7675645.5</v>
      </c>
      <c r="AZ33" s="21">
        <v>72981072</v>
      </c>
      <c r="BA33" s="21">
        <v>598620736</v>
      </c>
      <c r="BB33" s="21">
        <v>5219899</v>
      </c>
      <c r="BC33" s="21">
        <v>10296599</v>
      </c>
      <c r="BD33" s="21">
        <v>0</v>
      </c>
      <c r="BE33" s="21">
        <v>7152367.5</v>
      </c>
      <c r="BF33" s="21">
        <v>3464317.25</v>
      </c>
      <c r="BG33" s="21">
        <v>238190.859375</v>
      </c>
      <c r="BH33" s="21">
        <v>9568.5634765625</v>
      </c>
      <c r="BI33" s="21">
        <v>1252609576.0629883</v>
      </c>
      <c r="BJ33" s="21">
        <f t="shared" si="1"/>
        <v>2016</v>
      </c>
      <c r="BK33" s="21">
        <f t="shared" si="2"/>
        <v>12</v>
      </c>
      <c r="BL33" s="37">
        <f>IF(B33/B21&gt;NONUS!B329,NONUS!B329,IF(B33/B21&lt;NONUS!B343,NONUS!B343,B33/B21))</f>
        <v>1.0840657210914446</v>
      </c>
      <c r="BM33" s="37">
        <f>IF(C33/C21&gt;Rate!C$206,Rate!C$206,IF(C33/C21&lt;Rate!C$219,Rate!C$219,C33/C21))</f>
        <v>0.99053911084075719</v>
      </c>
      <c r="BN33" s="37">
        <f>IF(D33/D21&gt;Rate!D$206,Rate!D$206,IF(D33/D21&lt;Rate!D$219,Rate!D$219,D33/D21))</f>
        <v>1.24939598544011</v>
      </c>
      <c r="BO33" s="37">
        <f>IF(E33/E21&gt;Rate!E$206,Rate!E$206,IF(E33/E21&lt;Rate!E$219,Rate!E$219,E33/E21))</f>
        <v>1.0524084254896711</v>
      </c>
      <c r="BP33" s="37">
        <f>IF(F33/F21&gt;NONUS!C329,NONUS!C329,IF(F33/F21&lt;NONUS!C343,NONUS!C343,F33/F21))</f>
        <v>0.95921688207961175</v>
      </c>
      <c r="BQ33" s="37">
        <f>IF((G33+H33)/(G21+H21)&gt;NONUS!J329,NONUS!J329,IF((G33+H33)/(G21+H21)&lt;NONUS!J343,NONUS!J343,(G33+H33)/(G21+H21)))</f>
        <v>1.0248294738910708</v>
      </c>
      <c r="BR33" s="37" t="e">
        <f>IF(H33/H21&gt;Rate!H$206,Rate!H$206,IF(H33/H21&lt;Rate!H$219,Rate!H$219,H33/H21))</f>
        <v>#DIV/0!</v>
      </c>
      <c r="BS33" s="37">
        <f>IF(I33/I21&gt;Rate!I$206,Rate!I$206,IF(I33/I21&lt;Rate!I$219,Rate!I$219,I33/I21))</f>
        <v>0.98388172828657627</v>
      </c>
      <c r="BT33" s="37">
        <f>IF(J33/J21&gt;Rate!J$206,Rate!J$206,IF(J33/J21&lt;Rate!J$219,Rate!J$219,J33/J21))</f>
        <v>1.0360066652000366</v>
      </c>
      <c r="BU33" s="37">
        <f>IF(K33/K21&gt;Rate!K$206,Rate!K$206,IF(K33/K21&lt;Rate!K$219,Rate!K$219,K33/K21))</f>
        <v>1.0248857205197872</v>
      </c>
      <c r="BV33" s="37">
        <f>IF(L33/L21&gt;Rate!L$206,Rate!L$206,IF(L33/L21&lt;Rate!L$219,Rate!L$219,L33/L21))</f>
        <v>1.4598695790094618</v>
      </c>
      <c r="BW33" s="37">
        <f>IF(M33/M21&gt;Rate!M$206,Rate!M$206,IF(M33/M21&lt;Rate!M$219,Rate!M$219,M33/M21))</f>
        <v>1.0425583366235336</v>
      </c>
      <c r="BX33" s="37">
        <f>IF(N33/N21&gt;Rate!N$206,Rate!N$206,IF(N33/N21&lt;Rate!N$219,Rate!N$219,N33/N21))</f>
        <v>0.97713539126097004</v>
      </c>
      <c r="BY33" s="37">
        <f>IF(O33/O21&gt;Rate!O$206,Rate!O$206,IF(O33/O21&lt;Rate!O$219,Rate!O$219,O33/O21))</f>
        <v>6.2265120353694652</v>
      </c>
      <c r="BZ33" s="37">
        <f>IF(P33/P21&gt;Rate!P$206,Rate!P$206,IF(P33/P21&lt;Rate!P$219,Rate!P$219,P33/P21))</f>
        <v>0.92774457265261601</v>
      </c>
      <c r="CA33" s="37">
        <f>IF(Q33/Q21&gt;Rate!Q$206,Rate!Q$206,IF(Q33/Q21&lt;Rate!Q$219,Rate!Q$219,Q33/Q21))</f>
        <v>2.3910176231704319</v>
      </c>
      <c r="CB33" s="37">
        <f>IF(R33/R21&gt;Rate!R$206,Rate!R$206,IF(R33/R21&lt;Rate!R$219,Rate!R$219,R33/R21))</f>
        <v>1.0269188403564722</v>
      </c>
      <c r="CC33" s="37">
        <f>IF(S33/S21&gt;Rate!S$206,Rate!S$206,IF(S33/S21&lt;Rate!S$219,Rate!S$219,S33/S21))</f>
        <v>2.382636655948553</v>
      </c>
      <c r="CD33" s="37">
        <f>IF(T33/T21&gt;Rate!T$206,Rate!T$206,IF(T33/T21&lt;Rate!T$219,Rate!T$219,T33/T21))</f>
        <v>0.93334678171589369</v>
      </c>
      <c r="CE33" s="37">
        <f>IF(U33/U21&gt;Rate!U$206,Rate!U$206,IF(U33/U21&lt;Rate!U$219,Rate!U$219,U33/U21))</f>
        <v>1.0931879219176395</v>
      </c>
      <c r="CF33" s="37">
        <f>IF(V33/V21&gt;Rate!V$206,Rate!V$206,IF(V33/V21&lt;Rate!V$219,Rate!V$219,V33/V21))</f>
        <v>1.1363433010901649</v>
      </c>
      <c r="CG33" s="37">
        <f t="shared" si="3"/>
        <v>1</v>
      </c>
      <c r="CH33" s="37">
        <f>IF(X33/X21&gt;Rate!X$206,Rate!X$206,IF(X33/X21&lt;Rate!X$219,Rate!X$219,X33/X21))</f>
        <v>1.0096347850976017</v>
      </c>
      <c r="CI33" s="37">
        <f>IF(Y33/Y21&gt;Rate!Y$206,Rate!Y$206,IF(Y33/Y21&lt;Rate!Y$219,Rate!Y$219,Y33/Y21))</f>
        <v>1.0658724462457847</v>
      </c>
      <c r="CJ33" s="37">
        <f>IF(Z33/Z21&gt;Rate!Z$206,Rate!Z$206,IF(Z33/Z21&lt;Rate!Z$219,Rate!Z$219,Z33/Z21))</f>
        <v>1.1550671837536277</v>
      </c>
      <c r="CK33" s="37">
        <f>IF(AA33/AA21&gt;Rate!AA$206,Rate!AA$206,IF(AA33/AA21&lt;Rate!AA$219,Rate!AA$219,AA33/AA21))</f>
        <v>2.3279607630240386</v>
      </c>
      <c r="CL33" s="37">
        <f>IF(AB33/AB21&gt;Rate!AB$206,Rate!AB$206,IF(AB33/AB21&lt;Rate!AB$219,Rate!AB$219,AB33/AB21))</f>
        <v>1.4716107972224213</v>
      </c>
      <c r="CM33" s="37">
        <f>IF(AC33/AC21&gt;Rate!AC$206,Rate!AC$206,IF(AC33/AC21&lt;Rate!AC$219,Rate!AC$219,AC33/AC21))</f>
        <v>1.0312015238572598</v>
      </c>
      <c r="CN33" s="37">
        <f>IF(AD33/AD21&gt;Rate!AD$206,Rate!AD$206,IF(AD33/AD21&lt;Rate!AD$219,Rate!AD$219,AD33/AD21))</f>
        <v>1.7504482976771376</v>
      </c>
      <c r="CO33" s="37">
        <f>IF(AE33/AE21&gt;NONUS!E329,NONUS!E329,IF(AE33/AE21&lt;NONUS!E343,NONUS!E343,AE33/AE21))</f>
        <v>0.78323319778829925</v>
      </c>
      <c r="CP33" s="37">
        <f>IF(AF33/AF21&gt;Rate!AF$206,Rate!AF$206,IF(AF33/AF21&lt;Rate!AF$219,Rate!AF$219,AF33/AF21))</f>
        <v>1.1363152063991608</v>
      </c>
      <c r="CQ33" s="37">
        <f>IF(AG33/AG21&gt;Rate!AG$206,Rate!AG$206,IF(AG33/AG21&lt;Rate!AG$219,Rate!AG$219,AG33/AG21))</f>
        <v>0</v>
      </c>
      <c r="CR33" s="37">
        <f>IF(AH33/AH21&gt;Rate!AH$206,Rate!AH$206,IF(AH33/AH21&lt;Rate!AH$219,Rate!AH$219,AH33/AH21))</f>
        <v>4.2</v>
      </c>
      <c r="CS33" s="37">
        <f>IF(AI33/AI21&gt;Rate!AI$206,Rate!AI$206,IF(AI33/AI21&lt;Rate!AI$219,Rate!AI$219,AI33/AI21))</f>
        <v>1.1715609787404768</v>
      </c>
      <c r="CT33" s="37">
        <f>IF(AJ33/AJ21&gt;Rate!AJ$206,Rate!AJ$206,IF(AJ33/AJ21&lt;Rate!AJ$219,Rate!AJ$219,AJ33/AJ21))</f>
        <v>1.0771586161829116</v>
      </c>
      <c r="CU33" s="37">
        <f>IF(AK33/AK21&gt;Rate!AK$206,Rate!AK$206,IF(AK33/AK21&lt;Rate!AK$219,Rate!AK$219,AK33/AK21))</f>
        <v>1.7809867629362215</v>
      </c>
      <c r="CV33" s="37">
        <f>IF(AL33/AL21&gt;NONUS!F329,NONUS!F329,IF(AL33/AL21&lt;NONUS!F343,NONUS!F343,AL33/AL21))</f>
        <v>0.75859041740394717</v>
      </c>
      <c r="CW33" s="37">
        <f>IF(AM33/AM21&gt;Rate!AM$206,Rate!AM$206,IF(AM33/AM21&lt;Rate!AM$219,Rate!AM$219,AM33/AM21))</f>
        <v>1.0020590723654044</v>
      </c>
      <c r="CX33" s="37">
        <f>IF(AN33/AN21&gt;Rate!AN$206,Rate!AN$206,IF(AN33/AN21&lt;Rate!AN$219,Rate!AN$219,AN33/AN21))</f>
        <v>1.0435903402109723</v>
      </c>
      <c r="CY33" s="37">
        <f>IF(AO33/AO21&gt;Rate!AO$206,Rate!AO$206,IF(AO33/AO21&lt;Rate!AO$219,Rate!AO$219,AO33/AO21))</f>
        <v>0.99500117293171153</v>
      </c>
      <c r="CZ33" s="37">
        <f>IF(AP33/AP21&gt;Rate!AP$206,Rate!AP$206,IF(AP33/AP21&lt;Rate!AP$219,Rate!AP$219,AP33/AP21))</f>
        <v>1.1209006433786166</v>
      </c>
      <c r="DA33" s="37">
        <f>IF(AQ33/AQ21&gt;NONUS!G329,NONUS!G329,IF(AQ33/AQ21&lt;NONUS!G343,NONUS!G343,AQ33/AQ21))</f>
        <v>1.3067930425059331</v>
      </c>
      <c r="DB33" s="37">
        <f>IF(AR33/AR21&gt;Rate!AR$206,Rate!AR$206,IF(AR33/AR21&lt;Rate!AR$219,Rate!AR$219,AR33/AR21))</f>
        <v>1.0566976683263123</v>
      </c>
      <c r="DC33" s="37">
        <f>IF(AS33/AS21&gt;Rate!AS$206,Rate!AS$206,IF(AS33/AS21&lt;Rate!AS$219,Rate!AS$219,AS33/AS21))</f>
        <v>1.1342018298372287</v>
      </c>
      <c r="DD33" s="37">
        <f t="shared" si="4"/>
        <v>1.1245086557544834</v>
      </c>
      <c r="DE33" s="37">
        <f>IF(AU33/AU21&gt;Rate!AU$206,Rate!AU$206,IF(AU33/AU21&lt;Rate!AU$219,Rate!AU$219,AU33/AU21))</f>
        <v>1.1696220563226389</v>
      </c>
      <c r="DF33" s="37">
        <f>IF(AV33/AV21&gt;Rate!AV$206,Rate!AV$206,IF(AV33/AV21&lt;Rate!AV$219,Rate!AV$219,AV33/AV21))</f>
        <v>1.0050902491063867</v>
      </c>
      <c r="DG33" s="37">
        <f>IF(AW33/AW21&gt;Rate!AW$206,Rate!AW$206,IF(AW33/AW21&lt;Rate!AW$219,Rate!AW$219,AW33/AW21))</f>
        <v>2.8033648946260503</v>
      </c>
      <c r="DH33" s="37">
        <f>IF(AX33/AX21&gt;NONUS!I329,NONUS!I329,IF(AX33/AX21&lt;NONUS!I343,NONUS!I343,AX33/AX21))</f>
        <v>1.0988024516983723</v>
      </c>
      <c r="DI33" s="37">
        <f>IF(AY33/AY21&gt;Rate!AY$206,Rate!AY$206,IF(AY33/AY21&lt;Rate!AY$219,Rate!AY$219,AY33/AY21))</f>
        <v>1.1567563962872374</v>
      </c>
      <c r="DJ33" s="37">
        <f>IF(AZ33/AZ21&gt;Rate!AZ$206,Rate!AZ$206,IF(AZ33/AZ21&lt;Rate!AZ$219,Rate!AZ$219,AZ33/AZ21))</f>
        <v>0.99510271578058651</v>
      </c>
      <c r="DK33" s="37">
        <f>IF(BA33/BA21&gt;Rate!BA$206,Rate!BA$206,IF(BA33/BA21&lt;Rate!BA$219,Rate!BA$219,BA33/BA21))</f>
        <v>1.0591417276033643</v>
      </c>
      <c r="DL33" s="37">
        <f>IF(BB33/BB21&gt;Rate!BB$206,Rate!BB$206,IF(BB33/BB21&lt;Rate!BB$219,Rate!BB$219,BB33/BB21))</f>
        <v>0.96623740153373716</v>
      </c>
      <c r="DM33" s="37">
        <f>IF(BC33/BC21&gt;Rate!BC$206,Rate!BC$206,IF(BC33/BC21&lt;Rate!BC$219,Rate!BC$219,BC33/BC21))</f>
        <v>1.136762979717866</v>
      </c>
      <c r="DN33" s="37" t="e">
        <f>IF(BD33/BD21&gt;Rate!BD$206,Rate!BD$206,IF(BD33/BD21&lt;Rate!BD$219,Rate!BD$219,BD33/BD21))</f>
        <v>#DIV/0!</v>
      </c>
      <c r="DO33" s="37">
        <f>IF(BE33/BE21&gt;Rate!BE$206,Rate!BE$206,IF(BE33/BE21&lt;Rate!BE$219,Rate!BE$219,BE33/BE21))</f>
        <v>1.0772519557888511</v>
      </c>
      <c r="DP33" s="37">
        <f>IF(BF33/BF21&gt;Rate!BF$206,Rate!BF$206,IF(BF33/BF21&lt;Rate!BF$219,Rate!BF$219,BF33/BF21))</f>
        <v>1.9749692436970958</v>
      </c>
      <c r="DQ33" s="37">
        <f>IF(BG33/BG21&gt;Rate!BG$206,Rate!BG$206,IF(BG33/BG21&lt;Rate!BG$219,Rate!BG$219,BG33/BG21))</f>
        <v>0.90155457421308771</v>
      </c>
      <c r="DR33" s="37">
        <f>IF(BH33/BH21&gt;Rate!BH$206,Rate!BH$206,IF(BH33/BH21&lt;Rate!BH$219,Rate!BH$219,BH33/BH21))</f>
        <v>0.75850088493752954</v>
      </c>
      <c r="DU33">
        <v>1.037846119959581</v>
      </c>
      <c r="DV33">
        <v>0.96298116113047172</v>
      </c>
      <c r="DW33">
        <v>1.1066049702793002</v>
      </c>
      <c r="DX33">
        <v>0.65675423633344598</v>
      </c>
      <c r="DY33">
        <v>0.56230961033199922</v>
      </c>
      <c r="DZ33">
        <v>1.0511327274380944</v>
      </c>
      <c r="EA33" t="e">
        <v>#DIV/0!</v>
      </c>
      <c r="EB33">
        <v>0.96052755087651065</v>
      </c>
      <c r="EC33">
        <v>1.0423642757871672</v>
      </c>
      <c r="ED33">
        <v>1.2831153493291523</v>
      </c>
      <c r="EE33">
        <v>1.0014359941228566</v>
      </c>
      <c r="EF33">
        <v>1.0021289317137423</v>
      </c>
      <c r="EG33">
        <v>0.99053695918503382</v>
      </c>
      <c r="EH33">
        <v>0.54147913935181158</v>
      </c>
      <c r="EI33">
        <v>0.78424127502200958</v>
      </c>
      <c r="EJ33">
        <v>2.88872080573146</v>
      </c>
      <c r="EK33">
        <v>1.3948380427000993</v>
      </c>
      <c r="EL33">
        <v>0.55069213376255655</v>
      </c>
      <c r="EM33">
        <v>5.2139037065587717</v>
      </c>
      <c r="EN33">
        <v>1.358884379007693</v>
      </c>
      <c r="EO33">
        <v>1.488154026354588</v>
      </c>
      <c r="EP33" t="e">
        <v>#DIV/0!</v>
      </c>
      <c r="EQ33">
        <v>6.6230949799366687</v>
      </c>
      <c r="ER33">
        <v>1.8892268572562922</v>
      </c>
      <c r="ES33">
        <v>1.3855462567552936</v>
      </c>
      <c r="ET33">
        <v>1.7291612385035848</v>
      </c>
      <c r="EU33">
        <v>1.7431206328780329</v>
      </c>
      <c r="EV33">
        <v>1.1171507627801149</v>
      </c>
      <c r="EW33">
        <v>0.97188764535059691</v>
      </c>
      <c r="EX33">
        <v>0.72701562507874273</v>
      </c>
      <c r="EY33">
        <v>1.2736753683386595</v>
      </c>
      <c r="EZ33">
        <v>22.491650062012795</v>
      </c>
      <c r="FA33">
        <v>14.296077791636847</v>
      </c>
      <c r="FB33">
        <v>1.6555583122073563</v>
      </c>
      <c r="FC33">
        <v>1.119450806152825</v>
      </c>
      <c r="FD33">
        <v>2.9165121788618498</v>
      </c>
      <c r="FE33">
        <v>0.68741735895205824</v>
      </c>
      <c r="FF33">
        <v>0.82838317794281868</v>
      </c>
      <c r="FG33">
        <v>0.9127904614968444</v>
      </c>
      <c r="FH33">
        <v>1.4090482648291867</v>
      </c>
      <c r="FI33">
        <v>0.92304721964111869</v>
      </c>
      <c r="FJ33">
        <v>1.4183347236439245</v>
      </c>
      <c r="FK33">
        <v>0.84979932280254356</v>
      </c>
      <c r="FL33">
        <v>1.0638610296713227</v>
      </c>
      <c r="FM33">
        <v>0.8298699558616025</v>
      </c>
      <c r="FN33">
        <v>1.9948623143694171</v>
      </c>
      <c r="FO33">
        <v>1.0140736631949958</v>
      </c>
      <c r="FP33">
        <v>1.8117655662338439</v>
      </c>
      <c r="FQ33">
        <v>1.354338801141256</v>
      </c>
      <c r="FR33">
        <v>1.3220650038865576</v>
      </c>
      <c r="FS33">
        <v>1.0023106829817452</v>
      </c>
      <c r="FT33">
        <v>1.0735943909748595</v>
      </c>
      <c r="FU33">
        <v>1.3166621858439556</v>
      </c>
      <c r="FV33">
        <v>3.1109363932568352</v>
      </c>
      <c r="FW33" t="e">
        <v>#DIV/0!</v>
      </c>
      <c r="FX33">
        <v>0.79122471900008562</v>
      </c>
      <c r="FY33">
        <v>1.4626655543582496</v>
      </c>
      <c r="FZ33">
        <v>6.7645582329317273</v>
      </c>
      <c r="GA33">
        <v>5.4900224098510346</v>
      </c>
    </row>
    <row r="34" spans="1:183" x14ac:dyDescent="0.3">
      <c r="A34" s="3" t="s">
        <v>61</v>
      </c>
      <c r="B34" s="21">
        <v>398371633</v>
      </c>
      <c r="C34" s="21">
        <v>866793470</v>
      </c>
      <c r="D34" s="21">
        <v>276018883.5</v>
      </c>
      <c r="E34" s="21">
        <v>424274483.5</v>
      </c>
      <c r="F34" s="21">
        <v>12666032.921875</v>
      </c>
      <c r="G34" s="21">
        <v>222963587.5</v>
      </c>
      <c r="H34" s="21">
        <v>602.37213134765625</v>
      </c>
      <c r="I34" s="21">
        <v>1687580464</v>
      </c>
      <c r="J34" s="21">
        <v>182984798.25</v>
      </c>
      <c r="K34" s="21">
        <v>272685283.5</v>
      </c>
      <c r="L34" s="21">
        <v>175865486.71875</v>
      </c>
      <c r="M34" s="21">
        <v>2676045568</v>
      </c>
      <c r="N34" s="21">
        <v>778437418</v>
      </c>
      <c r="O34" s="21">
        <v>31099645.40234375</v>
      </c>
      <c r="P34" s="21">
        <v>28633370.953125</v>
      </c>
      <c r="Q34" s="21">
        <v>156378829.1875</v>
      </c>
      <c r="R34" s="21">
        <v>333834170</v>
      </c>
      <c r="S34" s="21">
        <v>8919199.4095458984</v>
      </c>
      <c r="T34" s="21">
        <v>34376921.044921875</v>
      </c>
      <c r="U34" s="21">
        <v>375231957.5</v>
      </c>
      <c r="V34" s="21">
        <v>443621387</v>
      </c>
      <c r="W34" s="21">
        <v>261252.56396484375</v>
      </c>
      <c r="X34" s="21">
        <v>93745801.6171875</v>
      </c>
      <c r="Y34" s="21">
        <v>88774446.125</v>
      </c>
      <c r="Z34" s="21">
        <v>331850816.5</v>
      </c>
      <c r="AA34" s="21">
        <v>71953143.4609375</v>
      </c>
      <c r="AB34" s="21">
        <v>106971745.0625</v>
      </c>
      <c r="AC34" s="21">
        <v>775490820</v>
      </c>
      <c r="AD34" s="21">
        <v>2520700.9287109375</v>
      </c>
      <c r="AE34" s="21">
        <v>22365018.40625</v>
      </c>
      <c r="AF34" s="21">
        <v>462483607</v>
      </c>
      <c r="AG34" s="21">
        <v>7492075.54296875</v>
      </c>
      <c r="AH34" s="21">
        <v>4593496.9836578369</v>
      </c>
      <c r="AI34" s="21">
        <v>108305951.5</v>
      </c>
      <c r="AJ34" s="21">
        <v>609072372</v>
      </c>
      <c r="AK34" s="21">
        <v>77374570.125</v>
      </c>
      <c r="AL34" s="21">
        <v>23003154.265625</v>
      </c>
      <c r="AM34" s="21">
        <v>434830121</v>
      </c>
      <c r="AN34" s="21">
        <v>938552944</v>
      </c>
      <c r="AO34" s="21">
        <v>588517486</v>
      </c>
      <c r="AP34" s="21">
        <v>530002218.5</v>
      </c>
      <c r="AQ34" s="21">
        <v>474634442.5</v>
      </c>
      <c r="AR34" s="21">
        <v>151530734.125</v>
      </c>
      <c r="AS34" s="21">
        <v>941432804</v>
      </c>
      <c r="AT34" s="21" t="e">
        <f>IF(#REF!+'Historical Calibration 2013'!AT116&lt;0,0,#REF!+'Historical Calibration 2013'!AT116)</f>
        <v>#REF!</v>
      </c>
      <c r="AU34" s="21">
        <v>127642086.75</v>
      </c>
      <c r="AV34" s="21">
        <v>270308288.5</v>
      </c>
      <c r="AW34" s="21">
        <v>7933535.169921875</v>
      </c>
      <c r="AX34" s="21">
        <v>115224656.75</v>
      </c>
      <c r="AY34" s="21">
        <v>170184747</v>
      </c>
      <c r="AZ34" s="21">
        <v>2641709772</v>
      </c>
      <c r="BA34" s="21">
        <v>19167277120</v>
      </c>
      <c r="BB34" s="21">
        <v>154539381.5</v>
      </c>
      <c r="BC34" s="21">
        <v>535338257.25</v>
      </c>
      <c r="BD34" s="21">
        <v>1663.2669677734375</v>
      </c>
      <c r="BE34" s="21">
        <v>216372781.625</v>
      </c>
      <c r="BF34" s="21">
        <v>114219041.84375</v>
      </c>
      <c r="BG34" s="21">
        <v>18102803.025390625</v>
      </c>
      <c r="BH34" s="21">
        <v>2924850.4760742188</v>
      </c>
      <c r="BI34" s="21">
        <v>39795483996.2491</v>
      </c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</row>
    <row r="35" spans="1:183" x14ac:dyDescent="0.3">
      <c r="BL35" s="29">
        <f>+BL5-DU5</f>
        <v>1.1824293149721887E-2</v>
      </c>
      <c r="BM35" s="29">
        <f t="shared" ref="BM35:DR35" si="5">+BM5-DV5</f>
        <v>-1.9196790115130202E-3</v>
      </c>
      <c r="BN35" s="29">
        <f t="shared" si="5"/>
        <v>2.2534092602233269E-3</v>
      </c>
      <c r="BO35" s="29">
        <f t="shared" si="5"/>
        <v>6.8687846114097284E-2</v>
      </c>
      <c r="BP35" s="29">
        <f t="shared" si="5"/>
        <v>-2.8645404750293757E-3</v>
      </c>
      <c r="BQ35" s="29">
        <f t="shared" si="5"/>
        <v>-2.0331403075792842E-3</v>
      </c>
      <c r="BR35" s="29" t="e">
        <f t="shared" si="5"/>
        <v>#DIV/0!</v>
      </c>
      <c r="BS35" s="29">
        <f t="shared" si="5"/>
        <v>-7.2918967637303211E-4</v>
      </c>
      <c r="BT35" s="29">
        <f t="shared" si="5"/>
        <v>1.0148328607944013E-3</v>
      </c>
      <c r="BU35" s="29">
        <f t="shared" si="5"/>
        <v>1.7872046557543264E-4</v>
      </c>
      <c r="BV35" s="29">
        <f t="shared" si="5"/>
        <v>-7.6776738478545603E-4</v>
      </c>
      <c r="BW35" s="29">
        <f t="shared" si="5"/>
        <v>-1.5434143710961745E-3</v>
      </c>
      <c r="BX35" s="29">
        <f t="shared" si="5"/>
        <v>2.6876891668238256E-3</v>
      </c>
      <c r="BY35" s="29">
        <f t="shared" si="5"/>
        <v>-3.6775060864147946E-2</v>
      </c>
      <c r="BZ35" s="29">
        <f t="shared" si="5"/>
        <v>-6.3572735060846153E-3</v>
      </c>
      <c r="CA35" s="29">
        <f t="shared" si="5"/>
        <v>2.4020760417631903E-2</v>
      </c>
      <c r="CB35" s="29">
        <f t="shared" si="5"/>
        <v>1.8001604452502651E-2</v>
      </c>
      <c r="CC35" s="29">
        <f t="shared" si="5"/>
        <v>-4.3778178690250247E-3</v>
      </c>
      <c r="CD35" s="29">
        <f t="shared" si="5"/>
        <v>-0.70157781984445045</v>
      </c>
      <c r="CE35" s="29">
        <f t="shared" si="5"/>
        <v>-3.6723769499837911E-3</v>
      </c>
      <c r="CF35" s="29">
        <f t="shared" si="5"/>
        <v>-2.6148500836444821E-3</v>
      </c>
      <c r="CG35" s="29">
        <f t="shared" si="5"/>
        <v>-3.55208319899321</v>
      </c>
      <c r="CH35" s="29">
        <f t="shared" si="5"/>
        <v>-1.9969132480374352E-2</v>
      </c>
      <c r="CI35" s="29">
        <f t="shared" si="5"/>
        <v>6.4343349608586564E-5</v>
      </c>
      <c r="CJ35" s="29">
        <f t="shared" si="5"/>
        <v>-2.0717612791796292E-3</v>
      </c>
      <c r="CK35" s="29">
        <f t="shared" si="5"/>
        <v>1.694564539537291E-2</v>
      </c>
      <c r="CL35" s="29">
        <f t="shared" si="5"/>
        <v>3.2984228377710423E-3</v>
      </c>
      <c r="CM35" s="29">
        <f t="shared" si="5"/>
        <v>8.0016075042380619E-3</v>
      </c>
      <c r="CN35" s="29">
        <f t="shared" si="5"/>
        <v>-2.1191855925579595E-2</v>
      </c>
      <c r="CO35" s="29">
        <f t="shared" si="5"/>
        <v>-2.1714027195203212E-2</v>
      </c>
      <c r="CP35" s="29">
        <f t="shared" si="5"/>
        <v>-2.1285833911749652E-2</v>
      </c>
      <c r="CQ35" s="29" t="e">
        <f t="shared" si="5"/>
        <v>#DIV/0!</v>
      </c>
      <c r="CR35" s="29">
        <f t="shared" si="5"/>
        <v>-1.34966195736832E-2</v>
      </c>
      <c r="CS35" s="29">
        <f t="shared" si="5"/>
        <v>2.039510517475307E-4</v>
      </c>
      <c r="CT35" s="29">
        <f t="shared" si="5"/>
        <v>-0.20478245875593171</v>
      </c>
      <c r="CU35" s="29">
        <f t="shared" si="5"/>
        <v>-1.4431235296891609E-2</v>
      </c>
      <c r="CV35" s="29">
        <f t="shared" si="5"/>
        <v>0.15068340137026703</v>
      </c>
      <c r="CW35" s="29">
        <f t="shared" si="5"/>
        <v>-8.9480725660950888E-5</v>
      </c>
      <c r="CX35" s="29">
        <f t="shared" si="5"/>
        <v>1.0451922158602578E-2</v>
      </c>
      <c r="CY35" s="29">
        <f t="shared" si="5"/>
        <v>2.3534363050803364E-3</v>
      </c>
      <c r="CZ35" s="29">
        <f t="shared" si="5"/>
        <v>5.6180481195777787E-3</v>
      </c>
      <c r="DA35" s="29">
        <f t="shared" si="5"/>
        <v>8.6088800036258073E-3</v>
      </c>
      <c r="DB35" s="29">
        <f t="shared" si="5"/>
        <v>1.2283220313356047E-2</v>
      </c>
      <c r="DC35" s="29">
        <f t="shared" si="5"/>
        <v>-2.2176970801324192E-3</v>
      </c>
      <c r="DD35" s="29" t="e">
        <f t="shared" si="5"/>
        <v>#DIV/0!</v>
      </c>
      <c r="DE35" s="29">
        <f t="shared" si="5"/>
        <v>-8.1115729799585701E-4</v>
      </c>
      <c r="DF35" s="29">
        <f t="shared" si="5"/>
        <v>-6.9422576366339195E-3</v>
      </c>
      <c r="DG35" s="29">
        <f t="shared" si="5"/>
        <v>-7.4992188894840162E-3</v>
      </c>
      <c r="DH35" s="29">
        <f t="shared" si="5"/>
        <v>6.5815044346815621E-2</v>
      </c>
      <c r="DI35" s="29">
        <f t="shared" si="5"/>
        <v>1.741520938492358E-2</v>
      </c>
      <c r="DJ35" s="29">
        <f t="shared" si="5"/>
        <v>-3.4701696624982459E-3</v>
      </c>
      <c r="DK35" s="29">
        <f t="shared" si="5"/>
        <v>-1.0647142596649228E-3</v>
      </c>
      <c r="DL35" s="29">
        <f t="shared" si="5"/>
        <v>-2.5684880490974837E-3</v>
      </c>
      <c r="DM35" s="29">
        <f t="shared" si="5"/>
        <v>-2.1054233881320661E-2</v>
      </c>
      <c r="DN35" s="29" t="e">
        <f t="shared" si="5"/>
        <v>#DIV/0!</v>
      </c>
      <c r="DO35" s="29">
        <f t="shared" si="5"/>
        <v>4.5112263683055875E-3</v>
      </c>
      <c r="DP35" s="29">
        <f t="shared" si="5"/>
        <v>-1.5008126638405006E-3</v>
      </c>
      <c r="DQ35" s="29">
        <f t="shared" si="5"/>
        <v>0.14627871458735831</v>
      </c>
      <c r="DR35" s="29">
        <f t="shared" si="5"/>
        <v>-1.7579619029494564E-2</v>
      </c>
    </row>
    <row r="36" spans="1:183" x14ac:dyDescent="0.3">
      <c r="BL36" s="29">
        <f t="shared" ref="BL36:BL62" si="6">+BL6-DU6</f>
        <v>8.0361809210662827E-3</v>
      </c>
      <c r="BM36" s="29">
        <f t="shared" ref="BM36:BM62" si="7">+BM6-DV6</f>
        <v>-3.9150126367934912E-2</v>
      </c>
      <c r="BN36" s="29">
        <f t="shared" ref="BN36:BN62" si="8">+BN6-DW6</f>
        <v>-8.7354336381509468E-2</v>
      </c>
      <c r="BO36" s="29">
        <f t="shared" ref="BO36:BO62" si="9">+BO6-DX6</f>
        <v>-1.7026779386944635E-2</v>
      </c>
      <c r="BP36" s="29">
        <f t="shared" ref="BP36:BP62" si="10">+BP6-DY6</f>
        <v>-8.5344850020729557E-2</v>
      </c>
      <c r="BQ36" s="29">
        <f t="shared" ref="BQ36:BQ62" si="11">+BQ6-DZ6</f>
        <v>-6.5638397440783702E-3</v>
      </c>
      <c r="BR36" s="29" t="e">
        <f t="shared" ref="BR36:BR62" si="12">+BR6-EA6</f>
        <v>#DIV/0!</v>
      </c>
      <c r="BS36" s="29">
        <f t="shared" ref="BS36:BS62" si="13">+BS6-EB6</f>
        <v>4.9127226041805194E-3</v>
      </c>
      <c r="BT36" s="29">
        <f t="shared" ref="BT36:BT62" si="14">+BT6-EC6</f>
        <v>8.9759790615952739E-2</v>
      </c>
      <c r="BU36" s="29">
        <f t="shared" ref="BU36:BU62" si="15">+BU6-ED6</f>
        <v>-1.0959822298429511E-2</v>
      </c>
      <c r="BV36" s="29">
        <f t="shared" ref="BV36:BV62" si="16">+BV6-EE6</f>
        <v>8.084567438739465E-2</v>
      </c>
      <c r="BW36" s="29">
        <f t="shared" ref="BW36:BW62" si="17">+BW6-EF6</f>
        <v>-8.3122020837067545E-3</v>
      </c>
      <c r="BX36" s="29">
        <f t="shared" ref="BX36:BX62" si="18">+BX6-EG6</f>
        <v>-4.1029754508410621E-2</v>
      </c>
      <c r="BY36" s="29">
        <f t="shared" ref="BY36:BY62" si="19">+BY6-EH6</f>
        <v>-9.1085377657523003E-2</v>
      </c>
      <c r="BZ36" s="29">
        <f t="shared" ref="BZ36:BZ62" si="20">+BZ6-EI6</f>
        <v>-4.2838253562073825E-2</v>
      </c>
      <c r="CA36" s="29">
        <f t="shared" ref="CA36:CA62" si="21">+CA6-EJ6</f>
        <v>-0.12307260369517714</v>
      </c>
      <c r="CB36" s="29">
        <f t="shared" ref="CB36:CB62" si="22">+CB6-EK6</f>
        <v>1.3601330215682772E-2</v>
      </c>
      <c r="CC36" s="29">
        <f t="shared" ref="CC36:CC62" si="23">+CC6-EL6</f>
        <v>-3.4128816351647329E-3</v>
      </c>
      <c r="CD36" s="29">
        <f t="shared" ref="CD36:CD62" si="24">+CD6-EM6</f>
        <v>-2.860420094242766E-2</v>
      </c>
      <c r="CE36" s="29">
        <f t="shared" ref="CE36:CE62" si="25">+CE6-EN6</f>
        <v>-2.8850060879233586E-2</v>
      </c>
      <c r="CF36" s="29">
        <f t="shared" ref="CF36:CF62" si="26">+CF6-EO6</f>
        <v>-2.6916292829264332E-3</v>
      </c>
      <c r="CG36" s="29" t="e">
        <f t="shared" ref="CG36:CG62" si="27">+CG6-EP6</f>
        <v>#DIV/0!</v>
      </c>
      <c r="CH36" s="29">
        <f t="shared" ref="CH36:CH62" si="28">+CH6-EQ6</f>
        <v>-4.3188202849598012E-2</v>
      </c>
      <c r="CI36" s="29">
        <f t="shared" ref="CI36:CI62" si="29">+CI6-ER6</f>
        <v>-6.8811502033532257E-3</v>
      </c>
      <c r="CJ36" s="29">
        <f t="shared" ref="CJ36:CJ62" si="30">+CJ6-ES6</f>
        <v>-6.0957598936543622E-2</v>
      </c>
      <c r="CK36" s="29">
        <f t="shared" ref="CK36:CK62" si="31">+CK6-ET6</f>
        <v>-5.6345402843793191E-3</v>
      </c>
      <c r="CL36" s="29">
        <f t="shared" ref="CL36:CL62" si="32">+CL6-EU6</f>
        <v>3.9287480360369331E-3</v>
      </c>
      <c r="CM36" s="29">
        <f t="shared" ref="CM36:CM62" si="33">+CM6-EV6</f>
        <v>-4.8027974183037725E-2</v>
      </c>
      <c r="CN36" s="29">
        <f t="shared" ref="CN36:CN62" si="34">+CN6-EW6</f>
        <v>-3.9672261558905242E-2</v>
      </c>
      <c r="CO36" s="29">
        <f t="shared" ref="CO36:CO62" si="35">+CO6-EX6</f>
        <v>-3.766257230741743E-2</v>
      </c>
      <c r="CP36" s="29">
        <f t="shared" ref="CP36:CP62" si="36">+CP6-EY6</f>
        <v>-4.9754296990828339E-2</v>
      </c>
      <c r="CQ36" s="29">
        <f t="shared" ref="CQ36:CQ62" si="37">+CQ6-EZ6</f>
        <v>-2.7705895413552963</v>
      </c>
      <c r="CR36" s="29">
        <f t="shared" ref="CR36:CR62" si="38">+CR6-FA6</f>
        <v>-2.2096617115310635E-2</v>
      </c>
      <c r="CS36" s="29">
        <f t="shared" ref="CS36:CS62" si="39">+CS6-FB6</f>
        <v>-7.2531177412444858E-3</v>
      </c>
      <c r="CT36" s="29">
        <f t="shared" ref="CT36:CT62" si="40">+CT6-FC6</f>
        <v>0.11123105765462005</v>
      </c>
      <c r="CU36" s="29">
        <f t="shared" ref="CU36:CU62" si="41">+CU6-FD6</f>
        <v>6.637745580516663E-2</v>
      </c>
      <c r="CV36" s="29">
        <f t="shared" ref="CV36:CV62" si="42">+CV6-FE6</f>
        <v>-0.12122732685168158</v>
      </c>
      <c r="CW36" s="29">
        <f t="shared" ref="CW36:CW62" si="43">+CW6-FF6</f>
        <v>-3.2062089205122657E-3</v>
      </c>
      <c r="CX36" s="29">
        <f t="shared" ref="CX36:CX62" si="44">+CX6-FG6</f>
        <v>8.0252825902756619E-2</v>
      </c>
      <c r="CY36" s="29">
        <f t="shared" ref="CY36:CY62" si="45">+CY6-FH6</f>
        <v>1.3553118680976972E-2</v>
      </c>
      <c r="CZ36" s="29">
        <f t="shared" ref="CZ36:CZ62" si="46">+CZ6-FI6</f>
        <v>-2.4693636289285226E-2</v>
      </c>
      <c r="DA36" s="29">
        <f t="shared" ref="DA36:DA62" si="47">+DA6-FJ6</f>
        <v>3.4292013597805315E-2</v>
      </c>
      <c r="DB36" s="29">
        <f t="shared" ref="DB36:DB62" si="48">+DB6-FK6</f>
        <v>-2.4861908809570288E-3</v>
      </c>
      <c r="DC36" s="29">
        <f t="shared" ref="DC36:DC62" si="49">+DC6-FL6</f>
        <v>-1.998256683272881E-2</v>
      </c>
      <c r="DD36" s="29" t="e">
        <f t="shared" ref="DD36:DD62" si="50">+DD6-FM6</f>
        <v>#DIV/0!</v>
      </c>
      <c r="DE36" s="29">
        <f t="shared" ref="DE36:DE62" si="51">+DE6-FN6</f>
        <v>1.9053982650187873E-3</v>
      </c>
      <c r="DF36" s="29">
        <f t="shared" ref="DF36:DF62" si="52">+DF6-FO6</f>
        <v>-2.9672012167313189E-2</v>
      </c>
      <c r="DG36" s="29">
        <f t="shared" ref="DG36:DG62" si="53">+DG6-FP6</f>
        <v>7.8227957226622902E-2</v>
      </c>
      <c r="DH36" s="29">
        <f t="shared" ref="DH36:DH62" si="54">+DH6-FQ6</f>
        <v>-6.8749304017738155E-2</v>
      </c>
      <c r="DI36" s="29">
        <f t="shared" ref="DI36:DI62" si="55">+DI6-FR6</f>
        <v>-0.11132544959614443</v>
      </c>
      <c r="DJ36" s="29">
        <f t="shared" ref="DJ36:DJ62" si="56">+DJ6-FS6</f>
        <v>-1.1120903283421746E-2</v>
      </c>
      <c r="DK36" s="29">
        <f t="shared" ref="DK36:DK62" si="57">+DK6-FT6</f>
        <v>-9.0299695134429259E-3</v>
      </c>
      <c r="DL36" s="29">
        <f t="shared" ref="DL36:DL62" si="58">+DL6-FU6</f>
        <v>-1.5748019438573069E-2</v>
      </c>
      <c r="DM36" s="29">
        <f t="shared" ref="DM36:DM62" si="59">+DM6-FV6</f>
        <v>6.1061455071942161E-2</v>
      </c>
      <c r="DN36" s="29" t="e">
        <f t="shared" ref="DN36:DN62" si="60">+DN6-FW6</f>
        <v>#DIV/0!</v>
      </c>
      <c r="DO36" s="29">
        <f t="shared" ref="DO36:DO62" si="61">+DO6-FX6</f>
        <v>-2.5971800709785109E-2</v>
      </c>
      <c r="DP36" s="29">
        <f t="shared" ref="DP36:DP62" si="62">+DP6-FY6</f>
        <v>-7.278990164106558E-2</v>
      </c>
      <c r="DQ36" s="29">
        <f t="shared" ref="DQ36:DQ62" si="63">+DQ6-FZ6</f>
        <v>-2.8709047346118721</v>
      </c>
      <c r="DR36" s="29">
        <f t="shared" ref="DR36:DR62" si="64">+DR6-GA6</f>
        <v>0</v>
      </c>
    </row>
    <row r="37" spans="1:183" x14ac:dyDescent="0.3">
      <c r="BL37" s="29">
        <f t="shared" si="6"/>
        <v>-2.3643346382830055E-3</v>
      </c>
      <c r="BM37" s="29">
        <f t="shared" si="7"/>
        <v>-4.8159223460782052E-2</v>
      </c>
      <c r="BN37" s="29">
        <f t="shared" si="8"/>
        <v>-2.5118848447089892E-2</v>
      </c>
      <c r="BO37" s="29">
        <f t="shared" si="9"/>
        <v>1.7817890053791086E-2</v>
      </c>
      <c r="BP37" s="29">
        <f t="shared" si="10"/>
        <v>-6.2596919283449237E-2</v>
      </c>
      <c r="BQ37" s="29">
        <f t="shared" si="11"/>
        <v>-1.4451564711934761E-3</v>
      </c>
      <c r="BR37" s="29" t="e">
        <f t="shared" si="12"/>
        <v>#DIV/0!</v>
      </c>
      <c r="BS37" s="29">
        <f t="shared" si="13"/>
        <v>1.4931957308413457E-2</v>
      </c>
      <c r="BT37" s="29">
        <f t="shared" si="14"/>
        <v>-6.796361706881382E-2</v>
      </c>
      <c r="BU37" s="29">
        <f t="shared" si="15"/>
        <v>-8.2135804035552429E-3</v>
      </c>
      <c r="BV37" s="29">
        <f t="shared" si="16"/>
        <v>6.2918875868969382E-2</v>
      </c>
      <c r="BW37" s="29">
        <f t="shared" si="17"/>
        <v>-9.8254480359313279E-3</v>
      </c>
      <c r="BX37" s="29">
        <f t="shared" si="18"/>
        <v>-9.5519350885067467E-2</v>
      </c>
      <c r="BY37" s="29">
        <f t="shared" si="19"/>
        <v>2.1796834407191462E-2</v>
      </c>
      <c r="BZ37" s="29">
        <f t="shared" si="20"/>
        <v>1.2758353115177257E-2</v>
      </c>
      <c r="CA37" s="29">
        <f t="shared" si="21"/>
        <v>2.8590442449953374E-2</v>
      </c>
      <c r="CB37" s="29">
        <f t="shared" si="22"/>
        <v>4.7156233622659638E-2</v>
      </c>
      <c r="CC37" s="29">
        <f t="shared" si="23"/>
        <v>6.9263017825337503E-2</v>
      </c>
      <c r="CD37" s="29">
        <f t="shared" si="24"/>
        <v>3.1374852857125823E-2</v>
      </c>
      <c r="CE37" s="29">
        <f t="shared" si="25"/>
        <v>3.0408710081026413E-2</v>
      </c>
      <c r="CF37" s="29">
        <f t="shared" si="26"/>
        <v>-5.9321699346133183E-3</v>
      </c>
      <c r="CG37" s="29">
        <f t="shared" si="27"/>
        <v>0.36504285825925459</v>
      </c>
      <c r="CH37" s="29">
        <f t="shared" si="28"/>
        <v>0.25214896529726349</v>
      </c>
      <c r="CI37" s="29">
        <f t="shared" si="29"/>
        <v>-0.10425793147957219</v>
      </c>
      <c r="CJ37" s="29">
        <f t="shared" si="30"/>
        <v>-6.8057069445386031E-2</v>
      </c>
      <c r="CK37" s="29">
        <f t="shared" si="31"/>
        <v>0.22736563006232377</v>
      </c>
      <c r="CL37" s="29">
        <f t="shared" si="32"/>
        <v>-6.5510284410295549E-2</v>
      </c>
      <c r="CM37" s="29">
        <f t="shared" si="33"/>
        <v>-4.6408761786002062E-2</v>
      </c>
      <c r="CN37" s="29">
        <f t="shared" si="34"/>
        <v>-2.8096048537728513E-3</v>
      </c>
      <c r="CO37" s="29">
        <f t="shared" si="35"/>
        <v>-6.4015733765540039E-3</v>
      </c>
      <c r="CP37" s="29">
        <f t="shared" si="36"/>
        <v>-7.8922037123279387E-2</v>
      </c>
      <c r="CQ37" s="29">
        <f t="shared" si="37"/>
        <v>-3.3780599091694952</v>
      </c>
      <c r="CR37" s="29">
        <f t="shared" si="38"/>
        <v>-4.2199099656213442E-3</v>
      </c>
      <c r="CS37" s="29">
        <f t="shared" si="39"/>
        <v>1.1167820267214967E-2</v>
      </c>
      <c r="CT37" s="29">
        <f t="shared" si="40"/>
        <v>4.3185880177384561E-2</v>
      </c>
      <c r="CU37" s="29">
        <f t="shared" si="41"/>
        <v>-4.0034908824410187E-2</v>
      </c>
      <c r="CV37" s="29">
        <f t="shared" si="42"/>
        <v>-1.9043495956545087E-2</v>
      </c>
      <c r="CW37" s="29">
        <f t="shared" si="43"/>
        <v>-8.4683519575111665E-3</v>
      </c>
      <c r="CX37" s="29">
        <f t="shared" si="44"/>
        <v>3.6069843257502843E-2</v>
      </c>
      <c r="CY37" s="29">
        <f t="shared" si="45"/>
        <v>6.8614548683635812E-2</v>
      </c>
      <c r="CZ37" s="29">
        <f t="shared" si="46"/>
        <v>7.2438862061929843E-4</v>
      </c>
      <c r="DA37" s="29">
        <f t="shared" si="47"/>
        <v>6.7372903300767506E-3</v>
      </c>
      <c r="DB37" s="29">
        <f t="shared" si="48"/>
        <v>-3.8325920994594198E-2</v>
      </c>
      <c r="DC37" s="29">
        <f t="shared" si="49"/>
        <v>-3.3875848941614661E-2</v>
      </c>
      <c r="DD37" s="29" t="e">
        <f t="shared" si="50"/>
        <v>#DIV/0!</v>
      </c>
      <c r="DE37" s="29">
        <f t="shared" si="51"/>
        <v>2.2787004100868202E-3</v>
      </c>
      <c r="DF37" s="29">
        <f t="shared" si="52"/>
        <v>-7.4908043104398581E-2</v>
      </c>
      <c r="DG37" s="29">
        <f t="shared" si="53"/>
        <v>6.2126806537208715E-2</v>
      </c>
      <c r="DH37" s="29">
        <f t="shared" si="54"/>
        <v>-4.0280867583331048E-2</v>
      </c>
      <c r="DI37" s="29">
        <f t="shared" si="55"/>
        <v>3.1179095078182062E-4</v>
      </c>
      <c r="DJ37" s="29">
        <f t="shared" si="56"/>
        <v>-2.2920385084112205E-2</v>
      </c>
      <c r="DK37" s="29">
        <f t="shared" si="57"/>
        <v>-1.636161813972814E-2</v>
      </c>
      <c r="DL37" s="29">
        <f t="shared" si="58"/>
        <v>1.0748032372756011E-3</v>
      </c>
      <c r="DM37" s="29">
        <f t="shared" si="59"/>
        <v>4.5527978375121902E-2</v>
      </c>
      <c r="DN37" s="29">
        <f t="shared" si="60"/>
        <v>0.5</v>
      </c>
      <c r="DO37" s="29">
        <f t="shared" si="61"/>
        <v>-1.1606735880356545E-2</v>
      </c>
      <c r="DP37" s="29">
        <f t="shared" si="62"/>
        <v>-8.5015031065602598E-2</v>
      </c>
      <c r="DQ37" s="29">
        <f t="shared" si="63"/>
        <v>0.7922104251372355</v>
      </c>
      <c r="DR37" s="29">
        <f t="shared" si="64"/>
        <v>-670.54794546711673</v>
      </c>
    </row>
    <row r="38" spans="1:183" x14ac:dyDescent="0.3">
      <c r="BL38" s="29">
        <f t="shared" si="6"/>
        <v>-1.5932033393315503E-2</v>
      </c>
      <c r="BM38" s="29">
        <f t="shared" si="7"/>
        <v>-5.1684240539206949E-2</v>
      </c>
      <c r="BN38" s="29">
        <f t="shared" si="8"/>
        <v>-5.4786097479248563E-2</v>
      </c>
      <c r="BO38" s="29">
        <f t="shared" si="9"/>
        <v>-1.4427352617306766E-2</v>
      </c>
      <c r="BP38" s="29">
        <f t="shared" si="10"/>
        <v>-7.985762864294943E-2</v>
      </c>
      <c r="BQ38" s="29">
        <f t="shared" si="11"/>
        <v>-1.2820529982667805E-3</v>
      </c>
      <c r="BR38" s="29" t="e">
        <f t="shared" si="12"/>
        <v>#DIV/0!</v>
      </c>
      <c r="BS38" s="29">
        <f t="shared" si="13"/>
        <v>-2.5401838481338146E-3</v>
      </c>
      <c r="BT38" s="29">
        <f t="shared" si="14"/>
        <v>4.6792309291226908E-2</v>
      </c>
      <c r="BU38" s="29">
        <f t="shared" si="15"/>
        <v>5.2635659297939341E-4</v>
      </c>
      <c r="BV38" s="29">
        <f t="shared" si="16"/>
        <v>4.1016965187781862E-2</v>
      </c>
      <c r="BW38" s="29">
        <f t="shared" si="17"/>
        <v>-9.8505334398849564E-3</v>
      </c>
      <c r="BX38" s="29">
        <f t="shared" si="18"/>
        <v>-2.5194732821789745E-2</v>
      </c>
      <c r="BY38" s="29">
        <f t="shared" si="19"/>
        <v>8.9641644583950297E-2</v>
      </c>
      <c r="BZ38" s="29">
        <f t="shared" si="20"/>
        <v>-3.4371875415407205E-2</v>
      </c>
      <c r="CA38" s="29">
        <f t="shared" si="21"/>
        <v>0.15976843211967501</v>
      </c>
      <c r="CB38" s="29">
        <f t="shared" si="22"/>
        <v>4.3101098210049704E-2</v>
      </c>
      <c r="CC38" s="29">
        <f t="shared" si="23"/>
        <v>-0.10599498131176655</v>
      </c>
      <c r="CD38" s="29">
        <f t="shared" si="24"/>
        <v>0.19106999816580394</v>
      </c>
      <c r="CE38" s="29">
        <f t="shared" si="25"/>
        <v>2.0238003662078063E-2</v>
      </c>
      <c r="CF38" s="29">
        <f t="shared" si="26"/>
        <v>4.6054635820887424E-2</v>
      </c>
      <c r="CG38" s="29" t="e">
        <f t="shared" si="27"/>
        <v>#DIV/0!</v>
      </c>
      <c r="CH38" s="29">
        <f t="shared" si="28"/>
        <v>-8.2771302547814951E-2</v>
      </c>
      <c r="CI38" s="29">
        <f t="shared" si="29"/>
        <v>4.0963348492907947E-2</v>
      </c>
      <c r="CJ38" s="29">
        <f t="shared" si="30"/>
        <v>2.0902124998899319E-2</v>
      </c>
      <c r="CK38" s="29">
        <f t="shared" si="31"/>
        <v>0.19748732767509763</v>
      </c>
      <c r="CL38" s="29">
        <f t="shared" si="32"/>
        <v>-0.16773986684288722</v>
      </c>
      <c r="CM38" s="29">
        <f t="shared" si="33"/>
        <v>-4.3351478568705248E-2</v>
      </c>
      <c r="CN38" s="29">
        <f t="shared" si="34"/>
        <v>0.15351746551752865</v>
      </c>
      <c r="CO38" s="29">
        <f t="shared" si="35"/>
        <v>-1.9175627807722861E-2</v>
      </c>
      <c r="CP38" s="29">
        <f t="shared" si="36"/>
        <v>-0.12537572398790453</v>
      </c>
      <c r="CQ38" s="29">
        <f t="shared" si="37"/>
        <v>-4.818820763028639</v>
      </c>
      <c r="CR38" s="29">
        <f t="shared" si="38"/>
        <v>8.9704098345117375E-2</v>
      </c>
      <c r="CS38" s="29">
        <f t="shared" si="39"/>
        <v>-1.5687628818020549E-2</v>
      </c>
      <c r="CT38" s="29">
        <f t="shared" si="40"/>
        <v>5.568912483590438E-2</v>
      </c>
      <c r="CU38" s="29">
        <f t="shared" si="41"/>
        <v>-0.13727178715971244</v>
      </c>
      <c r="CV38" s="29">
        <f t="shared" si="42"/>
        <v>-2.404624395799293E-2</v>
      </c>
      <c r="CW38" s="29">
        <f t="shared" si="43"/>
        <v>3.7349714247368881E-3</v>
      </c>
      <c r="CX38" s="29">
        <f t="shared" si="44"/>
        <v>6.8269451969660278E-3</v>
      </c>
      <c r="CY38" s="29">
        <f t="shared" si="45"/>
        <v>4.6917296376425499E-2</v>
      </c>
      <c r="CZ38" s="29">
        <f t="shared" si="46"/>
        <v>2.3802144536141379E-2</v>
      </c>
      <c r="DA38" s="29">
        <f t="shared" si="47"/>
        <v>2.1244606232229013E-2</v>
      </c>
      <c r="DB38" s="29">
        <f t="shared" si="48"/>
        <v>-9.8528764370897415E-2</v>
      </c>
      <c r="DC38" s="29">
        <f t="shared" si="49"/>
        <v>-2.6266042474677009E-2</v>
      </c>
      <c r="DD38" s="29" t="e">
        <f t="shared" si="50"/>
        <v>#DIV/0!</v>
      </c>
      <c r="DE38" s="29">
        <f t="shared" si="51"/>
        <v>0.12625211447971524</v>
      </c>
      <c r="DF38" s="29">
        <f t="shared" si="52"/>
        <v>-6.5541996897713339E-3</v>
      </c>
      <c r="DG38" s="29">
        <f t="shared" si="53"/>
        <v>3.5293304370631357E-2</v>
      </c>
      <c r="DH38" s="29">
        <f t="shared" si="54"/>
        <v>-1.0506753300901561E-2</v>
      </c>
      <c r="DI38" s="29">
        <f t="shared" si="55"/>
        <v>-8.1962688912750936E-2</v>
      </c>
      <c r="DJ38" s="29">
        <f t="shared" si="56"/>
        <v>9.1465589247339385E-2</v>
      </c>
      <c r="DK38" s="29">
        <f t="shared" si="57"/>
        <v>0.10168084966696422</v>
      </c>
      <c r="DL38" s="29">
        <f t="shared" si="58"/>
        <v>-2.331649011749759E-2</v>
      </c>
      <c r="DM38" s="29">
        <f t="shared" si="59"/>
        <v>-5.8690415180641331E-2</v>
      </c>
      <c r="DN38" s="29" t="e">
        <f t="shared" si="60"/>
        <v>#DIV/0!</v>
      </c>
      <c r="DO38" s="29">
        <f t="shared" si="61"/>
        <v>0.1091946510319175</v>
      </c>
      <c r="DP38" s="29">
        <f t="shared" si="62"/>
        <v>0.16887450509980351</v>
      </c>
      <c r="DQ38" s="29">
        <f t="shared" si="63"/>
        <v>1.4729201563615573</v>
      </c>
      <c r="DR38" s="29">
        <f t="shared" si="64"/>
        <v>-45.510325773752996</v>
      </c>
    </row>
    <row r="39" spans="1:183" x14ac:dyDescent="0.3">
      <c r="BL39" s="29">
        <f t="shared" si="6"/>
        <v>-9.1208060651026823E-4</v>
      </c>
      <c r="BM39" s="29">
        <f t="shared" si="7"/>
        <v>-1.6793580608103653E-2</v>
      </c>
      <c r="BN39" s="29">
        <f t="shared" si="8"/>
        <v>-9.4066107170860169E-2</v>
      </c>
      <c r="BO39" s="29">
        <f t="shared" si="9"/>
        <v>1.2362007949728637E-2</v>
      </c>
      <c r="BP39" s="29">
        <f t="shared" si="10"/>
        <v>3.6117320442935696E-2</v>
      </c>
      <c r="BQ39" s="29">
        <f t="shared" si="11"/>
        <v>-1.2168016037605867E-3</v>
      </c>
      <c r="BR39" s="29" t="e">
        <f t="shared" si="12"/>
        <v>#DIV/0!</v>
      </c>
      <c r="BS39" s="29">
        <f t="shared" si="13"/>
        <v>-1.3024878753181923E-2</v>
      </c>
      <c r="BT39" s="29">
        <f t="shared" si="14"/>
        <v>8.9570444640096336E-2</v>
      </c>
      <c r="BU39" s="29">
        <f t="shared" si="15"/>
        <v>2.1534638177340915E-2</v>
      </c>
      <c r="BV39" s="29">
        <f t="shared" si="16"/>
        <v>-4.3507407674334614E-2</v>
      </c>
      <c r="BW39" s="29">
        <f t="shared" si="17"/>
        <v>-4.4494150487741635E-3</v>
      </c>
      <c r="BX39" s="29">
        <f t="shared" si="18"/>
        <v>-8.1951113368776585E-2</v>
      </c>
      <c r="BY39" s="29">
        <f t="shared" si="19"/>
        <v>0.19027728387518339</v>
      </c>
      <c r="BZ39" s="29">
        <f t="shared" si="20"/>
        <v>1.8417470933257629E-2</v>
      </c>
      <c r="CA39" s="29">
        <f t="shared" si="21"/>
        <v>4.5396668534931461E-2</v>
      </c>
      <c r="CB39" s="29">
        <f t="shared" si="22"/>
        <v>3.9423087175959548E-2</v>
      </c>
      <c r="CC39" s="29">
        <f t="shared" si="23"/>
        <v>0.24552588647940254</v>
      </c>
      <c r="CD39" s="29">
        <f t="shared" si="24"/>
        <v>0.12705541394508035</v>
      </c>
      <c r="CE39" s="29">
        <f t="shared" si="25"/>
        <v>-5.8272526700066662E-2</v>
      </c>
      <c r="CF39" s="29">
        <f t="shared" si="26"/>
        <v>-5.3199247781399173E-3</v>
      </c>
      <c r="CG39" s="29" t="e">
        <f t="shared" si="27"/>
        <v>#DIV/0!</v>
      </c>
      <c r="CH39" s="29">
        <f t="shared" si="28"/>
        <v>-0.18308126490294052</v>
      </c>
      <c r="CI39" s="29">
        <f t="shared" si="29"/>
        <v>-8.0050703511666765E-2</v>
      </c>
      <c r="CJ39" s="29">
        <f t="shared" si="30"/>
        <v>-1.5233194743451972E-2</v>
      </c>
      <c r="CK39" s="29">
        <f t="shared" si="31"/>
        <v>0.56547710541590157</v>
      </c>
      <c r="CL39" s="29">
        <f t="shared" si="32"/>
        <v>4.5493450652560496E-2</v>
      </c>
      <c r="CM39" s="29">
        <f t="shared" si="33"/>
        <v>-7.4525595245634069E-2</v>
      </c>
      <c r="CN39" s="29">
        <f t="shared" si="34"/>
        <v>-0.12841856381604966</v>
      </c>
      <c r="CO39" s="29">
        <f t="shared" si="35"/>
        <v>3.2361165006139503E-3</v>
      </c>
      <c r="CP39" s="29">
        <f t="shared" si="36"/>
        <v>-9.984733948657265E-2</v>
      </c>
      <c r="CQ39" s="29">
        <f t="shared" si="37"/>
        <v>-10.787614007761581</v>
      </c>
      <c r="CR39" s="29">
        <f t="shared" si="38"/>
        <v>6.4995928700951222E-2</v>
      </c>
      <c r="CS39" s="29">
        <f t="shared" si="39"/>
        <v>-3.241852590300387E-2</v>
      </c>
      <c r="CT39" s="29">
        <f t="shared" si="40"/>
        <v>8.0221897659861208E-3</v>
      </c>
      <c r="CU39" s="29">
        <f t="shared" si="41"/>
        <v>0.22661082255810716</v>
      </c>
      <c r="CV39" s="29">
        <f t="shared" si="42"/>
        <v>1.5181710336462428E-2</v>
      </c>
      <c r="CW39" s="29">
        <f t="shared" si="43"/>
        <v>-9.2216774199266327E-3</v>
      </c>
      <c r="CX39" s="29">
        <f t="shared" si="44"/>
        <v>8.3670517249679888E-3</v>
      </c>
      <c r="CY39" s="29">
        <f t="shared" si="45"/>
        <v>-9.8098444873473412E-4</v>
      </c>
      <c r="CZ39" s="29">
        <f t="shared" si="46"/>
        <v>0.14100979096958577</v>
      </c>
      <c r="DA39" s="29">
        <f t="shared" si="47"/>
        <v>-2.8344045366150317E-2</v>
      </c>
      <c r="DB39" s="29">
        <f t="shared" si="48"/>
        <v>8.8578272915508238E-3</v>
      </c>
      <c r="DC39" s="29">
        <f t="shared" si="49"/>
        <v>-2.4303233496759113E-2</v>
      </c>
      <c r="DD39" s="29">
        <f t="shared" si="50"/>
        <v>-24.010755525317418</v>
      </c>
      <c r="DE39" s="29">
        <f t="shared" si="51"/>
        <v>7.6031783191190527E-2</v>
      </c>
      <c r="DF39" s="29">
        <f t="shared" si="52"/>
        <v>-1.2764741371098287E-2</v>
      </c>
      <c r="DG39" s="29">
        <f t="shared" si="53"/>
        <v>1.9223439837684209E-2</v>
      </c>
      <c r="DH39" s="29">
        <f t="shared" si="54"/>
        <v>3.7759968939421906E-2</v>
      </c>
      <c r="DI39" s="29">
        <f t="shared" si="55"/>
        <v>-4.6474028984434645E-2</v>
      </c>
      <c r="DJ39" s="29">
        <f t="shared" si="56"/>
        <v>-2.1251184360431941E-2</v>
      </c>
      <c r="DK39" s="29">
        <f t="shared" si="57"/>
        <v>-1.5133120297460501E-2</v>
      </c>
      <c r="DL39" s="29">
        <f t="shared" si="58"/>
        <v>2.2928070529077971E-3</v>
      </c>
      <c r="DM39" s="29">
        <f t="shared" si="59"/>
        <v>0.19296166769620221</v>
      </c>
      <c r="DN39" s="29" t="e">
        <f t="shared" si="60"/>
        <v>#DIV/0!</v>
      </c>
      <c r="DO39" s="29">
        <f t="shared" si="61"/>
        <v>-1.2971916336827927E-2</v>
      </c>
      <c r="DP39" s="29">
        <f t="shared" si="62"/>
        <v>-3.5114903686870647E-2</v>
      </c>
      <c r="DQ39" s="29">
        <f t="shared" si="63"/>
        <v>1.8634258360762601E-2</v>
      </c>
      <c r="DR39" s="29">
        <f t="shared" si="64"/>
        <v>-9.9077043839521561</v>
      </c>
    </row>
    <row r="40" spans="1:183" x14ac:dyDescent="0.3">
      <c r="BL40" s="29">
        <f t="shared" si="6"/>
        <v>-5.6319761248102562E-3</v>
      </c>
      <c r="BM40" s="29">
        <f t="shared" si="7"/>
        <v>-1.9574576535939303E-2</v>
      </c>
      <c r="BN40" s="29">
        <f t="shared" si="8"/>
        <v>-3.7793269401330654E-2</v>
      </c>
      <c r="BO40" s="29">
        <f t="shared" si="9"/>
        <v>-1.1930874473007225E-2</v>
      </c>
      <c r="BP40" s="29">
        <f t="shared" si="10"/>
        <v>-3.4096021792053288E-3</v>
      </c>
      <c r="BQ40" s="29">
        <f t="shared" si="11"/>
        <v>8.2817399024466276E-3</v>
      </c>
      <c r="BR40" s="29" t="e">
        <f t="shared" si="12"/>
        <v>#DIV/0!</v>
      </c>
      <c r="BS40" s="29">
        <f t="shared" si="13"/>
        <v>7.540166219330402E-3</v>
      </c>
      <c r="BT40" s="29">
        <f t="shared" si="14"/>
        <v>0.13916137347243529</v>
      </c>
      <c r="BU40" s="29">
        <f t="shared" si="15"/>
        <v>-1.318218533231863E-2</v>
      </c>
      <c r="BV40" s="29">
        <f t="shared" si="16"/>
        <v>0.10052916378966656</v>
      </c>
      <c r="BW40" s="29">
        <f t="shared" si="17"/>
        <v>-3.6114920463069522E-3</v>
      </c>
      <c r="BX40" s="29">
        <f t="shared" si="18"/>
        <v>-4.352482550976744E-2</v>
      </c>
      <c r="BY40" s="29">
        <f t="shared" si="19"/>
        <v>0.31610250597578698</v>
      </c>
      <c r="BZ40" s="29">
        <f t="shared" si="20"/>
        <v>1.164362794650331E-2</v>
      </c>
      <c r="CA40" s="29">
        <f t="shared" si="21"/>
        <v>-5.2756316869194408E-2</v>
      </c>
      <c r="CB40" s="29">
        <f t="shared" si="22"/>
        <v>4.5561343398059506E-3</v>
      </c>
      <c r="CC40" s="29">
        <f t="shared" si="23"/>
        <v>0.18445528627515495</v>
      </c>
      <c r="CD40" s="29">
        <f t="shared" si="24"/>
        <v>-3.3843090952423438E-3</v>
      </c>
      <c r="CE40" s="29">
        <f t="shared" si="25"/>
        <v>-3.2594574139533927E-3</v>
      </c>
      <c r="CF40" s="29">
        <f t="shared" si="26"/>
        <v>2.2466249271462457E-2</v>
      </c>
      <c r="CG40" s="29" t="e">
        <f t="shared" si="27"/>
        <v>#DIV/0!</v>
      </c>
      <c r="CH40" s="29">
        <f t="shared" si="28"/>
        <v>-1.4148415534489711</v>
      </c>
      <c r="CI40" s="29">
        <f t="shared" si="29"/>
        <v>5.7304434548296479E-3</v>
      </c>
      <c r="CJ40" s="29">
        <f t="shared" si="30"/>
        <v>7.0684828391791577E-3</v>
      </c>
      <c r="CK40" s="29">
        <f t="shared" si="31"/>
        <v>0.27133898471449458</v>
      </c>
      <c r="CL40" s="29">
        <f t="shared" si="32"/>
        <v>6.3389805066951244E-3</v>
      </c>
      <c r="CM40" s="29">
        <f t="shared" si="33"/>
        <v>-1.5426786446622542E-2</v>
      </c>
      <c r="CN40" s="29">
        <f t="shared" si="34"/>
        <v>2.9978618695310932E-2</v>
      </c>
      <c r="CO40" s="29">
        <f t="shared" si="35"/>
        <v>-1.6324585227596167E-3</v>
      </c>
      <c r="CP40" s="29">
        <f t="shared" si="36"/>
        <v>-6.5755342139678929E-2</v>
      </c>
      <c r="CQ40" s="29" t="e">
        <f t="shared" si="37"/>
        <v>#DIV/0!</v>
      </c>
      <c r="CR40" s="29">
        <f t="shared" si="38"/>
        <v>0.28174181026095968</v>
      </c>
      <c r="CS40" s="29">
        <f t="shared" si="39"/>
        <v>-1.3129989827126654E-2</v>
      </c>
      <c r="CT40" s="29">
        <f t="shared" si="40"/>
        <v>0.16439117856657248</v>
      </c>
      <c r="CU40" s="29">
        <f t="shared" si="41"/>
        <v>0.13945675623585507</v>
      </c>
      <c r="CV40" s="29">
        <f t="shared" si="42"/>
        <v>-4.4860160631674528E-3</v>
      </c>
      <c r="CW40" s="29">
        <f t="shared" si="43"/>
        <v>1.130284333338738E-2</v>
      </c>
      <c r="CX40" s="29">
        <f t="shared" si="44"/>
        <v>-2.8103598696203047E-3</v>
      </c>
      <c r="CY40" s="29">
        <f t="shared" si="45"/>
        <v>2.0300675399412382E-2</v>
      </c>
      <c r="CZ40" s="29">
        <f t="shared" si="46"/>
        <v>7.4134404301067214E-3</v>
      </c>
      <c r="DA40" s="29">
        <f t="shared" si="47"/>
        <v>-5.85694844554836E-2</v>
      </c>
      <c r="DB40" s="29">
        <f t="shared" si="48"/>
        <v>3.5365822996200724E-2</v>
      </c>
      <c r="DC40" s="29">
        <f t="shared" si="49"/>
        <v>-1.3160022092871704E-2</v>
      </c>
      <c r="DD40" s="29">
        <f t="shared" si="50"/>
        <v>72.38554681942729</v>
      </c>
      <c r="DE40" s="29">
        <f t="shared" si="51"/>
        <v>0.13453425618913606</v>
      </c>
      <c r="DF40" s="29">
        <f t="shared" si="52"/>
        <v>-5.3849610831691042E-3</v>
      </c>
      <c r="DG40" s="29">
        <f t="shared" si="53"/>
        <v>3.5881401258186008E-2</v>
      </c>
      <c r="DH40" s="29">
        <f t="shared" si="54"/>
        <v>-2.4052358571009513E-3</v>
      </c>
      <c r="DI40" s="29">
        <f t="shared" si="55"/>
        <v>-2.7747445768111612E-2</v>
      </c>
      <c r="DJ40" s="29">
        <f t="shared" si="56"/>
        <v>-2.2628837756134446E-2</v>
      </c>
      <c r="DK40" s="29">
        <f t="shared" si="57"/>
        <v>-1.3461077345416905E-2</v>
      </c>
      <c r="DL40" s="29">
        <f t="shared" si="58"/>
        <v>1.0526704579472579E-2</v>
      </c>
      <c r="DM40" s="29">
        <f t="shared" si="59"/>
        <v>0.10441074052123973</v>
      </c>
      <c r="DN40" s="29" t="e">
        <f t="shared" si="60"/>
        <v>#DIV/0!</v>
      </c>
      <c r="DO40" s="29">
        <f t="shared" si="61"/>
        <v>-5.1557917957558708E-3</v>
      </c>
      <c r="DP40" s="29">
        <f t="shared" si="62"/>
        <v>0.15230599640117531</v>
      </c>
      <c r="DQ40" s="29">
        <f t="shared" si="63"/>
        <v>6.7198793980362659E-2</v>
      </c>
      <c r="DR40" s="29">
        <f t="shared" si="64"/>
        <v>-23.035902589232027</v>
      </c>
    </row>
    <row r="41" spans="1:183" x14ac:dyDescent="0.3">
      <c r="BL41" s="29">
        <f t="shared" si="6"/>
        <v>1.0656904209733309E-2</v>
      </c>
      <c r="BM41" s="29">
        <f t="shared" si="7"/>
        <v>-2.2348335241992201E-2</v>
      </c>
      <c r="BN41" s="29">
        <f t="shared" si="8"/>
        <v>-5.9788634056649581E-2</v>
      </c>
      <c r="BO41" s="29">
        <f t="shared" si="9"/>
        <v>-1.6255121562270491E-2</v>
      </c>
      <c r="BP41" s="29">
        <f t="shared" si="10"/>
        <v>3.0321913595132699E-4</v>
      </c>
      <c r="BQ41" s="29">
        <f t="shared" si="11"/>
        <v>-3.9421013391329751E-3</v>
      </c>
      <c r="BR41" s="29" t="e">
        <f t="shared" si="12"/>
        <v>#DIV/0!</v>
      </c>
      <c r="BS41" s="29">
        <f t="shared" si="13"/>
        <v>1.5452228706402948E-3</v>
      </c>
      <c r="BT41" s="29">
        <f t="shared" si="14"/>
        <v>0.17253706704431654</v>
      </c>
      <c r="BU41" s="29">
        <f t="shared" si="15"/>
        <v>-1.5095871335801481E-2</v>
      </c>
      <c r="BV41" s="29">
        <f t="shared" si="16"/>
        <v>0.20727136840924765</v>
      </c>
      <c r="BW41" s="29">
        <f t="shared" si="17"/>
        <v>-7.0449537730425948E-3</v>
      </c>
      <c r="BX41" s="29">
        <f t="shared" si="18"/>
        <v>-3.6462578059635709E-2</v>
      </c>
      <c r="BY41" s="29">
        <f t="shared" si="19"/>
        <v>0.25400697194912281</v>
      </c>
      <c r="BZ41" s="29">
        <f t="shared" si="20"/>
        <v>-2.2254265039362009E-2</v>
      </c>
      <c r="CA41" s="29">
        <f t="shared" si="21"/>
        <v>7.6686560814466398E-2</v>
      </c>
      <c r="CB41" s="29">
        <f t="shared" si="22"/>
        <v>1.2596574278322947E-4</v>
      </c>
      <c r="CC41" s="29">
        <f t="shared" si="23"/>
        <v>-0.54568988237938454</v>
      </c>
      <c r="CD41" s="29">
        <f t="shared" si="24"/>
        <v>1.0582184936847394</v>
      </c>
      <c r="CE41" s="29">
        <f t="shared" si="25"/>
        <v>-5.8496124923405168E-2</v>
      </c>
      <c r="CF41" s="29">
        <f t="shared" si="26"/>
        <v>4.1740642874380507E-3</v>
      </c>
      <c r="CG41" s="29" t="e">
        <f t="shared" si="27"/>
        <v>#DIV/0!</v>
      </c>
      <c r="CH41" s="29">
        <f t="shared" si="28"/>
        <v>-0.16069358275104628</v>
      </c>
      <c r="CI41" s="29">
        <f t="shared" si="29"/>
        <v>2.2241280775765926E-2</v>
      </c>
      <c r="CJ41" s="29">
        <f t="shared" si="30"/>
        <v>4.726229787291425E-3</v>
      </c>
      <c r="CK41" s="29">
        <f t="shared" si="31"/>
        <v>0.3894760842253171</v>
      </c>
      <c r="CL41" s="29">
        <f t="shared" si="32"/>
        <v>-3.8239966861031871E-2</v>
      </c>
      <c r="CM41" s="29">
        <f t="shared" si="33"/>
        <v>-2.5499032319102666E-2</v>
      </c>
      <c r="CN41" s="29">
        <f t="shared" si="34"/>
        <v>4.8695550483277061E-2</v>
      </c>
      <c r="CO41" s="29">
        <f t="shared" si="35"/>
        <v>-0.68049283177809472</v>
      </c>
      <c r="CP41" s="29">
        <f t="shared" si="36"/>
        <v>-3.5801687995544396E-2</v>
      </c>
      <c r="CQ41" s="29" t="e">
        <f t="shared" si="37"/>
        <v>#DIV/0!</v>
      </c>
      <c r="CR41" s="29">
        <f t="shared" si="38"/>
        <v>-29.975921619079624</v>
      </c>
      <c r="CS41" s="29">
        <f t="shared" si="39"/>
        <v>-3.1788188616947433E-2</v>
      </c>
      <c r="CT41" s="29">
        <f t="shared" si="40"/>
        <v>0.35499830200278792</v>
      </c>
      <c r="CU41" s="29">
        <f t="shared" si="41"/>
        <v>4.8281283705125966E-2</v>
      </c>
      <c r="CV41" s="29">
        <f t="shared" si="42"/>
        <v>-2.6183026810160284</v>
      </c>
      <c r="CW41" s="29">
        <f t="shared" si="43"/>
        <v>8.3193157717142974E-2</v>
      </c>
      <c r="CX41" s="29">
        <f t="shared" si="44"/>
        <v>7.2318393679867254E-2</v>
      </c>
      <c r="CY41" s="29">
        <f t="shared" si="45"/>
        <v>-2.0778259256748477E-2</v>
      </c>
      <c r="CZ41" s="29">
        <f t="shared" si="46"/>
        <v>6.3919764202321261E-2</v>
      </c>
      <c r="DA41" s="29">
        <f t="shared" si="47"/>
        <v>-3.9780493152705709E-3</v>
      </c>
      <c r="DB41" s="29">
        <f t="shared" si="48"/>
        <v>-9.2750392502306545E-3</v>
      </c>
      <c r="DC41" s="29">
        <f t="shared" si="49"/>
        <v>-2.6676322591440149E-3</v>
      </c>
      <c r="DD41" s="29" t="e">
        <f t="shared" si="50"/>
        <v>#DIV/0!</v>
      </c>
      <c r="DE41" s="29">
        <f t="shared" si="51"/>
        <v>3.4779142124968687E-2</v>
      </c>
      <c r="DF41" s="29">
        <f t="shared" si="52"/>
        <v>-3.295567965246371E-2</v>
      </c>
      <c r="DG41" s="29">
        <f t="shared" si="53"/>
        <v>-0.11792351411201318</v>
      </c>
      <c r="DH41" s="29">
        <f t="shared" si="54"/>
        <v>-3.4796443995989579E-2</v>
      </c>
      <c r="DI41" s="29">
        <f t="shared" si="55"/>
        <v>-1.6005279171505737E-2</v>
      </c>
      <c r="DJ41" s="29">
        <f t="shared" si="56"/>
        <v>1.0456195744693475E-2</v>
      </c>
      <c r="DK41" s="29">
        <f t="shared" si="57"/>
        <v>0.11077786709249859</v>
      </c>
      <c r="DL41" s="29">
        <f t="shared" si="58"/>
        <v>2.2044504223794448E-2</v>
      </c>
      <c r="DM41" s="29">
        <f t="shared" si="59"/>
        <v>0.72657688815250843</v>
      </c>
      <c r="DN41" s="29" t="e">
        <f t="shared" si="60"/>
        <v>#DIV/0!</v>
      </c>
      <c r="DO41" s="29">
        <f t="shared" si="61"/>
        <v>7.0666436540500754E-4</v>
      </c>
      <c r="DP41" s="29">
        <f t="shared" si="62"/>
        <v>0.44756670908728335</v>
      </c>
      <c r="DQ41" s="29">
        <f t="shared" si="63"/>
        <v>0.73814168404186509</v>
      </c>
      <c r="DR41" s="29">
        <f t="shared" si="64"/>
        <v>-556.41726266022386</v>
      </c>
    </row>
    <row r="42" spans="1:183" x14ac:dyDescent="0.3">
      <c r="BL42" s="29">
        <f t="shared" si="6"/>
        <v>-1.0788841145549344E-2</v>
      </c>
      <c r="BM42" s="29">
        <f t="shared" si="7"/>
        <v>-6.9004063530433424E-3</v>
      </c>
      <c r="BN42" s="29">
        <f t="shared" si="8"/>
        <v>-1.2405609919428073E-3</v>
      </c>
      <c r="BO42" s="29">
        <f t="shared" si="9"/>
        <v>1.63539618801124E-2</v>
      </c>
      <c r="BP42" s="29">
        <f t="shared" si="10"/>
        <v>-3.8420955398638434E-2</v>
      </c>
      <c r="BQ42" s="29">
        <f t="shared" si="11"/>
        <v>6.3019542093167846E-3</v>
      </c>
      <c r="BR42" s="29" t="e">
        <f t="shared" si="12"/>
        <v>#DIV/0!</v>
      </c>
      <c r="BS42" s="29">
        <f t="shared" si="13"/>
        <v>1.2437603203430347E-2</v>
      </c>
      <c r="BT42" s="29">
        <f t="shared" si="14"/>
        <v>0.13365546142961615</v>
      </c>
      <c r="BU42" s="29">
        <f t="shared" si="15"/>
        <v>-8.6780983028252878E-3</v>
      </c>
      <c r="BV42" s="29">
        <f t="shared" si="16"/>
        <v>3.7664764160007858E-2</v>
      </c>
      <c r="BW42" s="29">
        <f t="shared" si="17"/>
        <v>-7.7318489384993194E-3</v>
      </c>
      <c r="BX42" s="29">
        <f t="shared" si="18"/>
        <v>-4.1005997201911004E-2</v>
      </c>
      <c r="BY42" s="29">
        <f t="shared" si="19"/>
        <v>-1.120060723046085E-2</v>
      </c>
      <c r="BZ42" s="29">
        <f t="shared" si="20"/>
        <v>-9.0339618076427541E-2</v>
      </c>
      <c r="CA42" s="29">
        <f t="shared" si="21"/>
        <v>0.20380034074139131</v>
      </c>
      <c r="CB42" s="29">
        <f t="shared" si="22"/>
        <v>2.2076524539386577E-2</v>
      </c>
      <c r="CC42" s="29">
        <f t="shared" si="23"/>
        <v>0.23139117221081859</v>
      </c>
      <c r="CD42" s="29">
        <f t="shared" si="24"/>
        <v>-0.86404359074377357</v>
      </c>
      <c r="CE42" s="29">
        <f t="shared" si="25"/>
        <v>-3.0917099100599144E-2</v>
      </c>
      <c r="CF42" s="29">
        <f t="shared" si="26"/>
        <v>0.16738721570856052</v>
      </c>
      <c r="CG42" s="29" t="e">
        <f t="shared" si="27"/>
        <v>#DIV/0!</v>
      </c>
      <c r="CH42" s="29">
        <f t="shared" si="28"/>
        <v>-0.10866763991912054</v>
      </c>
      <c r="CI42" s="29">
        <f t="shared" si="29"/>
        <v>0.17937148375443079</v>
      </c>
      <c r="CJ42" s="29">
        <f t="shared" si="30"/>
        <v>-0.14190751129153267</v>
      </c>
      <c r="CK42" s="29">
        <f t="shared" si="31"/>
        <v>0.2331302822198798</v>
      </c>
      <c r="CL42" s="29">
        <f t="shared" si="32"/>
        <v>-3.3175516173550579E-2</v>
      </c>
      <c r="CM42" s="29">
        <f t="shared" si="33"/>
        <v>-2.1996312723535527E-2</v>
      </c>
      <c r="CN42" s="29">
        <f t="shared" si="34"/>
        <v>-4.0463395349608577E-2</v>
      </c>
      <c r="CO42" s="29">
        <f t="shared" si="35"/>
        <v>4.9860578187482796E-2</v>
      </c>
      <c r="CP42" s="29">
        <f t="shared" si="36"/>
        <v>-7.2395669059805878E-2</v>
      </c>
      <c r="CQ42" s="29" t="e">
        <f t="shared" si="37"/>
        <v>#DIV/0!</v>
      </c>
      <c r="CR42" s="29">
        <f t="shared" si="38"/>
        <v>0.24804424200835412</v>
      </c>
      <c r="CS42" s="29">
        <f t="shared" si="39"/>
        <v>-3.2977904755165599E-2</v>
      </c>
      <c r="CT42" s="29">
        <f t="shared" si="40"/>
        <v>6.3516273241315258E-3</v>
      </c>
      <c r="CU42" s="29">
        <f t="shared" si="41"/>
        <v>-1.470887670272969E-2</v>
      </c>
      <c r="CV42" s="29">
        <f t="shared" si="42"/>
        <v>0.19601691394687348</v>
      </c>
      <c r="CW42" s="29">
        <f t="shared" si="43"/>
        <v>-2.3964527816268122E-3</v>
      </c>
      <c r="CX42" s="29">
        <f t="shared" si="44"/>
        <v>1.6267605076757508E-2</v>
      </c>
      <c r="CY42" s="29">
        <f t="shared" si="45"/>
        <v>-5.3657364939694752E-2</v>
      </c>
      <c r="CZ42" s="29">
        <f t="shared" si="46"/>
        <v>-6.0010159185909018E-2</v>
      </c>
      <c r="DA42" s="29">
        <f t="shared" si="47"/>
        <v>0.12460498873302728</v>
      </c>
      <c r="DB42" s="29">
        <f t="shared" si="48"/>
        <v>-3.9924183722772399E-2</v>
      </c>
      <c r="DC42" s="29">
        <f t="shared" si="49"/>
        <v>2.0681701830792876E-2</v>
      </c>
      <c r="DD42" s="29" t="e">
        <f t="shared" si="50"/>
        <v>#DIV/0!</v>
      </c>
      <c r="DE42" s="29">
        <f t="shared" si="51"/>
        <v>3.1341296836770172E-2</v>
      </c>
      <c r="DF42" s="29">
        <f t="shared" si="52"/>
        <v>-5.3237895244194755E-3</v>
      </c>
      <c r="DG42" s="29">
        <f t="shared" si="53"/>
        <v>5.5912388657266276E-3</v>
      </c>
      <c r="DH42" s="29">
        <f t="shared" si="54"/>
        <v>-0.23710037973642994</v>
      </c>
      <c r="DI42" s="29">
        <f t="shared" si="55"/>
        <v>-2.8786823176386589E-3</v>
      </c>
      <c r="DJ42" s="29">
        <f t="shared" si="56"/>
        <v>-1.5580647276758008E-2</v>
      </c>
      <c r="DK42" s="29">
        <f t="shared" si="57"/>
        <v>2.7971810006245157E-2</v>
      </c>
      <c r="DL42" s="29">
        <f t="shared" si="58"/>
        <v>-7.2887533441832186E-2</v>
      </c>
      <c r="DM42" s="29">
        <f t="shared" si="59"/>
        <v>1.2835258411127537E-2</v>
      </c>
      <c r="DN42" s="29" t="e">
        <f t="shared" si="60"/>
        <v>#DIV/0!</v>
      </c>
      <c r="DO42" s="29">
        <f t="shared" si="61"/>
        <v>-4.5125218179538962E-2</v>
      </c>
      <c r="DP42" s="29">
        <f t="shared" si="62"/>
        <v>0.23794101358342906</v>
      </c>
      <c r="DQ42" s="29">
        <f t="shared" si="63"/>
        <v>0.67515769466889353</v>
      </c>
      <c r="DR42" s="29">
        <f t="shared" si="64"/>
        <v>-413.98547396518023</v>
      </c>
    </row>
    <row r="43" spans="1:183" x14ac:dyDescent="0.3">
      <c r="BL43" s="29">
        <f t="shared" si="6"/>
        <v>-4.0730873580193672E-2</v>
      </c>
      <c r="BM43" s="29">
        <f t="shared" si="7"/>
        <v>-2.5363342279930645E-2</v>
      </c>
      <c r="BN43" s="29">
        <f t="shared" si="8"/>
        <v>0.12560370098864104</v>
      </c>
      <c r="BO43" s="29">
        <f t="shared" si="9"/>
        <v>3.3404069579858753E-2</v>
      </c>
      <c r="BP43" s="29">
        <f t="shared" si="10"/>
        <v>-2.1610975602178617E-2</v>
      </c>
      <c r="BQ43" s="29">
        <f t="shared" si="11"/>
        <v>-8.7769031623274874E-3</v>
      </c>
      <c r="BR43" s="29" t="e">
        <f t="shared" si="12"/>
        <v>#DIV/0!</v>
      </c>
      <c r="BS43" s="29">
        <f t="shared" si="13"/>
        <v>8.7161421692516505E-4</v>
      </c>
      <c r="BT43" s="29">
        <f t="shared" si="14"/>
        <v>0.15132898465753231</v>
      </c>
      <c r="BU43" s="29">
        <f t="shared" si="15"/>
        <v>8.070335181603383E-3</v>
      </c>
      <c r="BV43" s="29">
        <f t="shared" si="16"/>
        <v>3.3515481042417417E-2</v>
      </c>
      <c r="BW43" s="29">
        <f t="shared" si="17"/>
        <v>-7.3995638802289987E-3</v>
      </c>
      <c r="BX43" s="29">
        <f t="shared" si="18"/>
        <v>-2.3558125105662242E-2</v>
      </c>
      <c r="BY43" s="29">
        <f t="shared" si="19"/>
        <v>-0.84621876214399494</v>
      </c>
      <c r="BZ43" s="29">
        <f t="shared" si="20"/>
        <v>-5.2150342399036376E-2</v>
      </c>
      <c r="CA43" s="29">
        <f t="shared" si="21"/>
        <v>-0.21588300612921529</v>
      </c>
      <c r="CB43" s="29">
        <f t="shared" si="22"/>
        <v>3.5059309113423254E-2</v>
      </c>
      <c r="CC43" s="29">
        <f t="shared" si="23"/>
        <v>0.58594786384355824</v>
      </c>
      <c r="CD43" s="29">
        <f t="shared" si="24"/>
        <v>-12.552183673552626</v>
      </c>
      <c r="CE43" s="29">
        <f t="shared" si="25"/>
        <v>6.2010642468446342E-4</v>
      </c>
      <c r="CF43" s="29">
        <f t="shared" si="26"/>
        <v>-1.0070338958520275E-2</v>
      </c>
      <c r="CG43" s="29" t="e">
        <f t="shared" si="27"/>
        <v>#DIV/0!</v>
      </c>
      <c r="CH43" s="29">
        <f t="shared" si="28"/>
        <v>-1.9364729939051362E-2</v>
      </c>
      <c r="CI43" s="29">
        <f t="shared" si="29"/>
        <v>1.8930828300790736E-2</v>
      </c>
      <c r="CJ43" s="29">
        <f t="shared" si="30"/>
        <v>-2.3026699354484537E-2</v>
      </c>
      <c r="CK43" s="29">
        <f t="shared" si="31"/>
        <v>-0.18991656155729919</v>
      </c>
      <c r="CL43" s="29">
        <f t="shared" si="32"/>
        <v>-0.89261049899294498</v>
      </c>
      <c r="CM43" s="29">
        <f t="shared" si="33"/>
        <v>-2.2073377518385673E-2</v>
      </c>
      <c r="CN43" s="29">
        <f t="shared" si="34"/>
        <v>3.0645623978723502E-2</v>
      </c>
      <c r="CO43" s="29">
        <f t="shared" si="35"/>
        <v>-0.1622786149069092</v>
      </c>
      <c r="CP43" s="29">
        <f t="shared" si="36"/>
        <v>1.0274361016376465E-2</v>
      </c>
      <c r="CQ43" s="29" t="e">
        <f t="shared" si="37"/>
        <v>#DIV/0!</v>
      </c>
      <c r="CR43" s="29">
        <f t="shared" si="38"/>
        <v>0.37394035913812362</v>
      </c>
      <c r="CS43" s="29">
        <f t="shared" si="39"/>
        <v>-7.7066725292561977E-2</v>
      </c>
      <c r="CT43" s="29">
        <f t="shared" si="40"/>
        <v>-0.26153981935328696</v>
      </c>
      <c r="CU43" s="29">
        <f t="shared" si="41"/>
        <v>-2.7331797342083339</v>
      </c>
      <c r="CV43" s="29">
        <f t="shared" si="42"/>
        <v>-0.36914327199693087</v>
      </c>
      <c r="CW43" s="29">
        <f t="shared" si="43"/>
        <v>3.6191811706981492E-3</v>
      </c>
      <c r="CX43" s="29">
        <f t="shared" si="44"/>
        <v>3.2955887211824964E-2</v>
      </c>
      <c r="CY43" s="29">
        <f t="shared" si="45"/>
        <v>2.5453710577441724E-2</v>
      </c>
      <c r="CZ43" s="29">
        <f t="shared" si="46"/>
        <v>2.7728760480269177E-2</v>
      </c>
      <c r="DA43" s="29">
        <f t="shared" si="47"/>
        <v>7.6523268176446613E-2</v>
      </c>
      <c r="DB43" s="29">
        <f t="shared" si="48"/>
        <v>-8.1944912781960477E-3</v>
      </c>
      <c r="DC43" s="29">
        <f t="shared" si="49"/>
        <v>-1.1308413691668573E-3</v>
      </c>
      <c r="DD43" s="29" t="e">
        <f t="shared" si="50"/>
        <v>#DIV/0!</v>
      </c>
      <c r="DE43" s="29">
        <f t="shared" si="51"/>
        <v>-1.6599567176538099E-2</v>
      </c>
      <c r="DF43" s="29">
        <f t="shared" si="52"/>
        <v>-1.5688666743277846E-2</v>
      </c>
      <c r="DG43" s="29">
        <f t="shared" si="53"/>
        <v>-0.17807108323601384</v>
      </c>
      <c r="DH43" s="29">
        <f t="shared" si="54"/>
        <v>-0.40635057486247295</v>
      </c>
      <c r="DI43" s="29">
        <f t="shared" si="55"/>
        <v>-4.2697963713492104E-2</v>
      </c>
      <c r="DJ43" s="29">
        <f t="shared" si="56"/>
        <v>-3.0828929712598985E-2</v>
      </c>
      <c r="DK43" s="29">
        <f t="shared" si="57"/>
        <v>-3.5750314664255711E-3</v>
      </c>
      <c r="DL43" s="29">
        <f t="shared" si="58"/>
        <v>1.3145872962488481E-2</v>
      </c>
      <c r="DM43" s="29">
        <f t="shared" si="59"/>
        <v>7.0678183245856951E-2</v>
      </c>
      <c r="DN43" s="29" t="e">
        <f t="shared" si="60"/>
        <v>#DIV/0!</v>
      </c>
      <c r="DO43" s="29">
        <f t="shared" si="61"/>
        <v>-3.686556998602919E-2</v>
      </c>
      <c r="DP43" s="29">
        <f t="shared" si="62"/>
        <v>4.3818264178588917E-3</v>
      </c>
      <c r="DQ43" s="29">
        <f t="shared" si="63"/>
        <v>-1.9419143751819616</v>
      </c>
      <c r="DR43" s="29" t="e">
        <f t="shared" si="64"/>
        <v>#DIV/0!</v>
      </c>
    </row>
    <row r="44" spans="1:183" x14ac:dyDescent="0.3">
      <c r="BL44" s="29">
        <f t="shared" si="6"/>
        <v>-3.8051174238453722E-3</v>
      </c>
      <c r="BM44" s="29">
        <f t="shared" si="7"/>
        <v>-3.5521401235480976E-3</v>
      </c>
      <c r="BN44" s="29">
        <f t="shared" si="8"/>
        <v>-0.10793459775484293</v>
      </c>
      <c r="BO44" s="29">
        <f t="shared" si="9"/>
        <v>6.8157084981005811E-2</v>
      </c>
      <c r="BP44" s="29">
        <f t="shared" si="10"/>
        <v>-0.18843821325268884</v>
      </c>
      <c r="BQ44" s="29">
        <f t="shared" si="11"/>
        <v>-9.8856472710471266E-3</v>
      </c>
      <c r="BR44" s="29" t="e">
        <f t="shared" si="12"/>
        <v>#DIV/0!</v>
      </c>
      <c r="BS44" s="29">
        <f t="shared" si="13"/>
        <v>-6.5818748508061797E-2</v>
      </c>
      <c r="BT44" s="29">
        <f t="shared" si="14"/>
        <v>-4.0685162827084342E-2</v>
      </c>
      <c r="BU44" s="29">
        <f t="shared" si="15"/>
        <v>-6.8584101393869279E-3</v>
      </c>
      <c r="BV44" s="29">
        <f t="shared" si="16"/>
        <v>0.79330342424708244</v>
      </c>
      <c r="BW44" s="29">
        <f t="shared" si="17"/>
        <v>-1.6453796217559158E-2</v>
      </c>
      <c r="BX44" s="29">
        <f t="shared" si="18"/>
        <v>2.5720066055203272E-2</v>
      </c>
      <c r="BY44" s="29">
        <f t="shared" si="19"/>
        <v>-0.89661697694647335</v>
      </c>
      <c r="BZ44" s="29">
        <f t="shared" si="20"/>
        <v>4.6479964850551947E-2</v>
      </c>
      <c r="CA44" s="29">
        <f t="shared" si="21"/>
        <v>-5.8786297299561507</v>
      </c>
      <c r="CB44" s="29">
        <f t="shared" si="22"/>
        <v>4.8435614532276183E-2</v>
      </c>
      <c r="CC44" s="29">
        <f t="shared" si="23"/>
        <v>0.29733610962929746</v>
      </c>
      <c r="CD44" s="29">
        <f t="shared" si="24"/>
        <v>-24.196214228051126</v>
      </c>
      <c r="CE44" s="29">
        <f t="shared" si="25"/>
        <v>2.0941792460292152E-2</v>
      </c>
      <c r="CF44" s="29">
        <f t="shared" si="26"/>
        <v>-4.0342400537144218E-2</v>
      </c>
      <c r="CG44" s="29" t="e">
        <f t="shared" si="27"/>
        <v>#DIV/0!</v>
      </c>
      <c r="CH44" s="29">
        <f t="shared" si="28"/>
        <v>-0.1043166714467485</v>
      </c>
      <c r="CI44" s="29">
        <f t="shared" si="29"/>
        <v>2.7930704608112311E-3</v>
      </c>
      <c r="CJ44" s="29">
        <f t="shared" si="30"/>
        <v>-3.1208906038608042E-2</v>
      </c>
      <c r="CK44" s="29">
        <f t="shared" si="31"/>
        <v>-0.16864908762201036</v>
      </c>
      <c r="CL44" s="29">
        <f t="shared" si="32"/>
        <v>-1.3605798283223098</v>
      </c>
      <c r="CM44" s="29">
        <f t="shared" si="33"/>
        <v>-3.2005557906534809E-2</v>
      </c>
      <c r="CN44" s="29">
        <f t="shared" si="34"/>
        <v>-3.9363684102989849E-3</v>
      </c>
      <c r="CO44" s="29">
        <f t="shared" si="35"/>
        <v>-0.10620663825746557</v>
      </c>
      <c r="CP44" s="29">
        <f t="shared" si="36"/>
        <v>-4.0108330198187492E-3</v>
      </c>
      <c r="CQ44" s="29" t="e">
        <f t="shared" si="37"/>
        <v>#DIV/0!</v>
      </c>
      <c r="CR44" s="29">
        <f t="shared" si="38"/>
        <v>0.1272921245802473</v>
      </c>
      <c r="CS44" s="29">
        <f t="shared" si="39"/>
        <v>4.5700946610753856E-3</v>
      </c>
      <c r="CT44" s="29">
        <f t="shared" si="40"/>
        <v>-0.64604247929631842</v>
      </c>
      <c r="CU44" s="29">
        <f t="shared" si="41"/>
        <v>-0.4450418777298808</v>
      </c>
      <c r="CV44" s="29">
        <f t="shared" si="42"/>
        <v>-2.0704964060963618</v>
      </c>
      <c r="CW44" s="29">
        <f t="shared" si="43"/>
        <v>0.10494766305922032</v>
      </c>
      <c r="CX44" s="29">
        <f t="shared" si="44"/>
        <v>-4.3243221956764444E-2</v>
      </c>
      <c r="CY44" s="29">
        <f t="shared" si="45"/>
        <v>2.4197839214434858E-2</v>
      </c>
      <c r="CZ44" s="29">
        <f t="shared" si="46"/>
        <v>-6.6967538575515295E-2</v>
      </c>
      <c r="DA44" s="29">
        <f t="shared" si="47"/>
        <v>-5.6863670499720964E-2</v>
      </c>
      <c r="DB44" s="29">
        <f t="shared" si="48"/>
        <v>-4.9344205674382469E-2</v>
      </c>
      <c r="DC44" s="29">
        <f t="shared" si="49"/>
        <v>-1.8054208638405234E-2</v>
      </c>
      <c r="DD44" s="29" t="e">
        <f t="shared" si="50"/>
        <v>#DIV/0!</v>
      </c>
      <c r="DE44" s="29">
        <f t="shared" si="51"/>
        <v>-3.0620144754032186E-2</v>
      </c>
      <c r="DF44" s="29">
        <f t="shared" si="52"/>
        <v>-1.0071084709370237E-2</v>
      </c>
      <c r="DG44" s="29">
        <f t="shared" si="53"/>
        <v>0.34151269793989825</v>
      </c>
      <c r="DH44" s="29">
        <f t="shared" si="54"/>
        <v>-0.74412891030849249</v>
      </c>
      <c r="DI44" s="29">
        <f t="shared" si="55"/>
        <v>-2.8480491844106171E-2</v>
      </c>
      <c r="DJ44" s="29">
        <f t="shared" si="56"/>
        <v>1.2219313419099764E-2</v>
      </c>
      <c r="DK44" s="29">
        <f t="shared" si="57"/>
        <v>-6.3232420374665921E-3</v>
      </c>
      <c r="DL44" s="29">
        <f t="shared" si="58"/>
        <v>5.2198563403498932E-2</v>
      </c>
      <c r="DM44" s="29">
        <f t="shared" si="59"/>
        <v>9.1208870629181593E-2</v>
      </c>
      <c r="DN44" s="29" t="e">
        <f t="shared" si="60"/>
        <v>#DIV/0!</v>
      </c>
      <c r="DO44" s="29">
        <f t="shared" si="61"/>
        <v>-7.6300711220637085E-2</v>
      </c>
      <c r="DP44" s="29">
        <f t="shared" si="62"/>
        <v>-3.3329464598442216E-2</v>
      </c>
      <c r="DQ44" s="29">
        <f t="shared" si="63"/>
        <v>-5636.6120354907944</v>
      </c>
      <c r="DR44" s="29" t="e">
        <f t="shared" si="64"/>
        <v>#DIV/0!</v>
      </c>
    </row>
    <row r="45" spans="1:183" x14ac:dyDescent="0.3">
      <c r="BL45" s="29">
        <f t="shared" si="6"/>
        <v>-0.39497707382123903</v>
      </c>
      <c r="BM45" s="29">
        <f t="shared" si="7"/>
        <v>-1.4339148788372724E-2</v>
      </c>
      <c r="BN45" s="29">
        <f t="shared" si="8"/>
        <v>3.406838720382499E-3</v>
      </c>
      <c r="BO45" s="29">
        <f t="shared" si="9"/>
        <v>8.3626498811981698E-2</v>
      </c>
      <c r="BP45" s="29">
        <f t="shared" si="10"/>
        <v>5.3233572407973773E-2</v>
      </c>
      <c r="BQ45" s="29">
        <f t="shared" si="11"/>
        <v>9.3292454326409091E-3</v>
      </c>
      <c r="BR45" s="29" t="e">
        <f t="shared" si="12"/>
        <v>#DIV/0!</v>
      </c>
      <c r="BS45" s="29">
        <f t="shared" si="13"/>
        <v>1.6208325742436136E-2</v>
      </c>
      <c r="BT45" s="29">
        <f t="shared" si="14"/>
        <v>5.4394373672041141E-2</v>
      </c>
      <c r="BU45" s="29">
        <f t="shared" si="15"/>
        <v>2.2837566153577349E-2</v>
      </c>
      <c r="BV45" s="29">
        <f t="shared" si="16"/>
        <v>2.2952698699043594E-2</v>
      </c>
      <c r="BW45" s="29">
        <f t="shared" si="17"/>
        <v>-3.5042523061634689E-5</v>
      </c>
      <c r="BX45" s="29">
        <f t="shared" si="18"/>
        <v>-1.1523711101876111E-2</v>
      </c>
      <c r="BY45" s="29">
        <f t="shared" si="19"/>
        <v>-8.2809413346229821E-2</v>
      </c>
      <c r="BZ45" s="29">
        <f t="shared" si="20"/>
        <v>-5.9975885419583819E-2</v>
      </c>
      <c r="CA45" s="29">
        <f t="shared" si="21"/>
        <v>-0.11395976296369303</v>
      </c>
      <c r="CB45" s="29">
        <f t="shared" si="22"/>
        <v>2.7513807835288562E-2</v>
      </c>
      <c r="CC45" s="29">
        <f t="shared" si="23"/>
        <v>1.6950845458779229E-2</v>
      </c>
      <c r="CD45" s="29">
        <f t="shared" si="24"/>
        <v>-10.019554112521599</v>
      </c>
      <c r="CE45" s="29">
        <f t="shared" si="25"/>
        <v>1.192783798981667E-2</v>
      </c>
      <c r="CF45" s="29">
        <f t="shared" si="26"/>
        <v>1.3469180721399354E-2</v>
      </c>
      <c r="CG45" s="29">
        <f t="shared" si="27"/>
        <v>-0.11111111111111109</v>
      </c>
      <c r="CH45" s="29">
        <f t="shared" si="28"/>
        <v>-3.9805169967867648E-2</v>
      </c>
      <c r="CI45" s="29">
        <f t="shared" si="29"/>
        <v>-1.4308886959645717E-2</v>
      </c>
      <c r="CJ45" s="29">
        <f t="shared" si="30"/>
        <v>-1.4314939928140591E-2</v>
      </c>
      <c r="CK45" s="29">
        <f t="shared" si="31"/>
        <v>-0.13747250223410856</v>
      </c>
      <c r="CL45" s="29">
        <f t="shared" si="32"/>
        <v>-4.5734411748187598E-2</v>
      </c>
      <c r="CM45" s="29">
        <f t="shared" si="33"/>
        <v>8.4903590622142922E-4</v>
      </c>
      <c r="CN45" s="29">
        <f t="shared" si="34"/>
        <v>9.0708389326166206E-4</v>
      </c>
      <c r="CO45" s="29">
        <f t="shared" si="35"/>
        <v>1.5293871634014966E-2</v>
      </c>
      <c r="CP45" s="29">
        <f t="shared" si="36"/>
        <v>-2.2134559647332797E-2</v>
      </c>
      <c r="CQ45" s="29" t="e">
        <f t="shared" si="37"/>
        <v>#DIV/0!</v>
      </c>
      <c r="CR45" s="29">
        <f t="shared" si="38"/>
        <v>-6.634760322651212E-2</v>
      </c>
      <c r="CS45" s="29">
        <f t="shared" si="39"/>
        <v>8.0484968108283095E-3</v>
      </c>
      <c r="CT45" s="29">
        <f t="shared" si="40"/>
        <v>-0.21721908611853791</v>
      </c>
      <c r="CU45" s="29">
        <f t="shared" si="41"/>
        <v>7.397368937848614E-2</v>
      </c>
      <c r="CV45" s="29">
        <f t="shared" si="42"/>
        <v>1.63734869072929E-3</v>
      </c>
      <c r="CW45" s="29">
        <f t="shared" si="43"/>
        <v>8.2139507676593948E-2</v>
      </c>
      <c r="CX45" s="29">
        <f t="shared" si="44"/>
        <v>2.6886721108891454E-2</v>
      </c>
      <c r="CY45" s="29">
        <f t="shared" si="45"/>
        <v>-4.385659451152657E-3</v>
      </c>
      <c r="CZ45" s="29">
        <f t="shared" si="46"/>
        <v>-8.5512399460774269E-3</v>
      </c>
      <c r="DA45" s="29">
        <f t="shared" si="47"/>
        <v>-1.8231395906160852E-2</v>
      </c>
      <c r="DB45" s="29">
        <f t="shared" si="48"/>
        <v>9.6017567730964926E-3</v>
      </c>
      <c r="DC45" s="29">
        <f t="shared" si="49"/>
        <v>-3.256015348896546E-2</v>
      </c>
      <c r="DD45" s="29" t="e">
        <f t="shared" si="50"/>
        <v>#DIV/0!</v>
      </c>
      <c r="DE45" s="29">
        <f t="shared" si="51"/>
        <v>8.3406947105584273E-3</v>
      </c>
      <c r="DF45" s="29">
        <f t="shared" si="52"/>
        <v>-8.5267347415766137E-3</v>
      </c>
      <c r="DG45" s="29">
        <f t="shared" si="53"/>
        <v>-8.4561233634083743E-2</v>
      </c>
      <c r="DH45" s="29">
        <f t="shared" si="54"/>
        <v>-0.63222363850412999</v>
      </c>
      <c r="DI45" s="29">
        <f t="shared" si="55"/>
        <v>-4.8870668836860087E-3</v>
      </c>
      <c r="DJ45" s="29">
        <f t="shared" si="56"/>
        <v>-2.4190637101967338E-3</v>
      </c>
      <c r="DK45" s="29">
        <f t="shared" si="57"/>
        <v>-2.0651583072419655E-3</v>
      </c>
      <c r="DL45" s="29">
        <f t="shared" si="58"/>
        <v>3.163308356743566E-2</v>
      </c>
      <c r="DM45" s="29">
        <f t="shared" si="59"/>
        <v>4.645307991469072E-2</v>
      </c>
      <c r="DN45" s="29" t="e">
        <f t="shared" si="60"/>
        <v>#DIV/0!</v>
      </c>
      <c r="DO45" s="29">
        <f t="shared" si="61"/>
        <v>-5.281469220661994E-2</v>
      </c>
      <c r="DP45" s="29">
        <f t="shared" si="62"/>
        <v>-6.894644348185186E-2</v>
      </c>
      <c r="DQ45" s="29">
        <f t="shared" si="63"/>
        <v>-2.1177812786363175</v>
      </c>
      <c r="DR45" s="29">
        <f t="shared" si="64"/>
        <v>-524.64010063959654</v>
      </c>
    </row>
    <row r="46" spans="1:183" x14ac:dyDescent="0.3">
      <c r="BL46" s="29">
        <f t="shared" si="6"/>
        <v>-0.24147200825954251</v>
      </c>
      <c r="BM46" s="29">
        <f t="shared" si="7"/>
        <v>-4.8178680741766122E-3</v>
      </c>
      <c r="BN46" s="29">
        <f t="shared" si="8"/>
        <v>-3.9326140614757144E-3</v>
      </c>
      <c r="BO46" s="29">
        <f t="shared" si="9"/>
        <v>8.2962731387001831E-3</v>
      </c>
      <c r="BP46" s="29">
        <f t="shared" si="10"/>
        <v>-2.7378840559891537E-2</v>
      </c>
      <c r="BQ46" s="29">
        <f t="shared" si="11"/>
        <v>-3.6271974894959147E-3</v>
      </c>
      <c r="BR46" s="29" t="e">
        <f t="shared" si="12"/>
        <v>#DIV/0!</v>
      </c>
      <c r="BS46" s="29">
        <f t="shared" si="13"/>
        <v>1.1023864707163655E-3</v>
      </c>
      <c r="BT46" s="29">
        <f t="shared" si="14"/>
        <v>-2.9746347085482183E-2</v>
      </c>
      <c r="BU46" s="29">
        <f t="shared" si="15"/>
        <v>-3.8239460779367906E-3</v>
      </c>
      <c r="BV46" s="29">
        <f t="shared" si="16"/>
        <v>1.0000054312699902E-2</v>
      </c>
      <c r="BW46" s="29">
        <f t="shared" si="17"/>
        <v>-2.6617294590198792E-3</v>
      </c>
      <c r="BX46" s="29">
        <f t="shared" si="18"/>
        <v>-8.2758885585372255E-3</v>
      </c>
      <c r="BY46" s="29">
        <f t="shared" si="19"/>
        <v>3.1596367456792063E-3</v>
      </c>
      <c r="BZ46" s="29">
        <f t="shared" si="20"/>
        <v>1.3558376965733032E-2</v>
      </c>
      <c r="CA46" s="29">
        <f t="shared" si="21"/>
        <v>-5.350618870132684E-2</v>
      </c>
      <c r="CB46" s="29">
        <f t="shared" si="22"/>
        <v>2.7265200475119489E-2</v>
      </c>
      <c r="CC46" s="29">
        <f t="shared" si="23"/>
        <v>0.10192471842275119</v>
      </c>
      <c r="CD46" s="29">
        <f t="shared" si="24"/>
        <v>-0.10382497652745215</v>
      </c>
      <c r="CE46" s="29">
        <f t="shared" si="25"/>
        <v>-5.6429352595692706E-3</v>
      </c>
      <c r="CF46" s="29">
        <f t="shared" si="26"/>
        <v>-9.2256455349848387E-3</v>
      </c>
      <c r="CG46" s="29">
        <f t="shared" si="27"/>
        <v>-0.22144138783385647</v>
      </c>
      <c r="CH46" s="29">
        <f t="shared" si="28"/>
        <v>2.3037059865276488E-2</v>
      </c>
      <c r="CI46" s="29">
        <f t="shared" si="29"/>
        <v>-3.5850289994685536E-3</v>
      </c>
      <c r="CJ46" s="29">
        <f t="shared" si="30"/>
        <v>1.3913789162872225E-2</v>
      </c>
      <c r="CK46" s="29">
        <f t="shared" si="31"/>
        <v>-1.1295706057969479E-2</v>
      </c>
      <c r="CL46" s="29">
        <f t="shared" si="32"/>
        <v>-2.3413774377269547E-2</v>
      </c>
      <c r="CM46" s="29">
        <f t="shared" si="33"/>
        <v>-1.5020057257526309E-2</v>
      </c>
      <c r="CN46" s="29">
        <f t="shared" si="34"/>
        <v>-2.8314335101293997E-2</v>
      </c>
      <c r="CO46" s="29">
        <f t="shared" si="35"/>
        <v>5.9429229356076085E-3</v>
      </c>
      <c r="CP46" s="29">
        <f t="shared" si="36"/>
        <v>-3.8750801574440885E-3</v>
      </c>
      <c r="CQ46" s="29" t="e">
        <f t="shared" si="37"/>
        <v>#DIV/0!</v>
      </c>
      <c r="CR46" s="29">
        <f t="shared" si="38"/>
        <v>-3.0947458791253268E-2</v>
      </c>
      <c r="CS46" s="29">
        <f t="shared" si="39"/>
        <v>-5.9327603511256655E-3</v>
      </c>
      <c r="CT46" s="29">
        <f t="shared" si="40"/>
        <v>1.2260609643043097E-2</v>
      </c>
      <c r="CU46" s="29">
        <f t="shared" si="41"/>
        <v>-7.8534491856341315E-4</v>
      </c>
      <c r="CV46" s="29">
        <f t="shared" si="42"/>
        <v>-0.20093963501637768</v>
      </c>
      <c r="CW46" s="29">
        <f t="shared" si="43"/>
        <v>-1.1239764071540814E-2</v>
      </c>
      <c r="CX46" s="29">
        <f t="shared" si="44"/>
        <v>1.9837458274780007E-2</v>
      </c>
      <c r="CY46" s="29">
        <f t="shared" si="45"/>
        <v>1.7430544455245389E-2</v>
      </c>
      <c r="CZ46" s="29">
        <f t="shared" si="46"/>
        <v>-2.4763818789443892E-3</v>
      </c>
      <c r="DA46" s="29">
        <f t="shared" si="47"/>
        <v>1.2881968207827277E-2</v>
      </c>
      <c r="DB46" s="29">
        <f t="shared" si="48"/>
        <v>4.027664612141324E-2</v>
      </c>
      <c r="DC46" s="29">
        <f t="shared" si="49"/>
        <v>3.947488716079528E-3</v>
      </c>
      <c r="DD46" s="29" t="e">
        <f t="shared" si="50"/>
        <v>#DIV/0!</v>
      </c>
      <c r="DE46" s="29">
        <f t="shared" si="51"/>
        <v>-1.4283319357798474E-2</v>
      </c>
      <c r="DF46" s="29">
        <f t="shared" si="52"/>
        <v>3.062147989131736E-3</v>
      </c>
      <c r="DG46" s="29">
        <f t="shared" si="53"/>
        <v>-4.1119615159771694E-2</v>
      </c>
      <c r="DH46" s="29">
        <f t="shared" si="54"/>
        <v>-3.5892673202450931E-2</v>
      </c>
      <c r="DI46" s="29">
        <f t="shared" si="55"/>
        <v>7.3282703193493504E-3</v>
      </c>
      <c r="DJ46" s="29">
        <f t="shared" si="56"/>
        <v>-5.9512737476505873E-3</v>
      </c>
      <c r="DK46" s="29">
        <f t="shared" si="57"/>
        <v>-2.5852779498958256E-4</v>
      </c>
      <c r="DL46" s="29">
        <f t="shared" si="58"/>
        <v>-8.0527928702829321E-3</v>
      </c>
      <c r="DM46" s="29">
        <f t="shared" si="59"/>
        <v>4.7024624773080781E-2</v>
      </c>
      <c r="DN46" s="29" t="e">
        <f t="shared" si="60"/>
        <v>#DIV/0!</v>
      </c>
      <c r="DO46" s="29">
        <f t="shared" si="61"/>
        <v>2.5982467579433455E-2</v>
      </c>
      <c r="DP46" s="29">
        <f t="shared" si="62"/>
        <v>-3.9713389925306375E-2</v>
      </c>
      <c r="DQ46" s="29">
        <f t="shared" si="63"/>
        <v>5.9879818647789573E-2</v>
      </c>
      <c r="DR46" s="29">
        <f t="shared" si="64"/>
        <v>-3.0119168712155364</v>
      </c>
    </row>
    <row r="47" spans="1:183" x14ac:dyDescent="0.3">
      <c r="BL47" s="29">
        <f t="shared" si="6"/>
        <v>-0.14196603027393673</v>
      </c>
      <c r="BM47" s="29">
        <f t="shared" si="7"/>
        <v>7.9309639434844925E-2</v>
      </c>
      <c r="BN47" s="29">
        <f t="shared" si="8"/>
        <v>1.6369901410843823E-2</v>
      </c>
      <c r="BO47" s="29">
        <f t="shared" si="9"/>
        <v>0.15169222353383249</v>
      </c>
      <c r="BP47" s="29">
        <f t="shared" si="10"/>
        <v>0.47561230555115624</v>
      </c>
      <c r="BQ47" s="29">
        <f t="shared" si="11"/>
        <v>5.7853684537551575E-2</v>
      </c>
      <c r="BR47" s="29" t="e">
        <f t="shared" si="12"/>
        <v>#DIV/0!</v>
      </c>
      <c r="BS47" s="29">
        <f t="shared" si="13"/>
        <v>8.3401330280034269E-2</v>
      </c>
      <c r="BT47" s="29">
        <f t="shared" si="14"/>
        <v>5.9148429040818074E-2</v>
      </c>
      <c r="BU47" s="29">
        <f t="shared" si="15"/>
        <v>-0.10911910748719089</v>
      </c>
      <c r="BV47" s="29">
        <f t="shared" si="16"/>
        <v>-0.38656248410137217</v>
      </c>
      <c r="BW47" s="29">
        <f t="shared" si="17"/>
        <v>-1.5229246853473599E-2</v>
      </c>
      <c r="BX47" s="29">
        <f t="shared" si="18"/>
        <v>4.7169237172432155E-2</v>
      </c>
      <c r="BY47" s="29">
        <f t="shared" si="19"/>
        <v>-0.22638334473723387</v>
      </c>
      <c r="BZ47" s="29">
        <f t="shared" si="20"/>
        <v>0.18983171913802643</v>
      </c>
      <c r="CA47" s="29">
        <f t="shared" si="21"/>
        <v>-3.1231497746200709E-2</v>
      </c>
      <c r="CB47" s="29">
        <f t="shared" si="22"/>
        <v>-0.33752454933540377</v>
      </c>
      <c r="CC47" s="29">
        <f t="shared" si="23"/>
        <v>-0.96473859426253106</v>
      </c>
      <c r="CD47" s="29">
        <f t="shared" si="24"/>
        <v>-9.2486001475806354</v>
      </c>
      <c r="CE47" s="29">
        <f t="shared" si="25"/>
        <v>-5.3333574313763066E-3</v>
      </c>
      <c r="CF47" s="29">
        <f t="shared" si="26"/>
        <v>-0.16222156483765371</v>
      </c>
      <c r="CG47" s="29">
        <f t="shared" si="27"/>
        <v>-11.632025908489137</v>
      </c>
      <c r="CH47" s="29">
        <f t="shared" si="28"/>
        <v>-1.1427577798999566</v>
      </c>
      <c r="CI47" s="29">
        <f t="shared" si="29"/>
        <v>-0.20544964011262901</v>
      </c>
      <c r="CJ47" s="29">
        <f t="shared" si="30"/>
        <v>2.1877215465736066E-2</v>
      </c>
      <c r="CK47" s="29">
        <f t="shared" si="31"/>
        <v>-9.343641589217988E-2</v>
      </c>
      <c r="CL47" s="29">
        <f t="shared" si="32"/>
        <v>-5.4207861374025557E-2</v>
      </c>
      <c r="CM47" s="29">
        <f t="shared" si="33"/>
        <v>2.0771606192859116E-2</v>
      </c>
      <c r="CN47" s="29">
        <f t="shared" si="34"/>
        <v>0.10009703321983343</v>
      </c>
      <c r="CO47" s="29">
        <f t="shared" si="35"/>
        <v>0.30971603324277774</v>
      </c>
      <c r="CP47" s="29">
        <f t="shared" si="36"/>
        <v>-7.6440333820070094E-2</v>
      </c>
      <c r="CQ47" s="29" t="e">
        <f t="shared" si="37"/>
        <v>#DIV/0!</v>
      </c>
      <c r="CR47" s="29">
        <f t="shared" si="38"/>
        <v>-0.7146438515986917</v>
      </c>
      <c r="CS47" s="29">
        <f t="shared" si="39"/>
        <v>-0.11753224458266054</v>
      </c>
      <c r="CT47" s="29">
        <f t="shared" si="40"/>
        <v>-0.52077498868017247</v>
      </c>
      <c r="CU47" s="29">
        <f t="shared" si="41"/>
        <v>-4.3933377793710759E-2</v>
      </c>
      <c r="CV47" s="29">
        <f t="shared" si="42"/>
        <v>1.3728564650004531</v>
      </c>
      <c r="CW47" s="29">
        <f t="shared" si="43"/>
        <v>9.8787179755518761E-2</v>
      </c>
      <c r="CX47" s="29">
        <f t="shared" si="44"/>
        <v>-0.33973823537471004</v>
      </c>
      <c r="CY47" s="29">
        <f t="shared" si="45"/>
        <v>-0.42248727876408121</v>
      </c>
      <c r="CZ47" s="29">
        <f t="shared" si="46"/>
        <v>6.8247447074791801E-3</v>
      </c>
      <c r="DA47" s="29">
        <f t="shared" si="47"/>
        <v>4.9049317012989535E-2</v>
      </c>
      <c r="DB47" s="29">
        <f t="shared" si="48"/>
        <v>9.0094532104402103E-2</v>
      </c>
      <c r="DC47" s="29">
        <f t="shared" si="49"/>
        <v>-4.4272535205287511E-2</v>
      </c>
      <c r="DD47" s="29">
        <f t="shared" si="50"/>
        <v>6.0819020089385889E-2</v>
      </c>
      <c r="DE47" s="29">
        <f t="shared" si="51"/>
        <v>-0.27607963080764564</v>
      </c>
      <c r="DF47" s="29">
        <f t="shared" si="52"/>
        <v>3.1236531703286996E-3</v>
      </c>
      <c r="DG47" s="29">
        <f t="shared" si="53"/>
        <v>-0.20672862154897764</v>
      </c>
      <c r="DH47" s="29">
        <f t="shared" si="54"/>
        <v>0.13854695459367972</v>
      </c>
      <c r="DI47" s="29">
        <f t="shared" si="55"/>
        <v>6.2081032178357476E-2</v>
      </c>
      <c r="DJ47" s="29">
        <f t="shared" si="56"/>
        <v>6.6260830360485024E-3</v>
      </c>
      <c r="DK47" s="29">
        <f t="shared" si="57"/>
        <v>-3.6429878600076737E-2</v>
      </c>
      <c r="DL47" s="29">
        <f t="shared" si="58"/>
        <v>-0.34770862216386988</v>
      </c>
      <c r="DM47" s="29">
        <f t="shared" si="59"/>
        <v>-0.47208635505129282</v>
      </c>
      <c r="DN47" s="29" t="e">
        <f t="shared" si="60"/>
        <v>#DIV/0!</v>
      </c>
      <c r="DO47" s="29">
        <f t="shared" si="61"/>
        <v>0.154855933971907</v>
      </c>
      <c r="DP47" s="29">
        <f t="shared" si="62"/>
        <v>9.0586219909012611E-2</v>
      </c>
      <c r="DQ47" s="29">
        <f t="shared" si="63"/>
        <v>-3.2258507978661006</v>
      </c>
      <c r="DR47" s="29">
        <f t="shared" si="64"/>
        <v>-2.4188423630687006</v>
      </c>
    </row>
    <row r="48" spans="1:183" x14ac:dyDescent="0.3">
      <c r="BL48" s="29">
        <f t="shared" si="6"/>
        <v>6.3654082693476166E-3</v>
      </c>
      <c r="BM48" s="29">
        <f t="shared" si="7"/>
        <v>0.1566229646642584</v>
      </c>
      <c r="BN48" s="29">
        <f t="shared" si="8"/>
        <v>0.23055065773015748</v>
      </c>
      <c r="BO48" s="29">
        <f t="shared" si="9"/>
        <v>0.26057326721519913</v>
      </c>
      <c r="BP48" s="29">
        <f t="shared" si="10"/>
        <v>0.21706600919257368</v>
      </c>
      <c r="BQ48" s="29">
        <f t="shared" si="11"/>
        <v>4.9972520186671865E-3</v>
      </c>
      <c r="BR48" s="29" t="e">
        <f t="shared" si="12"/>
        <v>#DIV/0!</v>
      </c>
      <c r="BS48" s="29">
        <f t="shared" si="13"/>
        <v>7.9348130794091198E-2</v>
      </c>
      <c r="BT48" s="29">
        <f t="shared" si="14"/>
        <v>0.34457907623077988</v>
      </c>
      <c r="BU48" s="29">
        <f t="shared" si="15"/>
        <v>-5.24194613517871E-2</v>
      </c>
      <c r="BV48" s="29">
        <f t="shared" si="16"/>
        <v>-0.73202447367049328</v>
      </c>
      <c r="BW48" s="29">
        <f t="shared" si="17"/>
        <v>6.2270253442228696E-2</v>
      </c>
      <c r="BX48" s="29">
        <f t="shared" si="18"/>
        <v>0.1724266657335447</v>
      </c>
      <c r="BY48" s="29">
        <f t="shared" si="19"/>
        <v>0.62656948032828808</v>
      </c>
      <c r="BZ48" s="29">
        <f t="shared" si="20"/>
        <v>0.13684965376454927</v>
      </c>
      <c r="CA48" s="29">
        <f t="shared" si="21"/>
        <v>1.1561141016041661</v>
      </c>
      <c r="CB48" s="29">
        <f t="shared" si="22"/>
        <v>-0.44251343078735395</v>
      </c>
      <c r="CC48" s="29">
        <f t="shared" si="23"/>
        <v>0.27235388513667558</v>
      </c>
      <c r="CD48" s="29">
        <f t="shared" si="24"/>
        <v>-8.3363568952281142</v>
      </c>
      <c r="CE48" s="29">
        <f t="shared" si="25"/>
        <v>0.23481245596468958</v>
      </c>
      <c r="CF48" s="29">
        <f t="shared" si="26"/>
        <v>-9.6064918914318564E-2</v>
      </c>
      <c r="CG48" s="29" t="e">
        <f t="shared" si="27"/>
        <v>#DIV/0!</v>
      </c>
      <c r="CH48" s="29">
        <f t="shared" si="28"/>
        <v>-1.3960858109469818</v>
      </c>
      <c r="CI48" s="29">
        <f t="shared" si="29"/>
        <v>-0.16769336455028316</v>
      </c>
      <c r="CJ48" s="29">
        <f t="shared" si="30"/>
        <v>0.26535362531988715</v>
      </c>
      <c r="CK48" s="29">
        <f t="shared" si="31"/>
        <v>1.0489110713651042</v>
      </c>
      <c r="CL48" s="29">
        <f t="shared" si="32"/>
        <v>0.45526605940528486</v>
      </c>
      <c r="CM48" s="29">
        <f t="shared" si="33"/>
        <v>0.16040512757262171</v>
      </c>
      <c r="CN48" s="29">
        <f t="shared" si="34"/>
        <v>0.44917315256276347</v>
      </c>
      <c r="CO48" s="29">
        <f t="shared" si="35"/>
        <v>0.36466061908076308</v>
      </c>
      <c r="CP48" s="29">
        <f t="shared" si="36"/>
        <v>0.34099093529932745</v>
      </c>
      <c r="CQ48" s="29">
        <f t="shared" si="37"/>
        <v>-2.8329351687139388</v>
      </c>
      <c r="CR48" s="29">
        <f t="shared" si="38"/>
        <v>-0.25345743032247725</v>
      </c>
      <c r="CS48" s="29">
        <f t="shared" si="39"/>
        <v>-8.3756719715868289E-2</v>
      </c>
      <c r="CT48" s="29">
        <f t="shared" si="40"/>
        <v>-0.73473649530340279</v>
      </c>
      <c r="CU48" s="29">
        <f t="shared" si="41"/>
        <v>0.32271696518479842</v>
      </c>
      <c r="CV48" s="29">
        <f t="shared" si="42"/>
        <v>1.4591109004345704</v>
      </c>
      <c r="CW48" s="29">
        <f t="shared" si="43"/>
        <v>0.11753129543229834</v>
      </c>
      <c r="CX48" s="29">
        <f t="shared" si="44"/>
        <v>-0.29815869808504547</v>
      </c>
      <c r="CY48" s="29">
        <f t="shared" si="45"/>
        <v>-0.4299641129891536</v>
      </c>
      <c r="CZ48" s="29">
        <f t="shared" si="46"/>
        <v>0.28558849252721974</v>
      </c>
      <c r="DA48" s="29">
        <f t="shared" si="47"/>
        <v>0.33968913998042605</v>
      </c>
      <c r="DB48" s="29">
        <f t="shared" si="48"/>
        <v>9.2021822069483949E-2</v>
      </c>
      <c r="DC48" s="29">
        <f t="shared" si="49"/>
        <v>4.3229329248662074E-2</v>
      </c>
      <c r="DD48" s="29">
        <f t="shared" si="50"/>
        <v>0.33559710824215139</v>
      </c>
      <c r="DE48" s="29">
        <f t="shared" si="51"/>
        <v>-0.14199153533149778</v>
      </c>
      <c r="DF48" s="29">
        <f t="shared" si="52"/>
        <v>0.17236263843904409</v>
      </c>
      <c r="DG48" s="29">
        <f t="shared" si="53"/>
        <v>0.6395710676527786</v>
      </c>
      <c r="DH48" s="29">
        <f t="shared" si="54"/>
        <v>0.16075154025538496</v>
      </c>
      <c r="DI48" s="29">
        <f t="shared" si="55"/>
        <v>0.32752403562275734</v>
      </c>
      <c r="DJ48" s="29">
        <f t="shared" si="56"/>
        <v>0.16119340056830822</v>
      </c>
      <c r="DK48" s="29">
        <f t="shared" si="57"/>
        <v>6.6952318246517706E-2</v>
      </c>
      <c r="DL48" s="29">
        <f t="shared" si="58"/>
        <v>-0.2610334638835754</v>
      </c>
      <c r="DM48" s="29">
        <f t="shared" si="59"/>
        <v>-0.45527065808349798</v>
      </c>
      <c r="DN48" s="29" t="e">
        <f t="shared" si="60"/>
        <v>#DIV/0!</v>
      </c>
      <c r="DO48" s="29">
        <f t="shared" si="61"/>
        <v>0.10439734183892535</v>
      </c>
      <c r="DP48" s="29">
        <f t="shared" si="62"/>
        <v>0.48253145829794575</v>
      </c>
      <c r="DQ48" s="29">
        <f t="shared" si="63"/>
        <v>-8.0846071220454014</v>
      </c>
      <c r="DR48" s="29" t="e">
        <f t="shared" si="64"/>
        <v>#DIV/0!</v>
      </c>
    </row>
    <row r="49" spans="64:122" x14ac:dyDescent="0.3">
      <c r="BL49" s="29">
        <f t="shared" si="6"/>
        <v>-6.3509527885264871E-2</v>
      </c>
      <c r="BM49" s="29">
        <f t="shared" si="7"/>
        <v>0.24187054136042252</v>
      </c>
      <c r="BN49" s="29">
        <f t="shared" si="8"/>
        <v>0.39459376850915429</v>
      </c>
      <c r="BO49" s="29">
        <f t="shared" si="9"/>
        <v>0.13964496110899127</v>
      </c>
      <c r="BP49" s="29">
        <f t="shared" si="10"/>
        <v>0.22441375052688617</v>
      </c>
      <c r="BQ49" s="29">
        <f t="shared" si="11"/>
        <v>-3.2540119230979547E-2</v>
      </c>
      <c r="BR49" s="29" t="e">
        <f t="shared" si="12"/>
        <v>#DIV/0!</v>
      </c>
      <c r="BS49" s="29">
        <f t="shared" si="13"/>
        <v>-0.13850314897970362</v>
      </c>
      <c r="BT49" s="29">
        <f t="shared" si="14"/>
        <v>0.34262061031891888</v>
      </c>
      <c r="BU49" s="29">
        <f t="shared" si="15"/>
        <v>-0.22927071396176124</v>
      </c>
      <c r="BV49" s="29">
        <f t="shared" si="16"/>
        <v>-0.8333061190092792</v>
      </c>
      <c r="BW49" s="29">
        <f t="shared" si="17"/>
        <v>0.10652376883478099</v>
      </c>
      <c r="BX49" s="29">
        <f t="shared" si="18"/>
        <v>0.26220741963722016</v>
      </c>
      <c r="BY49" s="29">
        <f t="shared" si="19"/>
        <v>1.6710216324254512</v>
      </c>
      <c r="BZ49" s="29">
        <f t="shared" si="20"/>
        <v>0.1348322362838924</v>
      </c>
      <c r="CA49" s="29">
        <f t="shared" si="21"/>
        <v>2.1384548413856161</v>
      </c>
      <c r="CB49" s="29">
        <f t="shared" si="22"/>
        <v>-0.46869644281954326</v>
      </c>
      <c r="CC49" s="29">
        <f t="shared" si="23"/>
        <v>1.5613364614269782</v>
      </c>
      <c r="CD49" s="29">
        <f t="shared" si="24"/>
        <v>0.3029275772466149</v>
      </c>
      <c r="CE49" s="29">
        <f t="shared" si="25"/>
        <v>0.42887763202067908</v>
      </c>
      <c r="CF49" s="29">
        <f t="shared" si="26"/>
        <v>-0.21309415953836153</v>
      </c>
      <c r="CG49" s="29">
        <f t="shared" si="27"/>
        <v>1</v>
      </c>
      <c r="CH49" s="29">
        <f t="shared" si="28"/>
        <v>2.8441237014722458</v>
      </c>
      <c r="CI49" s="29">
        <f t="shared" si="29"/>
        <v>-0.26062800409917097</v>
      </c>
      <c r="CJ49" s="29">
        <f t="shared" si="30"/>
        <v>0.36703910222621705</v>
      </c>
      <c r="CK49" s="29">
        <f t="shared" si="31"/>
        <v>1.7561089874679086</v>
      </c>
      <c r="CL49" s="29">
        <f t="shared" si="32"/>
        <v>1.7014768636379642</v>
      </c>
      <c r="CM49" s="29">
        <f t="shared" si="33"/>
        <v>0.19666649174984474</v>
      </c>
      <c r="CN49" s="29">
        <f t="shared" si="34"/>
        <v>1.1290702327296489</v>
      </c>
      <c r="CO49" s="29">
        <f t="shared" si="35"/>
        <v>-7.8034606116852867E-2</v>
      </c>
      <c r="CP49" s="29">
        <f t="shared" si="36"/>
        <v>0.46923598450001291</v>
      </c>
      <c r="CQ49" s="29">
        <f t="shared" si="37"/>
        <v>-3.6734815678592447</v>
      </c>
      <c r="CR49" s="29">
        <f t="shared" si="38"/>
        <v>3.3097197925295321</v>
      </c>
      <c r="CS49" s="29">
        <f t="shared" si="39"/>
        <v>-0.26152516764046274</v>
      </c>
      <c r="CT49" s="29">
        <f t="shared" si="40"/>
        <v>-0.66828166987615023</v>
      </c>
      <c r="CU49" s="29">
        <f t="shared" si="41"/>
        <v>4.8751646924448E-2</v>
      </c>
      <c r="CV49" s="29">
        <f t="shared" si="42"/>
        <v>1.4142204797340199</v>
      </c>
      <c r="CW49" s="29">
        <f t="shared" si="43"/>
        <v>0.18438807032488391</v>
      </c>
      <c r="CX49" s="29">
        <f t="shared" si="44"/>
        <v>-0.20555939960234015</v>
      </c>
      <c r="CY49" s="29">
        <f t="shared" si="45"/>
        <v>-0.36010307796685126</v>
      </c>
      <c r="CZ49" s="29">
        <f t="shared" si="46"/>
        <v>0.41570784876357469</v>
      </c>
      <c r="DA49" s="29">
        <f t="shared" si="47"/>
        <v>0.18980497973649202</v>
      </c>
      <c r="DB49" s="29">
        <f t="shared" si="48"/>
        <v>0.2525946746388239</v>
      </c>
      <c r="DC49" s="29">
        <f t="shared" si="49"/>
        <v>-6.2444117462038484E-2</v>
      </c>
      <c r="DD49" s="29">
        <f t="shared" si="50"/>
        <v>0.12060984823862198</v>
      </c>
      <c r="DE49" s="29">
        <f t="shared" si="51"/>
        <v>-0.23130096224200858</v>
      </c>
      <c r="DF49" s="29">
        <f t="shared" si="52"/>
        <v>0.22688805922953204</v>
      </c>
      <c r="DG49" s="29">
        <f t="shared" si="53"/>
        <v>1.5988581386221441</v>
      </c>
      <c r="DH49" s="29">
        <f t="shared" si="54"/>
        <v>0.26092996693161274</v>
      </c>
      <c r="DI49" s="29">
        <f t="shared" si="55"/>
        <v>9.2185630970176735E-2</v>
      </c>
      <c r="DJ49" s="29">
        <f t="shared" si="56"/>
        <v>0.20864717336173733</v>
      </c>
      <c r="DK49" s="29">
        <f t="shared" si="57"/>
        <v>5.8866527699327653E-2</v>
      </c>
      <c r="DL49" s="29">
        <f t="shared" si="58"/>
        <v>-0.36527203888977655</v>
      </c>
      <c r="DM49" s="29">
        <f t="shared" si="59"/>
        <v>-0.35816680283564306</v>
      </c>
      <c r="DN49" s="29" t="e">
        <f t="shared" si="60"/>
        <v>#DIV/0!</v>
      </c>
      <c r="DO49" s="29">
        <f t="shared" si="61"/>
        <v>0.21898343981683399</v>
      </c>
      <c r="DP49" s="29">
        <f t="shared" si="62"/>
        <v>0.42766565286600189</v>
      </c>
      <c r="DQ49" s="29">
        <f t="shared" si="63"/>
        <v>-2.3765114302511252</v>
      </c>
      <c r="DR49" s="29">
        <f t="shared" si="64"/>
        <v>-1210.0109560010692</v>
      </c>
    </row>
    <row r="50" spans="64:122" x14ac:dyDescent="0.3">
      <c r="BL50" s="29">
        <f t="shared" si="6"/>
        <v>1.4013615570989124E-2</v>
      </c>
      <c r="BM50" s="29">
        <f t="shared" si="7"/>
        <v>0.3408978844468129</v>
      </c>
      <c r="BN50" s="29">
        <f t="shared" si="8"/>
        <v>0.49657503310135331</v>
      </c>
      <c r="BO50" s="29">
        <f t="shared" si="9"/>
        <v>0.20208801975771618</v>
      </c>
      <c r="BP50" s="29">
        <f t="shared" si="10"/>
        <v>0.13873046669911171</v>
      </c>
      <c r="BQ50" s="29">
        <f t="shared" si="11"/>
        <v>1.3736158647379204E-2</v>
      </c>
      <c r="BR50" s="29" t="e">
        <f t="shared" si="12"/>
        <v>#DIV/0!</v>
      </c>
      <c r="BS50" s="29">
        <f t="shared" si="13"/>
        <v>-7.1452031129090821E-2</v>
      </c>
      <c r="BT50" s="29">
        <f t="shared" si="14"/>
        <v>0.29581662107068407</v>
      </c>
      <c r="BU50" s="29">
        <f t="shared" si="15"/>
        <v>0.20340241377564894</v>
      </c>
      <c r="BV50" s="29">
        <f t="shared" si="16"/>
        <v>-0.49900835609934457</v>
      </c>
      <c r="BW50" s="29">
        <f t="shared" si="17"/>
        <v>-2.1303297343986394E-3</v>
      </c>
      <c r="BX50" s="29">
        <f t="shared" si="18"/>
        <v>0.34200257790346944</v>
      </c>
      <c r="BY50" s="29">
        <f t="shared" si="19"/>
        <v>7.0561113427225219</v>
      </c>
      <c r="BZ50" s="29">
        <f t="shared" si="20"/>
        <v>-6.6451250988800559E-2</v>
      </c>
      <c r="CA50" s="29">
        <f t="shared" si="21"/>
        <v>2.52719609301626</v>
      </c>
      <c r="CB50" s="29">
        <f t="shared" si="22"/>
        <v>-0.4007676279092347</v>
      </c>
      <c r="CC50" s="29">
        <f t="shared" si="23"/>
        <v>0.33710223615948898</v>
      </c>
      <c r="CD50" s="29">
        <f t="shared" si="24"/>
        <v>-4.5607931699313458</v>
      </c>
      <c r="CE50" s="29">
        <f t="shared" si="25"/>
        <v>0.55911672195008033</v>
      </c>
      <c r="CF50" s="29">
        <f t="shared" si="26"/>
        <v>0.20625412128653275</v>
      </c>
      <c r="CG50" s="29" t="e">
        <f t="shared" si="27"/>
        <v>#DIV/0!</v>
      </c>
      <c r="CH50" s="29">
        <f t="shared" si="28"/>
        <v>2.8473113168154569</v>
      </c>
      <c r="CI50" s="29">
        <f t="shared" si="29"/>
        <v>0.2328207846057494</v>
      </c>
      <c r="CJ50" s="29">
        <f t="shared" si="30"/>
        <v>0.80021985157475173</v>
      </c>
      <c r="CK50" s="29">
        <f t="shared" si="31"/>
        <v>2.2532874033703907</v>
      </c>
      <c r="CL50" s="29">
        <f t="shared" si="32"/>
        <v>1.5169804474624229</v>
      </c>
      <c r="CM50" s="29">
        <f t="shared" si="33"/>
        <v>0.23048367433160277</v>
      </c>
      <c r="CN50" s="29">
        <f t="shared" si="34"/>
        <v>-8.912376474478223E-2</v>
      </c>
      <c r="CO50" s="29">
        <f t="shared" si="35"/>
        <v>0.15014980579453829</v>
      </c>
      <c r="CP50" s="29">
        <f t="shared" si="36"/>
        <v>0.57665847964012462</v>
      </c>
      <c r="CQ50" s="29">
        <f t="shared" si="37"/>
        <v>-7.697614065674574</v>
      </c>
      <c r="CR50" s="29">
        <f t="shared" si="38"/>
        <v>3.5207843010833355</v>
      </c>
      <c r="CS50" s="29">
        <f t="shared" si="39"/>
        <v>0.23691138590589045</v>
      </c>
      <c r="CT50" s="29">
        <f t="shared" si="40"/>
        <v>-0.20034865557569126</v>
      </c>
      <c r="CU50" s="29">
        <f t="shared" si="41"/>
        <v>-9.4867523430299361E-2</v>
      </c>
      <c r="CV50" s="29">
        <f t="shared" si="42"/>
        <v>0.44095793651402992</v>
      </c>
      <c r="CW50" s="29">
        <f t="shared" si="43"/>
        <v>0.12752969057826358</v>
      </c>
      <c r="CX50" s="29">
        <f t="shared" si="44"/>
        <v>-0.11754021310594109</v>
      </c>
      <c r="CY50" s="29">
        <f t="shared" si="45"/>
        <v>-0.22892398834077987</v>
      </c>
      <c r="CZ50" s="29">
        <f t="shared" si="46"/>
        <v>0.55223315948509777</v>
      </c>
      <c r="DA50" s="29">
        <f t="shared" si="47"/>
        <v>0.31328184249590219</v>
      </c>
      <c r="DB50" s="29">
        <f t="shared" si="48"/>
        <v>-0.23172348419636291</v>
      </c>
      <c r="DC50" s="29">
        <f t="shared" si="49"/>
        <v>0.16102524892616588</v>
      </c>
      <c r="DD50" s="29">
        <f t="shared" si="50"/>
        <v>0.18643960799862802</v>
      </c>
      <c r="DE50" s="29">
        <f t="shared" si="51"/>
        <v>0.45716409742149389</v>
      </c>
      <c r="DF50" s="29">
        <f t="shared" si="52"/>
        <v>9.8742300861549226E-2</v>
      </c>
      <c r="DG50" s="29">
        <f t="shared" si="53"/>
        <v>1.5897510377046393</v>
      </c>
      <c r="DH50" s="29">
        <f t="shared" si="54"/>
        <v>-0.18260052161136686</v>
      </c>
      <c r="DI50" s="29">
        <f t="shared" si="55"/>
        <v>0.31090581235325188</v>
      </c>
      <c r="DJ50" s="29">
        <f t="shared" si="56"/>
        <v>0.32513178758567796</v>
      </c>
      <c r="DK50" s="29">
        <f t="shared" si="57"/>
        <v>0.13770634385988367</v>
      </c>
      <c r="DL50" s="29">
        <f t="shared" si="58"/>
        <v>-0.31661133465117142</v>
      </c>
      <c r="DM50" s="29">
        <f t="shared" si="59"/>
        <v>0.11549515213446626</v>
      </c>
      <c r="DN50" s="29" t="e">
        <f t="shared" si="60"/>
        <v>#DIV/0!</v>
      </c>
      <c r="DO50" s="29">
        <f t="shared" si="61"/>
        <v>-0.23478401443402164</v>
      </c>
      <c r="DP50" s="29">
        <f t="shared" si="62"/>
        <v>0.73354842206773319</v>
      </c>
      <c r="DQ50" s="29">
        <f t="shared" si="63"/>
        <v>-3.841826211516747</v>
      </c>
      <c r="DR50" s="29">
        <f t="shared" si="64"/>
        <v>-48.228592774712901</v>
      </c>
    </row>
    <row r="51" spans="64:122" x14ac:dyDescent="0.3">
      <c r="BL51" s="29">
        <f t="shared" si="6"/>
        <v>0.13336502951121465</v>
      </c>
      <c r="BM51" s="29">
        <f t="shared" si="7"/>
        <v>9.8437244688455161E-2</v>
      </c>
      <c r="BN51" s="29">
        <f t="shared" si="8"/>
        <v>0.11085161757539386</v>
      </c>
      <c r="BO51" s="29">
        <f t="shared" si="9"/>
        <v>0.17149239521083126</v>
      </c>
      <c r="BP51" s="29">
        <f t="shared" si="10"/>
        <v>6.5833347555077859E-2</v>
      </c>
      <c r="BQ51" s="29">
        <f t="shared" si="11"/>
        <v>-8.6692502932661508E-3</v>
      </c>
      <c r="BR51" s="29" t="e">
        <f t="shared" si="12"/>
        <v>#DIV/0!</v>
      </c>
      <c r="BS51" s="29">
        <f t="shared" si="13"/>
        <v>-1.8815672171501929E-2</v>
      </c>
      <c r="BT51" s="29">
        <f t="shared" si="14"/>
        <v>0.24389337125345434</v>
      </c>
      <c r="BU51" s="29">
        <f t="shared" si="15"/>
        <v>-3.6520303359070416E-2</v>
      </c>
      <c r="BV51" s="29">
        <f t="shared" si="16"/>
        <v>1.9949252884009048</v>
      </c>
      <c r="BW51" s="29">
        <f t="shared" si="17"/>
        <v>-5.1907629377276887E-2</v>
      </c>
      <c r="BX51" s="29">
        <f t="shared" si="18"/>
        <v>0.17004160747066965</v>
      </c>
      <c r="BY51" s="29">
        <f t="shared" si="19"/>
        <v>6.0645192565023294</v>
      </c>
      <c r="BZ51" s="29">
        <f t="shared" si="20"/>
        <v>0.16632037810283395</v>
      </c>
      <c r="CA51" s="29">
        <f t="shared" si="21"/>
        <v>1.9865263470902932</v>
      </c>
      <c r="CB51" s="29">
        <f t="shared" si="22"/>
        <v>-0.36800874764422575</v>
      </c>
      <c r="CC51" s="29">
        <f t="shared" si="23"/>
        <v>0.78110971359628589</v>
      </c>
      <c r="CD51" s="29">
        <f t="shared" si="24"/>
        <v>-4.2233885041790273</v>
      </c>
      <c r="CE51" s="29">
        <f t="shared" si="25"/>
        <v>4.5923030526348718E-2</v>
      </c>
      <c r="CF51" s="29">
        <f t="shared" si="26"/>
        <v>-2.4790098738142641E-2</v>
      </c>
      <c r="CG51" s="29" t="e">
        <f t="shared" si="27"/>
        <v>#DIV/0!</v>
      </c>
      <c r="CH51" s="29">
        <f t="shared" si="28"/>
        <v>-0.51957484554564015</v>
      </c>
      <c r="CI51" s="29">
        <f t="shared" si="29"/>
        <v>-4.7045278099193677E-3</v>
      </c>
      <c r="CJ51" s="29">
        <f t="shared" si="30"/>
        <v>6.7152976079188464E-2</v>
      </c>
      <c r="CK51" s="29">
        <f t="shared" si="31"/>
        <v>5.2576887079962047</v>
      </c>
      <c r="CL51" s="29">
        <f t="shared" si="32"/>
        <v>0.88576022176213631</v>
      </c>
      <c r="CM51" s="29">
        <f t="shared" si="33"/>
        <v>2.3192563491403639E-2</v>
      </c>
      <c r="CN51" s="29">
        <f t="shared" si="34"/>
        <v>1.0218043883684462</v>
      </c>
      <c r="CO51" s="29">
        <f t="shared" si="35"/>
        <v>5.8701494526338771E-2</v>
      </c>
      <c r="CP51" s="29">
        <f t="shared" si="36"/>
        <v>-7.9512447063041058E-2</v>
      </c>
      <c r="CQ51" s="29">
        <f t="shared" si="37"/>
        <v>-16.810298274649409</v>
      </c>
      <c r="CR51" s="29">
        <f t="shared" si="38"/>
        <v>0.41565705062695368</v>
      </c>
      <c r="CS51" s="29">
        <f t="shared" si="39"/>
        <v>-6.2615216150603947E-2</v>
      </c>
      <c r="CT51" s="29">
        <f t="shared" si="40"/>
        <v>0.44561417903148992</v>
      </c>
      <c r="CU51" s="29">
        <f t="shared" si="41"/>
        <v>-0.25439205636129059</v>
      </c>
      <c r="CV51" s="29">
        <f t="shared" si="42"/>
        <v>5.8780650004554347E-2</v>
      </c>
      <c r="CW51" s="29">
        <f t="shared" si="43"/>
        <v>0.20702779405563021</v>
      </c>
      <c r="CX51" s="29">
        <f t="shared" si="44"/>
        <v>0.18838968418526614</v>
      </c>
      <c r="CY51" s="29">
        <f t="shared" si="45"/>
        <v>-0.40664842298354653</v>
      </c>
      <c r="CZ51" s="29">
        <f t="shared" si="46"/>
        <v>0.64264781365661972</v>
      </c>
      <c r="DA51" s="29">
        <f t="shared" si="47"/>
        <v>7.5592720967422089E-2</v>
      </c>
      <c r="DB51" s="29">
        <f t="shared" si="48"/>
        <v>0.19980081938888916</v>
      </c>
      <c r="DC51" s="29">
        <f t="shared" si="49"/>
        <v>0.26344043269675088</v>
      </c>
      <c r="DD51" s="29">
        <f t="shared" si="50"/>
        <v>0.18939587003849867</v>
      </c>
      <c r="DE51" s="29">
        <f t="shared" si="51"/>
        <v>-0.90996585196258062</v>
      </c>
      <c r="DF51" s="29">
        <f t="shared" si="52"/>
        <v>9.3213633065853951E-3</v>
      </c>
      <c r="DG51" s="29">
        <f t="shared" si="53"/>
        <v>0.95921781195300015</v>
      </c>
      <c r="DH51" s="29">
        <f t="shared" si="54"/>
        <v>-9.080421619866752E-2</v>
      </c>
      <c r="DI51" s="29">
        <f t="shared" si="55"/>
        <v>6.8715685571634877E-2</v>
      </c>
      <c r="DJ51" s="29">
        <f t="shared" si="56"/>
        <v>0.11290246445847973</v>
      </c>
      <c r="DK51" s="29">
        <f t="shared" si="57"/>
        <v>7.682444497399854E-2</v>
      </c>
      <c r="DL51" s="29">
        <f t="shared" si="58"/>
        <v>-0.33686393691391081</v>
      </c>
      <c r="DM51" s="29">
        <f t="shared" si="59"/>
        <v>-8.4696025956950027E-2</v>
      </c>
      <c r="DN51" s="29" t="e">
        <f t="shared" si="60"/>
        <v>#DIV/0!</v>
      </c>
      <c r="DO51" s="29">
        <f t="shared" si="61"/>
        <v>7.3458575625313993E-2</v>
      </c>
      <c r="DP51" s="29">
        <f t="shared" si="62"/>
        <v>1.1936808212005703</v>
      </c>
      <c r="DQ51" s="29">
        <f t="shared" si="63"/>
        <v>-6.5318261783041294</v>
      </c>
      <c r="DR51" s="29">
        <f t="shared" si="64"/>
        <v>-11.71388283397288</v>
      </c>
    </row>
    <row r="52" spans="64:122" x14ac:dyDescent="0.3">
      <c r="BL52" s="29">
        <f t="shared" si="6"/>
        <v>1.3837467741153464E-3</v>
      </c>
      <c r="BM52" s="29">
        <f t="shared" si="7"/>
        <v>0.26853702929585588</v>
      </c>
      <c r="BN52" s="29">
        <f t="shared" si="8"/>
        <v>0.26311970389630601</v>
      </c>
      <c r="BO52" s="29">
        <f t="shared" si="9"/>
        <v>0.23665561427802562</v>
      </c>
      <c r="BP52" s="29">
        <f t="shared" si="10"/>
        <v>0.55541226342233685</v>
      </c>
      <c r="BQ52" s="29">
        <f t="shared" si="11"/>
        <v>-3.892909409013301E-2</v>
      </c>
      <c r="BR52" s="29" t="e">
        <f t="shared" si="12"/>
        <v>#DIV/0!</v>
      </c>
      <c r="BS52" s="29">
        <f t="shared" si="13"/>
        <v>-8.2759517169569086E-2</v>
      </c>
      <c r="BT52" s="29">
        <f t="shared" si="14"/>
        <v>0.60967629786874933</v>
      </c>
      <c r="BU52" s="29">
        <f t="shared" si="15"/>
        <v>6.3667805969820357E-3</v>
      </c>
      <c r="BV52" s="29">
        <f t="shared" si="16"/>
        <v>2.8906959329654978</v>
      </c>
      <c r="BW52" s="29">
        <f t="shared" si="17"/>
        <v>8.0347975322340393E-2</v>
      </c>
      <c r="BX52" s="29">
        <f t="shared" si="18"/>
        <v>0.27076066108448993</v>
      </c>
      <c r="BY52" s="29">
        <f t="shared" si="19"/>
        <v>2.678399189714868</v>
      </c>
      <c r="BZ52" s="29">
        <f t="shared" si="20"/>
        <v>0.324971185444904</v>
      </c>
      <c r="CA52" s="29">
        <f t="shared" si="21"/>
        <v>1.4474552918915622</v>
      </c>
      <c r="CB52" s="29">
        <f t="shared" si="22"/>
        <v>-0.26207289055474892</v>
      </c>
      <c r="CC52" s="29">
        <f t="shared" si="23"/>
        <v>0.10028443255424291</v>
      </c>
      <c r="CD52" s="29">
        <f t="shared" si="24"/>
        <v>-4.5094969541511283</v>
      </c>
      <c r="CE52" s="29">
        <f t="shared" si="25"/>
        <v>9.3935279992898302E-2</v>
      </c>
      <c r="CF52" s="29">
        <f t="shared" si="26"/>
        <v>-7.8693985147169077E-2</v>
      </c>
      <c r="CG52" s="29" t="e">
        <f t="shared" si="27"/>
        <v>#DIV/0!</v>
      </c>
      <c r="CH52" s="29">
        <f t="shared" si="28"/>
        <v>-6.1367145628786615</v>
      </c>
      <c r="CI52" s="29">
        <f t="shared" si="29"/>
        <v>-5.9744948841286338E-2</v>
      </c>
      <c r="CJ52" s="29">
        <f t="shared" si="30"/>
        <v>3.1778242456435679E-2</v>
      </c>
      <c r="CK52" s="29">
        <f t="shared" si="31"/>
        <v>1.955142394132944</v>
      </c>
      <c r="CL52" s="29">
        <f t="shared" si="32"/>
        <v>0.84772403707130484</v>
      </c>
      <c r="CM52" s="29">
        <f t="shared" si="33"/>
        <v>0.13375009079343592</v>
      </c>
      <c r="CN52" s="29">
        <f t="shared" si="34"/>
        <v>0.56365744582852229</v>
      </c>
      <c r="CO52" s="29">
        <f t="shared" si="35"/>
        <v>-0.54612973982752955</v>
      </c>
      <c r="CP52" s="29">
        <f t="shared" si="36"/>
        <v>0.12858710674488938</v>
      </c>
      <c r="CQ52" s="29" t="e">
        <f t="shared" si="37"/>
        <v>#DIV/0!</v>
      </c>
      <c r="CR52" s="29">
        <f t="shared" si="38"/>
        <v>0.27450635785145439</v>
      </c>
      <c r="CS52" s="29">
        <f t="shared" si="39"/>
        <v>9.749582917206856E-2</v>
      </c>
      <c r="CT52" s="29">
        <f t="shared" si="40"/>
        <v>0.82081978312945181</v>
      </c>
      <c r="CU52" s="29">
        <f t="shared" si="41"/>
        <v>1.0653084620343463</v>
      </c>
      <c r="CV52" s="29">
        <f t="shared" si="42"/>
        <v>-0.90108188982327009</v>
      </c>
      <c r="CW52" s="29">
        <f t="shared" si="43"/>
        <v>0.27591141537665098</v>
      </c>
      <c r="CX52" s="29">
        <f t="shared" si="44"/>
        <v>0.18055133478705165</v>
      </c>
      <c r="CY52" s="29">
        <f t="shared" si="45"/>
        <v>-0.43484180151877516</v>
      </c>
      <c r="CZ52" s="29">
        <f t="shared" si="46"/>
        <v>0.30027569839066115</v>
      </c>
      <c r="DA52" s="29">
        <f t="shared" si="47"/>
        <v>-3.414921160977813E-2</v>
      </c>
      <c r="DB52" s="29">
        <f t="shared" si="48"/>
        <v>0.40275295180504755</v>
      </c>
      <c r="DC52" s="29">
        <f t="shared" si="49"/>
        <v>0.29927703858492338</v>
      </c>
      <c r="DD52" s="29">
        <f t="shared" si="50"/>
        <v>-0.59784028988767046</v>
      </c>
      <c r="DE52" s="29">
        <f t="shared" si="51"/>
        <v>-0.32605724756668808</v>
      </c>
      <c r="DF52" s="29">
        <f t="shared" si="52"/>
        <v>5.9665000121106315E-2</v>
      </c>
      <c r="DG52" s="29">
        <f t="shared" si="53"/>
        <v>1.3267222182974412</v>
      </c>
      <c r="DH52" s="29">
        <f t="shared" si="54"/>
        <v>-0.16203215391901193</v>
      </c>
      <c r="DI52" s="29">
        <f t="shared" si="55"/>
        <v>0.21826187155068266</v>
      </c>
      <c r="DJ52" s="29">
        <f t="shared" si="56"/>
        <v>0.1466056417084608</v>
      </c>
      <c r="DK52" s="29">
        <f t="shared" si="57"/>
        <v>0.17184016350906817</v>
      </c>
      <c r="DL52" s="29">
        <f t="shared" si="58"/>
        <v>-0.24841207792061948</v>
      </c>
      <c r="DM52" s="29">
        <f t="shared" si="59"/>
        <v>4.6272367312402114</v>
      </c>
      <c r="DN52" s="29" t="e">
        <f t="shared" si="60"/>
        <v>#DIV/0!</v>
      </c>
      <c r="DO52" s="29">
        <f t="shared" si="61"/>
        <v>0.3090987098197977</v>
      </c>
      <c r="DP52" s="29">
        <f t="shared" si="62"/>
        <v>0.85855236429890247</v>
      </c>
      <c r="DQ52" s="29">
        <f t="shared" si="63"/>
        <v>-7.9854961685182682</v>
      </c>
      <c r="DR52" s="29">
        <f t="shared" si="64"/>
        <v>-27.937334198155167</v>
      </c>
    </row>
    <row r="53" spans="64:122" x14ac:dyDescent="0.3">
      <c r="BL53" s="29">
        <f t="shared" si="6"/>
        <v>-6.7338142347778573E-2</v>
      </c>
      <c r="BM53" s="29">
        <f t="shared" si="7"/>
        <v>0.3967937763284104</v>
      </c>
      <c r="BN53" s="29">
        <f t="shared" si="8"/>
        <v>0.42874528681549873</v>
      </c>
      <c r="BO53" s="29">
        <f t="shared" si="9"/>
        <v>0.49217909579807195</v>
      </c>
      <c r="BP53" s="29">
        <f t="shared" si="10"/>
        <v>0.29837460765845675</v>
      </c>
      <c r="BQ53" s="29">
        <f t="shared" si="11"/>
        <v>-1.3647142434065396E-2</v>
      </c>
      <c r="BR53" s="29" t="e">
        <f t="shared" si="12"/>
        <v>#DIV/0!</v>
      </c>
      <c r="BS53" s="29">
        <f t="shared" si="13"/>
        <v>-0.12951089352818634</v>
      </c>
      <c r="BT53" s="29">
        <f t="shared" si="14"/>
        <v>0.62517599109393684</v>
      </c>
      <c r="BU53" s="29">
        <f t="shared" si="15"/>
        <v>0.38718904584770319</v>
      </c>
      <c r="BV53" s="29">
        <f t="shared" si="16"/>
        <v>3.3771420085607096</v>
      </c>
      <c r="BW53" s="29">
        <f t="shared" si="17"/>
        <v>0.16953139716661481</v>
      </c>
      <c r="BX53" s="29">
        <f t="shared" si="18"/>
        <v>0.40841433531710158</v>
      </c>
      <c r="BY53" s="29">
        <f t="shared" si="19"/>
        <v>3.2774994986865176</v>
      </c>
      <c r="BZ53" s="29">
        <f t="shared" si="20"/>
        <v>0.54743662663315262</v>
      </c>
      <c r="CA53" s="29">
        <f t="shared" si="21"/>
        <v>3.3221737757992242</v>
      </c>
      <c r="CB53" s="29">
        <f t="shared" si="22"/>
        <v>-0.17430965416054578</v>
      </c>
      <c r="CC53" s="29">
        <f t="shared" si="23"/>
        <v>-3.6041896189198299</v>
      </c>
      <c r="CD53" s="29">
        <f t="shared" si="24"/>
        <v>-8.6063830776586823</v>
      </c>
      <c r="CE53" s="29">
        <f t="shared" si="25"/>
        <v>0.17028667022143984</v>
      </c>
      <c r="CF53" s="29">
        <f t="shared" si="26"/>
        <v>0.38932917564673208</v>
      </c>
      <c r="CG53" s="29" t="e">
        <f t="shared" si="27"/>
        <v>#DIV/0!</v>
      </c>
      <c r="CH53" s="29">
        <f t="shared" si="28"/>
        <v>-7.918787868727307</v>
      </c>
      <c r="CI53" s="29">
        <f t="shared" si="29"/>
        <v>0.51621481465503771</v>
      </c>
      <c r="CJ53" s="29">
        <f t="shared" si="30"/>
        <v>0.12854218145976848</v>
      </c>
      <c r="CK53" s="29">
        <f t="shared" si="31"/>
        <v>4.9770121012796809</v>
      </c>
      <c r="CL53" s="29">
        <f t="shared" si="32"/>
        <v>1.2473324022474359</v>
      </c>
      <c r="CM53" s="29">
        <f t="shared" si="33"/>
        <v>0.29122976889455487</v>
      </c>
      <c r="CN53" s="29">
        <f t="shared" si="34"/>
        <v>1.1546097114758807</v>
      </c>
      <c r="CO53" s="29">
        <f t="shared" si="35"/>
        <v>-1.6308431682515672</v>
      </c>
      <c r="CP53" s="29">
        <f t="shared" si="36"/>
        <v>0.3516844780187236</v>
      </c>
      <c r="CQ53" s="29" t="e">
        <f t="shared" si="37"/>
        <v>#DIV/0!</v>
      </c>
      <c r="CR53" s="29">
        <f t="shared" si="38"/>
        <v>-61.498956289475245</v>
      </c>
      <c r="CS53" s="29">
        <f t="shared" si="39"/>
        <v>0.28490804155000338</v>
      </c>
      <c r="CT53" s="29">
        <f t="shared" si="40"/>
        <v>0.8797292352239594</v>
      </c>
      <c r="CU53" s="29">
        <f t="shared" si="41"/>
        <v>0.24877664214360073</v>
      </c>
      <c r="CV53" s="29">
        <f t="shared" si="42"/>
        <v>-4.6454651568666936</v>
      </c>
      <c r="CW53" s="29">
        <f t="shared" si="43"/>
        <v>0.33990021843105389</v>
      </c>
      <c r="CX53" s="29">
        <f t="shared" si="44"/>
        <v>0.42066972995468832</v>
      </c>
      <c r="CY53" s="29">
        <f t="shared" si="45"/>
        <v>-0.32560956220645187</v>
      </c>
      <c r="CZ53" s="29">
        <f t="shared" si="46"/>
        <v>0.32002620110271462</v>
      </c>
      <c r="DA53" s="29">
        <f t="shared" si="47"/>
        <v>-5.0102140478047286E-2</v>
      </c>
      <c r="DB53" s="29">
        <f t="shared" si="48"/>
        <v>0.43433371944676824</v>
      </c>
      <c r="DC53" s="29">
        <f t="shared" si="49"/>
        <v>0.50522167547271002</v>
      </c>
      <c r="DD53" s="29">
        <f t="shared" si="50"/>
        <v>-2.326849174766088E-2</v>
      </c>
      <c r="DE53" s="29">
        <f t="shared" si="51"/>
        <v>0.34280548846572256</v>
      </c>
      <c r="DF53" s="29">
        <f t="shared" si="52"/>
        <v>0.1093975778425148</v>
      </c>
      <c r="DG53" s="29">
        <f t="shared" si="53"/>
        <v>-0.39240984630937348</v>
      </c>
      <c r="DH53" s="29">
        <f t="shared" si="54"/>
        <v>-5.9640020005757854E-2</v>
      </c>
      <c r="DI53" s="29">
        <f t="shared" si="55"/>
        <v>0.48196708170716929</v>
      </c>
      <c r="DJ53" s="29">
        <f t="shared" si="56"/>
        <v>0.25162850302159667</v>
      </c>
      <c r="DK53" s="29">
        <f t="shared" si="57"/>
        <v>0.29363753280211391</v>
      </c>
      <c r="DL53" s="29">
        <f t="shared" si="58"/>
        <v>-0.26271903160792598</v>
      </c>
      <c r="DM53" s="29">
        <f t="shared" si="59"/>
        <v>4.8228668611320513</v>
      </c>
      <c r="DN53" s="29" t="e">
        <f t="shared" si="60"/>
        <v>#DIV/0!</v>
      </c>
      <c r="DO53" s="29">
        <f t="shared" si="61"/>
        <v>0.31630434323029544</v>
      </c>
      <c r="DP53" s="29">
        <f t="shared" si="62"/>
        <v>2.3766303576016301</v>
      </c>
      <c r="DQ53" s="29">
        <f t="shared" si="63"/>
        <v>-14.827481439489503</v>
      </c>
      <c r="DR53" s="29">
        <f t="shared" si="64"/>
        <v>-562.36534402678831</v>
      </c>
    </row>
    <row r="54" spans="64:122" x14ac:dyDescent="0.3">
      <c r="BL54" s="29">
        <f t="shared" si="6"/>
        <v>-4.2888606299764653E-3</v>
      </c>
      <c r="BM54" s="29">
        <f t="shared" si="7"/>
        <v>0.23820427649919929</v>
      </c>
      <c r="BN54" s="29">
        <f t="shared" si="8"/>
        <v>0.17263905424292203</v>
      </c>
      <c r="BO54" s="29">
        <f t="shared" si="9"/>
        <v>0.16446960267342869</v>
      </c>
      <c r="BP54" s="29">
        <f t="shared" si="10"/>
        <v>0.25971400743559581</v>
      </c>
      <c r="BQ54" s="29">
        <f t="shared" si="11"/>
        <v>-4.4918276470929719E-2</v>
      </c>
      <c r="BR54" s="29" t="e">
        <f t="shared" si="12"/>
        <v>#DIV/0!</v>
      </c>
      <c r="BS54" s="29">
        <f t="shared" si="13"/>
        <v>-6.9437239526137784E-2</v>
      </c>
      <c r="BT54" s="29">
        <f t="shared" si="14"/>
        <v>0.14282712550308285</v>
      </c>
      <c r="BU54" s="29">
        <f t="shared" si="15"/>
        <v>0.41514756159121058</v>
      </c>
      <c r="BV54" s="29">
        <f t="shared" si="16"/>
        <v>0.37494600118359123</v>
      </c>
      <c r="BW54" s="29">
        <f t="shared" si="17"/>
        <v>8.8249355920847816E-2</v>
      </c>
      <c r="BX54" s="29">
        <f t="shared" si="18"/>
        <v>0.2221885708826713</v>
      </c>
      <c r="BY54" s="29">
        <f t="shared" si="19"/>
        <v>7.0088172161270146</v>
      </c>
      <c r="BZ54" s="29">
        <f t="shared" si="20"/>
        <v>0.43590038650184593</v>
      </c>
      <c r="CA54" s="29">
        <f t="shared" si="21"/>
        <v>1.5088429977577116</v>
      </c>
      <c r="CB54" s="29">
        <f t="shared" si="22"/>
        <v>-0.39426155573641375</v>
      </c>
      <c r="CC54" s="29">
        <f t="shared" si="23"/>
        <v>0.87567125532515899</v>
      </c>
      <c r="CD54" s="29">
        <f t="shared" si="24"/>
        <v>-11.678326351868233</v>
      </c>
      <c r="CE54" s="29">
        <f t="shared" si="25"/>
        <v>0.35987843359824967</v>
      </c>
      <c r="CF54" s="29">
        <f t="shared" si="26"/>
        <v>0.56438338086260231</v>
      </c>
      <c r="CG54" s="29" t="e">
        <f t="shared" si="27"/>
        <v>#DIV/0!</v>
      </c>
      <c r="CH54" s="29">
        <f t="shared" si="28"/>
        <v>-4.8047973876030099</v>
      </c>
      <c r="CI54" s="29">
        <f t="shared" si="29"/>
        <v>0.66595347992414045</v>
      </c>
      <c r="CJ54" s="29">
        <f t="shared" si="30"/>
        <v>0.43620225714124716</v>
      </c>
      <c r="CK54" s="29">
        <f t="shared" si="31"/>
        <v>2.0798067734912058</v>
      </c>
      <c r="CL54" s="29">
        <f t="shared" si="32"/>
        <v>2.1067231182409336</v>
      </c>
      <c r="CM54" s="29">
        <f t="shared" si="33"/>
        <v>0.13572316012520236</v>
      </c>
      <c r="CN54" s="29">
        <f t="shared" si="34"/>
        <v>3.3398580373330411</v>
      </c>
      <c r="CO54" s="29">
        <f t="shared" si="35"/>
        <v>-0.85082695015359544</v>
      </c>
      <c r="CP54" s="29">
        <f t="shared" si="36"/>
        <v>0.11587666025641252</v>
      </c>
      <c r="CQ54" s="29" t="e">
        <f t="shared" si="37"/>
        <v>#DIV/0!</v>
      </c>
      <c r="CR54" s="29">
        <f t="shared" si="38"/>
        <v>-0.47173122138565859</v>
      </c>
      <c r="CS54" s="29">
        <f t="shared" si="39"/>
        <v>0.44092552069254987</v>
      </c>
      <c r="CT54" s="29">
        <f t="shared" si="40"/>
        <v>0.17291458949301375</v>
      </c>
      <c r="CU54" s="29">
        <f t="shared" si="41"/>
        <v>0.47994065678383518</v>
      </c>
      <c r="CV54" s="29">
        <f t="shared" si="42"/>
        <v>-1.9481128511644046</v>
      </c>
      <c r="CW54" s="29">
        <f t="shared" si="43"/>
        <v>0.29627418728771071</v>
      </c>
      <c r="CX54" s="29">
        <f t="shared" si="44"/>
        <v>-1.4378871940594617E-2</v>
      </c>
      <c r="CY54" s="29">
        <f t="shared" si="45"/>
        <v>-0.51120635220160238</v>
      </c>
      <c r="CZ54" s="29">
        <f t="shared" si="46"/>
        <v>0.22133911825628316</v>
      </c>
      <c r="DA54" s="29">
        <f t="shared" si="47"/>
        <v>0.400563451867743</v>
      </c>
      <c r="DB54" s="29">
        <f t="shared" si="48"/>
        <v>0.49809614241798239</v>
      </c>
      <c r="DC54" s="29">
        <f t="shared" si="49"/>
        <v>0.1721762974236013</v>
      </c>
      <c r="DD54" s="29">
        <f t="shared" si="50"/>
        <v>0.51360279573184098</v>
      </c>
      <c r="DE54" s="29">
        <f t="shared" si="51"/>
        <v>0.71094755344119465</v>
      </c>
      <c r="DF54" s="29">
        <f t="shared" si="52"/>
        <v>7.474630229994017E-2</v>
      </c>
      <c r="DG54" s="29">
        <f t="shared" si="53"/>
        <v>4.942090326039283</v>
      </c>
      <c r="DH54" s="29">
        <f t="shared" si="54"/>
        <v>-0.59636526881390783</v>
      </c>
      <c r="DI54" s="29">
        <f t="shared" si="55"/>
        <v>0.2107648915000091</v>
      </c>
      <c r="DJ54" s="29">
        <f t="shared" si="56"/>
        <v>6.2532614658338703E-2</v>
      </c>
      <c r="DK54" s="29">
        <f t="shared" si="57"/>
        <v>0.16509786549888517</v>
      </c>
      <c r="DL54" s="29">
        <f t="shared" si="58"/>
        <v>-0.11917731694218769</v>
      </c>
      <c r="DM54" s="29">
        <f t="shared" si="59"/>
        <v>0.75837236822605325</v>
      </c>
      <c r="DN54" s="29" t="e">
        <f t="shared" si="60"/>
        <v>#DIV/0!</v>
      </c>
      <c r="DO54" s="29">
        <f t="shared" si="61"/>
        <v>0.31654828147811431</v>
      </c>
      <c r="DP54" s="29">
        <f t="shared" si="62"/>
        <v>0.93469582247068284</v>
      </c>
      <c r="DQ54" s="29">
        <f t="shared" si="63"/>
        <v>-19.39317373940095</v>
      </c>
      <c r="DR54" s="29">
        <f t="shared" si="64"/>
        <v>-389.78818797843303</v>
      </c>
    </row>
    <row r="55" spans="64:122" x14ac:dyDescent="0.3">
      <c r="BL55" s="29">
        <f t="shared" si="6"/>
        <v>-0.13236331335164531</v>
      </c>
      <c r="BM55" s="29">
        <f t="shared" si="7"/>
        <v>1.6484762204986181E-2</v>
      </c>
      <c r="BN55" s="29">
        <f t="shared" si="8"/>
        <v>-0.14178693349898719</v>
      </c>
      <c r="BO55" s="29">
        <f t="shared" si="9"/>
        <v>-0.2393773590610434</v>
      </c>
      <c r="BP55" s="29">
        <f t="shared" si="10"/>
        <v>0.29448185786663583</v>
      </c>
      <c r="BQ55" s="29">
        <f t="shared" si="11"/>
        <v>-3.5791561210614775E-2</v>
      </c>
      <c r="BR55" s="29" t="e">
        <f t="shared" si="12"/>
        <v>#DIV/0!</v>
      </c>
      <c r="BS55" s="29">
        <f t="shared" si="13"/>
        <v>0.28545811527639608</v>
      </c>
      <c r="BT55" s="29">
        <f t="shared" si="14"/>
        <v>-0.58490794889320408</v>
      </c>
      <c r="BU55" s="29">
        <f t="shared" si="15"/>
        <v>7.3964245172926102E-2</v>
      </c>
      <c r="BV55" s="29">
        <f t="shared" si="16"/>
        <v>-0.95098039834115977</v>
      </c>
      <c r="BW55" s="29">
        <f t="shared" si="17"/>
        <v>4.2478196986640127E-2</v>
      </c>
      <c r="BX55" s="29">
        <f t="shared" si="18"/>
        <v>-5.8119633055082387E-2</v>
      </c>
      <c r="BY55" s="29">
        <f t="shared" si="19"/>
        <v>-2.4652251696929124</v>
      </c>
      <c r="BZ55" s="29">
        <f t="shared" si="20"/>
        <v>0.48897640257690878</v>
      </c>
      <c r="CA55" s="29">
        <f t="shared" si="21"/>
        <v>0.33718010571413881</v>
      </c>
      <c r="CB55" s="29">
        <f t="shared" si="22"/>
        <v>-1.1553325555476561</v>
      </c>
      <c r="CC55" s="29">
        <f t="shared" si="23"/>
        <v>0.17016096949979387</v>
      </c>
      <c r="CD55" s="29">
        <f t="shared" si="24"/>
        <v>-17.985825527689329</v>
      </c>
      <c r="CE55" s="29">
        <f t="shared" si="25"/>
        <v>-0.31101585966985579</v>
      </c>
      <c r="CF55" s="29">
        <f t="shared" si="26"/>
        <v>6.6311297755526022E-2</v>
      </c>
      <c r="CG55" s="29" t="e">
        <f t="shared" si="27"/>
        <v>#DIV/0!</v>
      </c>
      <c r="CH55" s="29">
        <f t="shared" si="28"/>
        <v>2.5901158665505957</v>
      </c>
      <c r="CI55" s="29">
        <f t="shared" si="29"/>
        <v>0.11193116247484736</v>
      </c>
      <c r="CJ55" s="29">
        <f t="shared" si="30"/>
        <v>0.3265992935965254</v>
      </c>
      <c r="CK55" s="29">
        <f t="shared" si="31"/>
        <v>1.9171440622724565</v>
      </c>
      <c r="CL55" s="29">
        <f t="shared" si="32"/>
        <v>0.32326129189672104</v>
      </c>
      <c r="CM55" s="29">
        <f t="shared" si="33"/>
        <v>-0.10608240830558291</v>
      </c>
      <c r="CN55" s="29">
        <f t="shared" si="34"/>
        <v>1.070523523310386</v>
      </c>
      <c r="CO55" s="29">
        <f t="shared" si="35"/>
        <v>0.41850551230251698</v>
      </c>
      <c r="CP55" s="29">
        <f t="shared" si="36"/>
        <v>-0.34978102186633042</v>
      </c>
      <c r="CQ55" s="29" t="e">
        <f t="shared" si="37"/>
        <v>#DIV/0!</v>
      </c>
      <c r="CR55" s="29">
        <f t="shared" si="38"/>
        <v>-20.833025907399975</v>
      </c>
      <c r="CS55" s="29">
        <f t="shared" si="39"/>
        <v>0.27367048096708824</v>
      </c>
      <c r="CT55" s="29">
        <f t="shared" si="40"/>
        <v>-0.80936165595509335</v>
      </c>
      <c r="CU55" s="29">
        <f t="shared" si="41"/>
        <v>-3.8242847363915065</v>
      </c>
      <c r="CV55" s="29">
        <f t="shared" si="42"/>
        <v>5.7512014925261923E-2</v>
      </c>
      <c r="CW55" s="29">
        <f t="shared" si="43"/>
        <v>0.13146019973452472</v>
      </c>
      <c r="CX55" s="29">
        <f t="shared" si="44"/>
        <v>-5.0081537658878572E-2</v>
      </c>
      <c r="CY55" s="29">
        <f t="shared" si="45"/>
        <v>-0.7739391810818923</v>
      </c>
      <c r="CZ55" s="29">
        <f t="shared" si="46"/>
        <v>-0.60720872425153405</v>
      </c>
      <c r="DA55" s="29">
        <f t="shared" si="47"/>
        <v>0.40027727150561931</v>
      </c>
      <c r="DB55" s="29">
        <f t="shared" si="48"/>
        <v>0.43375896239878065</v>
      </c>
      <c r="DC55" s="29">
        <f t="shared" si="49"/>
        <v>-0.25167245666718019</v>
      </c>
      <c r="DD55" s="29">
        <f t="shared" si="50"/>
        <v>0.99050882173827492</v>
      </c>
      <c r="DE55" s="29">
        <f t="shared" si="51"/>
        <v>-4.6199105193251988E-3</v>
      </c>
      <c r="DF55" s="29">
        <f t="shared" si="52"/>
        <v>-8.9570747058237643E-2</v>
      </c>
      <c r="DG55" s="29">
        <f t="shared" si="53"/>
        <v>1.1615302558118108</v>
      </c>
      <c r="DH55" s="29">
        <f t="shared" si="54"/>
        <v>-0.87285188910523193</v>
      </c>
      <c r="DI55" s="29">
        <f t="shared" si="55"/>
        <v>-0.13961390273677732</v>
      </c>
      <c r="DJ55" s="29">
        <f t="shared" si="56"/>
        <v>-0.21643147999106893</v>
      </c>
      <c r="DK55" s="29">
        <f t="shared" si="57"/>
        <v>-0.10073494724457777</v>
      </c>
      <c r="DL55" s="29">
        <f t="shared" si="58"/>
        <v>-0.57326298355350302</v>
      </c>
      <c r="DM55" s="29">
        <f t="shared" si="59"/>
        <v>-0.9161633081440157</v>
      </c>
      <c r="DN55" s="29" t="e">
        <f t="shared" si="60"/>
        <v>#DIV/0!</v>
      </c>
      <c r="DO55" s="29">
        <f t="shared" si="61"/>
        <v>0.16473150112893276</v>
      </c>
      <c r="DP55" s="29">
        <f t="shared" si="62"/>
        <v>0.50521753552219706</v>
      </c>
      <c r="DQ55" s="29">
        <f t="shared" si="63"/>
        <v>-12.136282899705824</v>
      </c>
      <c r="DR55" s="29" t="e">
        <f t="shared" si="64"/>
        <v>#DIV/0!</v>
      </c>
    </row>
    <row r="56" spans="64:122" x14ac:dyDescent="0.3">
      <c r="BL56" s="29">
        <f t="shared" si="6"/>
        <v>-0.39248087060142001</v>
      </c>
      <c r="BM56" s="29">
        <f t="shared" si="7"/>
        <v>-5.6342189048695479E-2</v>
      </c>
      <c r="BN56" s="29">
        <f t="shared" si="8"/>
        <v>-0.30799516625488432</v>
      </c>
      <c r="BO56" s="29">
        <f t="shared" si="9"/>
        <v>0.33270523739916302</v>
      </c>
      <c r="BP56" s="29">
        <f t="shared" si="10"/>
        <v>0.14426362435879114</v>
      </c>
      <c r="BQ56" s="29">
        <f t="shared" si="11"/>
        <v>-1.5283258655622634E-2</v>
      </c>
      <c r="BR56" s="29" t="e">
        <f t="shared" si="12"/>
        <v>#DIV/0!</v>
      </c>
      <c r="BS56" s="29">
        <f t="shared" si="13"/>
        <v>0.29085020773275339</v>
      </c>
      <c r="BT56" s="29">
        <f t="shared" si="14"/>
        <v>-1.5552319588483925</v>
      </c>
      <c r="BU56" s="29">
        <f t="shared" si="15"/>
        <v>-0.10032900369252729</v>
      </c>
      <c r="BV56" s="29">
        <f t="shared" si="16"/>
        <v>-1.2495256838468645</v>
      </c>
      <c r="BW56" s="29">
        <f t="shared" si="17"/>
        <v>6.94246825116136E-2</v>
      </c>
      <c r="BX56" s="29">
        <f t="shared" si="18"/>
        <v>-2.8890424977719764E-2</v>
      </c>
      <c r="BY56" s="29">
        <f t="shared" si="19"/>
        <v>-10.71604766507399</v>
      </c>
      <c r="BZ56" s="29">
        <f t="shared" si="20"/>
        <v>1.0683878425484239E-2</v>
      </c>
      <c r="CA56" s="29">
        <f t="shared" si="21"/>
        <v>-34.657035271724233</v>
      </c>
      <c r="CB56" s="29">
        <f t="shared" si="22"/>
        <v>-1.1736518257976298</v>
      </c>
      <c r="CC56" s="29">
        <f t="shared" si="23"/>
        <v>0.50085713674093313</v>
      </c>
      <c r="CD56" s="29">
        <f t="shared" si="24"/>
        <v>-17.360822312888384</v>
      </c>
      <c r="CE56" s="29">
        <f t="shared" si="25"/>
        <v>-0.58601214512671551</v>
      </c>
      <c r="CF56" s="29">
        <f t="shared" si="26"/>
        <v>-0.31461319371734087</v>
      </c>
      <c r="CG56" s="29" t="e">
        <f t="shared" si="27"/>
        <v>#DIV/0!</v>
      </c>
      <c r="CH56" s="29">
        <f t="shared" si="28"/>
        <v>-5.1340658798252345</v>
      </c>
      <c r="CI56" s="29">
        <f t="shared" si="29"/>
        <v>-0.51247628621493269</v>
      </c>
      <c r="CJ56" s="29">
        <f t="shared" si="30"/>
        <v>2.0016078508093837E-3</v>
      </c>
      <c r="CK56" s="29">
        <f t="shared" si="31"/>
        <v>-2.2773578265200989</v>
      </c>
      <c r="CL56" s="29">
        <f t="shared" si="32"/>
        <v>-9.3354180071235007</v>
      </c>
      <c r="CM56" s="29">
        <f t="shared" si="33"/>
        <v>-0.20659655061157767</v>
      </c>
      <c r="CN56" s="29">
        <f t="shared" si="34"/>
        <v>0.2364197262750749</v>
      </c>
      <c r="CO56" s="29">
        <f t="shared" si="35"/>
        <v>1.1021864870495026</v>
      </c>
      <c r="CP56" s="29">
        <f t="shared" si="36"/>
        <v>-0.23426053588287976</v>
      </c>
      <c r="CQ56" s="29" t="e">
        <f t="shared" si="37"/>
        <v>#DIV/0!</v>
      </c>
      <c r="CR56" s="29">
        <f t="shared" si="38"/>
        <v>-4.5120322368424031</v>
      </c>
      <c r="CS56" s="29">
        <f t="shared" si="39"/>
        <v>-0.32692654003090404</v>
      </c>
      <c r="CT56" s="29">
        <f t="shared" si="40"/>
        <v>-1.3951204039332008</v>
      </c>
      <c r="CU56" s="29">
        <f t="shared" si="41"/>
        <v>-0.83312811364351347</v>
      </c>
      <c r="CV56" s="29">
        <f t="shared" si="42"/>
        <v>-4.8403721616940647</v>
      </c>
      <c r="CW56" s="29">
        <f t="shared" si="43"/>
        <v>0.2061771440958764</v>
      </c>
      <c r="CX56" s="29">
        <f t="shared" si="44"/>
        <v>-0.53004917036513288</v>
      </c>
      <c r="CY56" s="29">
        <f t="shared" si="45"/>
        <v>-1.3337723133422519</v>
      </c>
      <c r="CZ56" s="29">
        <f t="shared" si="46"/>
        <v>-0.56476926890380352</v>
      </c>
      <c r="DA56" s="29">
        <f t="shared" si="47"/>
        <v>0.15097205668215086</v>
      </c>
      <c r="DB56" s="29">
        <f t="shared" si="48"/>
        <v>-4.0840158743103094E-2</v>
      </c>
      <c r="DC56" s="29">
        <f t="shared" si="49"/>
        <v>-0.50022909087785505</v>
      </c>
      <c r="DD56" s="29">
        <f t="shared" si="50"/>
        <v>1.9339064867470448</v>
      </c>
      <c r="DE56" s="29">
        <f t="shared" si="51"/>
        <v>-0.82803761285241473</v>
      </c>
      <c r="DF56" s="29">
        <f t="shared" si="52"/>
        <v>1.7095139083398103E-2</v>
      </c>
      <c r="DG56" s="29">
        <f t="shared" si="53"/>
        <v>-0.51191299245301325</v>
      </c>
      <c r="DH56" s="29">
        <f t="shared" si="54"/>
        <v>-1.0221521934906239</v>
      </c>
      <c r="DI56" s="29">
        <f t="shared" si="55"/>
        <v>-0.16793404664915812</v>
      </c>
      <c r="DJ56" s="29">
        <f t="shared" si="56"/>
        <v>-0.24819760340139774</v>
      </c>
      <c r="DK56" s="29">
        <f t="shared" si="57"/>
        <v>-0.20070363445964312</v>
      </c>
      <c r="DL56" s="29">
        <f t="shared" si="58"/>
        <v>-0.52374036031750848</v>
      </c>
      <c r="DM56" s="29">
        <f t="shared" si="59"/>
        <v>-1.8651802154179842</v>
      </c>
      <c r="DN56" s="29" t="e">
        <f t="shared" si="60"/>
        <v>#DIV/0!</v>
      </c>
      <c r="DO56" s="29">
        <f t="shared" si="61"/>
        <v>9.6803930367558078E-2</v>
      </c>
      <c r="DP56" s="29">
        <f t="shared" si="62"/>
        <v>0.3375693848812511</v>
      </c>
      <c r="DQ56" s="29">
        <f t="shared" si="63"/>
        <v>-4481.305441646743</v>
      </c>
      <c r="DR56" s="29" t="e">
        <f t="shared" si="64"/>
        <v>#DIV/0!</v>
      </c>
    </row>
    <row r="57" spans="64:122" x14ac:dyDescent="0.3">
      <c r="BL57" s="29">
        <f t="shared" si="6"/>
        <v>-0.83764569527341504</v>
      </c>
      <c r="BM57" s="29">
        <f t="shared" si="7"/>
        <v>1.8017892466447805E-2</v>
      </c>
      <c r="BN57" s="29">
        <f t="shared" si="8"/>
        <v>3.1390309386049808E-2</v>
      </c>
      <c r="BO57" s="29">
        <f t="shared" si="9"/>
        <v>0.26275575007352925</v>
      </c>
      <c r="BP57" s="29">
        <f t="shared" si="10"/>
        <v>0.56497330385935007</v>
      </c>
      <c r="BQ57" s="29">
        <f t="shared" si="11"/>
        <v>-1.6332528999074558E-3</v>
      </c>
      <c r="BR57" s="29" t="e">
        <f t="shared" si="12"/>
        <v>#DIV/0!</v>
      </c>
      <c r="BS57" s="29">
        <f t="shared" si="13"/>
        <v>0.27340599145541844</v>
      </c>
      <c r="BT57" s="29">
        <f t="shared" si="14"/>
        <v>-7.1562223349248999E-2</v>
      </c>
      <c r="BU57" s="29">
        <f t="shared" si="15"/>
        <v>-0.23035342573176742</v>
      </c>
      <c r="BV57" s="29">
        <f t="shared" si="16"/>
        <v>-1.1009981452163644</v>
      </c>
      <c r="BW57" s="29">
        <f t="shared" si="17"/>
        <v>1.8956005790558894E-2</v>
      </c>
      <c r="BX57" s="29">
        <f t="shared" si="18"/>
        <v>4.2236784241103775E-2</v>
      </c>
      <c r="BY57" s="29">
        <f t="shared" si="19"/>
        <v>9.8331540037412513E-2</v>
      </c>
      <c r="BZ57" s="29">
        <f t="shared" si="20"/>
        <v>0.65647902525551061</v>
      </c>
      <c r="CA57" s="29">
        <f t="shared" si="21"/>
        <v>-0.88261463377074922</v>
      </c>
      <c r="CB57" s="29">
        <f t="shared" si="22"/>
        <v>-0.93394418932197154</v>
      </c>
      <c r="CC57" s="29">
        <f t="shared" si="23"/>
        <v>-3.2468949611535125E-2</v>
      </c>
      <c r="CD57" s="29">
        <f t="shared" si="24"/>
        <v>-11.573894547189425</v>
      </c>
      <c r="CE57" s="29">
        <f t="shared" si="25"/>
        <v>-0.20340980425269684</v>
      </c>
      <c r="CF57" s="29">
        <f t="shared" si="26"/>
        <v>-0.2085567361990105</v>
      </c>
      <c r="CG57" s="29">
        <f t="shared" si="27"/>
        <v>0.69763124736375359</v>
      </c>
      <c r="CH57" s="29">
        <f t="shared" si="28"/>
        <v>-1.4047044339560819</v>
      </c>
      <c r="CI57" s="29">
        <f t="shared" si="29"/>
        <v>-0.31426390725693398</v>
      </c>
      <c r="CJ57" s="29">
        <f t="shared" si="30"/>
        <v>-0.24232329493106919</v>
      </c>
      <c r="CK57" s="29">
        <f t="shared" si="31"/>
        <v>-0.40097554563914417</v>
      </c>
      <c r="CL57" s="29">
        <f t="shared" si="32"/>
        <v>7.1790667925981433E-2</v>
      </c>
      <c r="CM57" s="29">
        <f t="shared" si="33"/>
        <v>-1.582445196521487E-2</v>
      </c>
      <c r="CN57" s="29">
        <f t="shared" si="34"/>
        <v>5.4785054503714514E-2</v>
      </c>
      <c r="CO57" s="29">
        <f t="shared" si="35"/>
        <v>-8.6541313906768336E-2</v>
      </c>
      <c r="CP57" s="29">
        <f t="shared" si="36"/>
        <v>-7.3732567541806127E-2</v>
      </c>
      <c r="CQ57" s="29" t="e">
        <f t="shared" si="37"/>
        <v>#DIV/0!</v>
      </c>
      <c r="CR57" s="29">
        <f t="shared" si="38"/>
        <v>-8.5425269247721758E-2</v>
      </c>
      <c r="CS57" s="29">
        <f t="shared" si="39"/>
        <v>-0.14016590137259777</v>
      </c>
      <c r="CT57" s="29">
        <f t="shared" si="40"/>
        <v>-0.71109626794547887</v>
      </c>
      <c r="CU57" s="29">
        <f t="shared" si="41"/>
        <v>0.19899219669666091</v>
      </c>
      <c r="CV57" s="29">
        <f t="shared" si="42"/>
        <v>7.8746356336551804E-2</v>
      </c>
      <c r="CW57" s="29">
        <f t="shared" si="43"/>
        <v>0.20117605896753954</v>
      </c>
      <c r="CX57" s="29">
        <f t="shared" si="44"/>
        <v>-0.17227330973819321</v>
      </c>
      <c r="CY57" s="29">
        <f t="shared" si="45"/>
        <v>-0.84027161201678513</v>
      </c>
      <c r="CZ57" s="29">
        <f t="shared" si="46"/>
        <v>-7.7927510712172188E-2</v>
      </c>
      <c r="DA57" s="29">
        <f t="shared" si="47"/>
        <v>-9.8246550595555426E-3</v>
      </c>
      <c r="DB57" s="29">
        <f t="shared" si="48"/>
        <v>0.34217010703709072</v>
      </c>
      <c r="DC57" s="29">
        <f t="shared" si="49"/>
        <v>-0.29957625134784283</v>
      </c>
      <c r="DD57" s="29">
        <f t="shared" si="50"/>
        <v>0.16098382293289493</v>
      </c>
      <c r="DE57" s="29">
        <f t="shared" si="51"/>
        <v>-0.46991046028430783</v>
      </c>
      <c r="DF57" s="29">
        <f t="shared" si="52"/>
        <v>2.1162510990313299E-2</v>
      </c>
      <c r="DG57" s="29">
        <f t="shared" si="53"/>
        <v>-8.2586817426108405E-2</v>
      </c>
      <c r="DH57" s="29">
        <f t="shared" si="54"/>
        <v>-0.90949316893450938</v>
      </c>
      <c r="DI57" s="29">
        <f t="shared" si="55"/>
        <v>-2.7973948344738986E-2</v>
      </c>
      <c r="DJ57" s="29">
        <f t="shared" si="56"/>
        <v>1.7580114700435079E-3</v>
      </c>
      <c r="DK57" s="29">
        <f t="shared" si="57"/>
        <v>-6.697136708474849E-2</v>
      </c>
      <c r="DL57" s="29">
        <f t="shared" si="58"/>
        <v>-6.5095917252998792E-2</v>
      </c>
      <c r="DM57" s="29">
        <f t="shared" si="59"/>
        <v>-1.0292639669581494</v>
      </c>
      <c r="DN57" s="29" t="e">
        <f t="shared" si="60"/>
        <v>#DIV/0!</v>
      </c>
      <c r="DO57" s="29">
        <f t="shared" si="61"/>
        <v>0.47949372829433046</v>
      </c>
      <c r="DP57" s="29">
        <f t="shared" si="62"/>
        <v>0.14213560725175856</v>
      </c>
      <c r="DQ57" s="29">
        <f t="shared" si="63"/>
        <v>-5.145591694114291</v>
      </c>
      <c r="DR57" s="29">
        <f t="shared" si="64"/>
        <v>-244.92590591165495</v>
      </c>
    </row>
    <row r="58" spans="64:122" x14ac:dyDescent="0.3">
      <c r="BL58" s="29">
        <f t="shared" si="6"/>
        <v>-0.48080769668368473</v>
      </c>
      <c r="BM58" s="29">
        <f t="shared" si="7"/>
        <v>-9.2571564172214682E-3</v>
      </c>
      <c r="BN58" s="29">
        <f t="shared" si="8"/>
        <v>-2.5636764977158721E-2</v>
      </c>
      <c r="BO58" s="29">
        <f t="shared" si="9"/>
        <v>0.16718614898164386</v>
      </c>
      <c r="BP58" s="29">
        <f t="shared" si="10"/>
        <v>0.44459869578913397</v>
      </c>
      <c r="BQ58" s="29">
        <f t="shared" si="11"/>
        <v>-6.3558513630486702E-2</v>
      </c>
      <c r="BR58" s="29" t="e">
        <f t="shared" si="12"/>
        <v>#DIV/0!</v>
      </c>
      <c r="BS58" s="29">
        <f t="shared" si="13"/>
        <v>0.11264077813155537</v>
      </c>
      <c r="BT58" s="29">
        <f t="shared" si="14"/>
        <v>-5.6969247396133404E-2</v>
      </c>
      <c r="BU58" s="29">
        <f t="shared" si="15"/>
        <v>-5.3728936991174647E-2</v>
      </c>
      <c r="BV58" s="29">
        <f t="shared" si="16"/>
        <v>-0.33073063944091541</v>
      </c>
      <c r="BW58" s="29">
        <f t="shared" si="17"/>
        <v>-1.5704732137776123E-2</v>
      </c>
      <c r="BX58" s="29">
        <f t="shared" si="18"/>
        <v>-9.0880336897947167E-4</v>
      </c>
      <c r="BY58" s="29">
        <f t="shared" si="19"/>
        <v>-0.14173919169357041</v>
      </c>
      <c r="BZ58" s="29">
        <f t="shared" si="20"/>
        <v>7.68093045749354E-2</v>
      </c>
      <c r="CA58" s="29">
        <f t="shared" si="21"/>
        <v>-0.25071899650283047</v>
      </c>
      <c r="CB58" s="29">
        <f t="shared" si="22"/>
        <v>-0.77125508842654811</v>
      </c>
      <c r="CC58" s="29">
        <f t="shared" si="23"/>
        <v>-0.64526143749468146</v>
      </c>
      <c r="CD58" s="29">
        <f t="shared" si="24"/>
        <v>-2.8407329517185267</v>
      </c>
      <c r="CE58" s="29">
        <f t="shared" si="25"/>
        <v>-0.23593041143850391</v>
      </c>
      <c r="CF58" s="29">
        <f t="shared" si="26"/>
        <v>-6.4023112363809531E-2</v>
      </c>
      <c r="CG58" s="29">
        <f t="shared" si="27"/>
        <v>-0.35638208884893752</v>
      </c>
      <c r="CH58" s="29">
        <f t="shared" si="28"/>
        <v>-0.48946825652936887</v>
      </c>
      <c r="CI58" s="29">
        <f t="shared" si="29"/>
        <v>-8.2664657101693684E-2</v>
      </c>
      <c r="CJ58" s="29">
        <f t="shared" si="30"/>
        <v>-0.12845435000202543</v>
      </c>
      <c r="CK58" s="29">
        <f t="shared" si="31"/>
        <v>-0.24045192641953217</v>
      </c>
      <c r="CL58" s="29">
        <f t="shared" si="32"/>
        <v>-7.8501113106274278E-2</v>
      </c>
      <c r="CM58" s="29">
        <f t="shared" si="33"/>
        <v>-2.3787322396365829E-2</v>
      </c>
      <c r="CN58" s="29">
        <f t="shared" si="34"/>
        <v>1.239196750674787E-2</v>
      </c>
      <c r="CO58" s="29">
        <f t="shared" si="35"/>
        <v>-0.12933147654449151</v>
      </c>
      <c r="CP58" s="29">
        <f t="shared" si="36"/>
        <v>-0.20286048986153449</v>
      </c>
      <c r="CQ58" s="29" t="e">
        <f t="shared" si="37"/>
        <v>#DIV/0!</v>
      </c>
      <c r="CR58" s="29">
        <f t="shared" si="38"/>
        <v>-3.9888213311986664E-2</v>
      </c>
      <c r="CS58" s="29">
        <f t="shared" si="39"/>
        <v>-5.936423004893232E-2</v>
      </c>
      <c r="CT58" s="29">
        <f t="shared" si="40"/>
        <v>-0.23632440859554538</v>
      </c>
      <c r="CU58" s="29">
        <f t="shared" si="41"/>
        <v>8.647764571935912E-2</v>
      </c>
      <c r="CV58" s="29">
        <f t="shared" si="42"/>
        <v>-4.2233829018069047E-2</v>
      </c>
      <c r="CW58" s="29">
        <f t="shared" si="43"/>
        <v>0.13810566401017954</v>
      </c>
      <c r="CX58" s="29">
        <f t="shared" si="44"/>
        <v>-1.2672469520634166E-2</v>
      </c>
      <c r="CY58" s="29">
        <f t="shared" si="45"/>
        <v>-0.51883700058339643</v>
      </c>
      <c r="CZ58" s="29">
        <f t="shared" si="46"/>
        <v>-0.1109029557307144</v>
      </c>
      <c r="DA58" s="29">
        <f t="shared" si="47"/>
        <v>-2.3179814681781652E-2</v>
      </c>
      <c r="DB58" s="29">
        <f t="shared" si="48"/>
        <v>9.1658711048738684E-2</v>
      </c>
      <c r="DC58" s="29">
        <f t="shared" si="49"/>
        <v>-9.9214042404100811E-2</v>
      </c>
      <c r="DD58" s="29">
        <f t="shared" si="50"/>
        <v>-1.7007630055296596E-2</v>
      </c>
      <c r="DE58" s="29">
        <f t="shared" si="51"/>
        <v>-0.24233054143209787</v>
      </c>
      <c r="DF58" s="29">
        <f t="shared" si="52"/>
        <v>-5.9940912830671378E-2</v>
      </c>
      <c r="DG58" s="29">
        <f t="shared" si="53"/>
        <v>-0.10131435211452122</v>
      </c>
      <c r="DH58" s="29">
        <f t="shared" si="54"/>
        <v>-0.22683140867147589</v>
      </c>
      <c r="DI58" s="29">
        <f t="shared" si="55"/>
        <v>-7.9028033665170971E-2</v>
      </c>
      <c r="DJ58" s="29">
        <f t="shared" si="56"/>
        <v>-6.3826924303166166E-2</v>
      </c>
      <c r="DK58" s="29">
        <f t="shared" si="57"/>
        <v>-7.6198174104541883E-2</v>
      </c>
      <c r="DL58" s="29">
        <f t="shared" si="58"/>
        <v>-0.38105432460865662</v>
      </c>
      <c r="DM58" s="29">
        <f t="shared" si="59"/>
        <v>-0.5918383740599038</v>
      </c>
      <c r="DN58" s="29" t="e">
        <f t="shared" si="60"/>
        <v>#DIV/0!</v>
      </c>
      <c r="DO58" s="29">
        <f t="shared" si="61"/>
        <v>0.28900618874655248</v>
      </c>
      <c r="DP58" s="29">
        <f t="shared" si="62"/>
        <v>-1.1705667457419633E-2</v>
      </c>
      <c r="DQ58" s="29">
        <f t="shared" si="63"/>
        <v>-1.16756901115071</v>
      </c>
      <c r="DR58" s="29">
        <f t="shared" si="64"/>
        <v>-3.5167374033945036</v>
      </c>
    </row>
    <row r="59" spans="64:122" x14ac:dyDescent="0.3">
      <c r="BL59" s="29">
        <f t="shared" si="6"/>
        <v>-0.35434462549506085</v>
      </c>
      <c r="BM59" s="29">
        <f t="shared" si="7"/>
        <v>6.9603050859433524E-2</v>
      </c>
      <c r="BN59" s="29">
        <f t="shared" si="8"/>
        <v>7.5865307295357454E-3</v>
      </c>
      <c r="BO59" s="29">
        <f t="shared" si="9"/>
        <v>0.18271880762341053</v>
      </c>
      <c r="BP59" s="29">
        <f t="shared" si="10"/>
        <v>0.41893542495594371</v>
      </c>
      <c r="BQ59" s="29">
        <f t="shared" si="11"/>
        <v>1.5154320043359926E-2</v>
      </c>
      <c r="BR59" s="29" t="e">
        <f t="shared" si="12"/>
        <v>#N/A</v>
      </c>
      <c r="BS59" s="29">
        <f t="shared" si="13"/>
        <v>9.1211449860891358E-2</v>
      </c>
      <c r="BT59" s="29">
        <f t="shared" si="14"/>
        <v>8.6246587565919075E-3</v>
      </c>
      <c r="BU59" s="29">
        <f t="shared" si="15"/>
        <v>-0.11407246525472337</v>
      </c>
      <c r="BV59" s="29">
        <f t="shared" si="16"/>
        <v>-0.52187402162739671</v>
      </c>
      <c r="BW59" s="29">
        <f t="shared" si="17"/>
        <v>-1.1528172241082935E-2</v>
      </c>
      <c r="BX59" s="29">
        <f t="shared" si="18"/>
        <v>4.5825519184301E-2</v>
      </c>
      <c r="BY59" s="29">
        <f t="shared" si="19"/>
        <v>-0.49722602609913813</v>
      </c>
      <c r="BZ59" s="29">
        <f t="shared" si="20"/>
        <v>7.2843886340012931E-2</v>
      </c>
      <c r="CA59" s="29">
        <f t="shared" si="21"/>
        <v>-0.41064952824560796</v>
      </c>
      <c r="CB59" s="29">
        <f t="shared" si="22"/>
        <v>-0.53325495149711144</v>
      </c>
      <c r="CC59" s="29">
        <f t="shared" si="23"/>
        <v>-1.7861665634053376</v>
      </c>
      <c r="CD59" s="29">
        <f t="shared" si="24"/>
        <v>-9.2458616671634459</v>
      </c>
      <c r="CE59" s="29">
        <f t="shared" si="25"/>
        <v>-0.28757115799920774</v>
      </c>
      <c r="CF59" s="29">
        <f t="shared" si="26"/>
        <v>-0.1758865127451803</v>
      </c>
      <c r="CG59" s="29">
        <f t="shared" si="27"/>
        <v>-8.5756662377948274</v>
      </c>
      <c r="CH59" s="29">
        <f t="shared" si="28"/>
        <v>-2.3977609963393354</v>
      </c>
      <c r="CI59" s="29">
        <f t="shared" si="29"/>
        <v>-0.14288657826812923</v>
      </c>
      <c r="CJ59" s="29">
        <f t="shared" si="30"/>
        <v>-0.19748331628049431</v>
      </c>
      <c r="CK59" s="29">
        <f t="shared" si="31"/>
        <v>-0.47879325532947381</v>
      </c>
      <c r="CL59" s="29">
        <f t="shared" si="32"/>
        <v>-0.10128633344407256</v>
      </c>
      <c r="CM59" s="29">
        <f t="shared" si="33"/>
        <v>-1.7619641585280288E-3</v>
      </c>
      <c r="CN59" s="29">
        <f t="shared" si="34"/>
        <v>8.1826441133123762E-3</v>
      </c>
      <c r="CO59" s="29">
        <f t="shared" si="35"/>
        <v>-0.1386025159909714</v>
      </c>
      <c r="CP59" s="29">
        <f t="shared" si="36"/>
        <v>-0.12519768017428357</v>
      </c>
      <c r="CQ59" s="29" t="e">
        <f t="shared" si="37"/>
        <v>#DIV/0!</v>
      </c>
      <c r="CR59" s="29">
        <f t="shared" si="38"/>
        <v>-1.4910249271148761</v>
      </c>
      <c r="CS59" s="29">
        <f t="shared" si="39"/>
        <v>-0.13726636853841512</v>
      </c>
      <c r="CT59" s="29">
        <f t="shared" si="40"/>
        <v>-0.55598767271293015</v>
      </c>
      <c r="CU59" s="29">
        <f t="shared" si="41"/>
        <v>-7.444724466097985E-2</v>
      </c>
      <c r="CV59" s="29">
        <f t="shared" si="42"/>
        <v>-0.94757535301247819</v>
      </c>
      <c r="CW59" s="29">
        <f t="shared" si="43"/>
        <v>0.16832146938121828</v>
      </c>
      <c r="CX59" s="29">
        <f t="shared" si="44"/>
        <v>-0.42893141740026564</v>
      </c>
      <c r="CY59" s="29">
        <f t="shared" si="45"/>
        <v>-0.55690390623063057</v>
      </c>
      <c r="CZ59" s="29">
        <f t="shared" si="46"/>
        <v>-6.7902330525547061E-2</v>
      </c>
      <c r="DA59" s="29">
        <f t="shared" si="47"/>
        <v>-0.10151915481770946</v>
      </c>
      <c r="DB59" s="29">
        <f t="shared" si="48"/>
        <v>0.13869536494483481</v>
      </c>
      <c r="DC59" s="29">
        <f t="shared" si="49"/>
        <v>-0.13042594308823952</v>
      </c>
      <c r="DD59" s="29">
        <f t="shared" si="50"/>
        <v>-6.5445595798487632E-2</v>
      </c>
      <c r="DE59" s="29">
        <f t="shared" si="51"/>
        <v>-0.47591358622128077</v>
      </c>
      <c r="DF59" s="29">
        <f t="shared" si="52"/>
        <v>-1.8589304270921314E-2</v>
      </c>
      <c r="DG59" s="29">
        <f t="shared" si="53"/>
        <v>-0.64341311645357502</v>
      </c>
      <c r="DH59" s="29">
        <f t="shared" si="54"/>
        <v>-8.3325197641903603E-2</v>
      </c>
      <c r="DI59" s="29">
        <f t="shared" si="55"/>
        <v>1.5300327983401418E-2</v>
      </c>
      <c r="DJ59" s="29">
        <f t="shared" si="56"/>
        <v>-2.9336663758111836E-2</v>
      </c>
      <c r="DK59" s="29">
        <f t="shared" si="57"/>
        <v>-9.5081061528689226E-2</v>
      </c>
      <c r="DL59" s="29">
        <f t="shared" si="58"/>
        <v>-0.34103088734733733</v>
      </c>
      <c r="DM59" s="29">
        <f t="shared" si="59"/>
        <v>-0.87916686224788876</v>
      </c>
      <c r="DN59" s="29" t="e">
        <f t="shared" si="60"/>
        <v>#DIV/0!</v>
      </c>
      <c r="DO59" s="29">
        <f t="shared" si="61"/>
        <v>0.10624822547072565</v>
      </c>
      <c r="DP59" s="29">
        <f t="shared" si="62"/>
        <v>1.7699512273051221E-2</v>
      </c>
      <c r="DQ59" s="29">
        <f t="shared" si="63"/>
        <v>-3.1328540180328526</v>
      </c>
      <c r="DR59" s="29">
        <f t="shared" si="64"/>
        <v>-3.4262139048822124</v>
      </c>
    </row>
    <row r="60" spans="64:122" x14ac:dyDescent="0.3">
      <c r="BL60" s="29">
        <f t="shared" si="6"/>
        <v>-0.28165187359605359</v>
      </c>
      <c r="BM60" s="29">
        <f t="shared" si="7"/>
        <v>9.3427679413507714E-2</v>
      </c>
      <c r="BN60" s="29">
        <f t="shared" si="8"/>
        <v>0.21049257015905021</v>
      </c>
      <c r="BO60" s="29">
        <f t="shared" si="9"/>
        <v>0.23281542088604068</v>
      </c>
      <c r="BP60" s="29">
        <f t="shared" si="10"/>
        <v>0.36158759326816547</v>
      </c>
      <c r="BQ60" s="29">
        <f t="shared" si="11"/>
        <v>-9.4706306007337204E-3</v>
      </c>
      <c r="BR60" s="29" t="e">
        <f t="shared" si="12"/>
        <v>#DIV/0!</v>
      </c>
      <c r="BS60" s="29">
        <f t="shared" si="13"/>
        <v>0.11802480269482241</v>
      </c>
      <c r="BT60" s="29">
        <f t="shared" si="14"/>
        <v>0.32677815588257242</v>
      </c>
      <c r="BU60" s="29">
        <f t="shared" si="15"/>
        <v>-3.2595315639429634E-2</v>
      </c>
      <c r="BV60" s="29">
        <f t="shared" si="16"/>
        <v>-0.79641621773906568</v>
      </c>
      <c r="BW60" s="29">
        <f t="shared" si="17"/>
        <v>4.7361558581796803E-2</v>
      </c>
      <c r="BX60" s="29">
        <f t="shared" si="18"/>
        <v>9.10479763711326E-2</v>
      </c>
      <c r="BY60" s="29">
        <f t="shared" si="19"/>
        <v>0.65264220736720491</v>
      </c>
      <c r="BZ60" s="29">
        <f t="shared" si="20"/>
        <v>6.3285168452438922E-2</v>
      </c>
      <c r="CA60" s="29">
        <f t="shared" si="21"/>
        <v>8.3562262852895364E-2</v>
      </c>
      <c r="CB60" s="29">
        <f t="shared" si="22"/>
        <v>-0.54854174338301753</v>
      </c>
      <c r="CC60" s="29">
        <f t="shared" si="23"/>
        <v>3.3858390389573056E-2</v>
      </c>
      <c r="CD60" s="29">
        <f t="shared" si="24"/>
        <v>-9.7270262173642301</v>
      </c>
      <c r="CE60" s="29">
        <f t="shared" si="25"/>
        <v>-0.10849214457880696</v>
      </c>
      <c r="CF60" s="29">
        <f t="shared" si="26"/>
        <v>-4.9554855045928381E-2</v>
      </c>
      <c r="CG60" s="29" t="e">
        <f t="shared" si="27"/>
        <v>#DIV/0!</v>
      </c>
      <c r="CH60" s="29">
        <f t="shared" si="28"/>
        <v>-3.998472326380067</v>
      </c>
      <c r="CI60" s="29">
        <f t="shared" si="29"/>
        <v>-0.13613190108621676</v>
      </c>
      <c r="CJ60" s="29">
        <f t="shared" si="30"/>
        <v>0.20892846989792213</v>
      </c>
      <c r="CK60" s="29">
        <f t="shared" si="31"/>
        <v>-0.1293976748667911</v>
      </c>
      <c r="CL60" s="29">
        <f t="shared" si="32"/>
        <v>0.1025455810862328</v>
      </c>
      <c r="CM60" s="29">
        <f t="shared" si="33"/>
        <v>0.10487112691138534</v>
      </c>
      <c r="CN60" s="29">
        <f t="shared" si="34"/>
        <v>0.42648485603981034</v>
      </c>
      <c r="CO60" s="29">
        <f t="shared" si="35"/>
        <v>-0.57268863222913402</v>
      </c>
      <c r="CP60" s="29">
        <f t="shared" si="36"/>
        <v>6.8437866511199097E-2</v>
      </c>
      <c r="CQ60" s="29">
        <f t="shared" si="37"/>
        <v>-3.0955141560156241</v>
      </c>
      <c r="CR60" s="29">
        <f t="shared" si="38"/>
        <v>2.3380187383178663</v>
      </c>
      <c r="CS60" s="29">
        <f t="shared" si="39"/>
        <v>-8.0639139984831409E-2</v>
      </c>
      <c r="CT60" s="29">
        <f t="shared" si="40"/>
        <v>-0.78678896159484646</v>
      </c>
      <c r="CU60" s="29">
        <f t="shared" si="41"/>
        <v>0.2300861909216172</v>
      </c>
      <c r="CV60" s="29">
        <f t="shared" si="42"/>
        <v>-0.57529999632479023</v>
      </c>
      <c r="CW60" s="29">
        <f t="shared" si="43"/>
        <v>0.1547792531266341</v>
      </c>
      <c r="CX60" s="29">
        <f t="shared" si="44"/>
        <v>-0.3939591928297661</v>
      </c>
      <c r="CY60" s="29">
        <f t="shared" si="45"/>
        <v>-0.42730473595670759</v>
      </c>
      <c r="CZ60" s="29">
        <f t="shared" si="46"/>
        <v>3.8808813391260299E-2</v>
      </c>
      <c r="DA60" s="29">
        <f t="shared" si="47"/>
        <v>0.32010945831263093</v>
      </c>
      <c r="DB60" s="29">
        <f t="shared" si="48"/>
        <v>7.1856730345321362E-2</v>
      </c>
      <c r="DC60" s="29">
        <f t="shared" si="49"/>
        <v>-9.6092207119426787E-2</v>
      </c>
      <c r="DD60" s="29">
        <f t="shared" si="50"/>
        <v>0.25679431471690517</v>
      </c>
      <c r="DE60" s="29">
        <f t="shared" si="51"/>
        <v>-0.21378539610315217</v>
      </c>
      <c r="DF60" s="29">
        <f t="shared" si="52"/>
        <v>0.12134137796359645</v>
      </c>
      <c r="DG60" s="29">
        <f t="shared" si="53"/>
        <v>-0.10525173328899129</v>
      </c>
      <c r="DH60" s="29">
        <f t="shared" si="54"/>
        <v>-0.16982619335927507</v>
      </c>
      <c r="DI60" s="29">
        <f t="shared" si="55"/>
        <v>9.4309600222018286E-2</v>
      </c>
      <c r="DJ60" s="29">
        <f t="shared" si="56"/>
        <v>0.10038571290946297</v>
      </c>
      <c r="DK60" s="29">
        <f t="shared" si="57"/>
        <v>-2.9769441713722866E-3</v>
      </c>
      <c r="DL60" s="29">
        <f t="shared" si="58"/>
        <v>-0.29507672871950352</v>
      </c>
      <c r="DM60" s="29">
        <f t="shared" si="59"/>
        <v>-0.94549555283872877</v>
      </c>
      <c r="DN60" s="29" t="e">
        <f t="shared" si="60"/>
        <v>#DIV/0!</v>
      </c>
      <c r="DO60" s="29">
        <f t="shared" si="61"/>
        <v>4.7424592838442359E-2</v>
      </c>
      <c r="DP60" s="29">
        <f t="shared" si="62"/>
        <v>0.4833611394278674</v>
      </c>
      <c r="DQ60" s="29">
        <f t="shared" si="63"/>
        <v>-6.5046444807753652</v>
      </c>
      <c r="DR60" s="29">
        <f t="shared" si="64"/>
        <v>-10.422567459880677</v>
      </c>
    </row>
    <row r="61" spans="64:122" x14ac:dyDescent="0.3">
      <c r="BL61" s="29">
        <f t="shared" si="6"/>
        <v>-0.34873079237522364</v>
      </c>
      <c r="BM61" s="29">
        <f t="shared" si="7"/>
        <v>4.5991506970635698E-2</v>
      </c>
      <c r="BN61" s="29">
        <f t="shared" si="8"/>
        <v>0.31060275678985449</v>
      </c>
      <c r="BO61" s="29">
        <f t="shared" si="9"/>
        <v>0.23213957777952832</v>
      </c>
      <c r="BP61" s="29">
        <f t="shared" si="10"/>
        <v>0.30904729075303172</v>
      </c>
      <c r="BQ61" s="29">
        <f t="shared" si="11"/>
        <v>-3.4027075716501098E-2</v>
      </c>
      <c r="BR61" s="29" t="e">
        <f t="shared" si="12"/>
        <v>#DIV/0!</v>
      </c>
      <c r="BS61" s="29">
        <f t="shared" si="13"/>
        <v>-9.1699051330400572E-2</v>
      </c>
      <c r="BT61" s="29">
        <f t="shared" si="14"/>
        <v>-0.13561280262340847</v>
      </c>
      <c r="BU61" s="29">
        <f t="shared" si="15"/>
        <v>-0.19060822896106422</v>
      </c>
      <c r="BV61" s="29">
        <f t="shared" si="16"/>
        <v>-0.82588362507984781</v>
      </c>
      <c r="BW61" s="29">
        <f t="shared" si="17"/>
        <v>0.105931568428416</v>
      </c>
      <c r="BX61" s="29">
        <f t="shared" si="18"/>
        <v>1.2769025773963327E-2</v>
      </c>
      <c r="BY61" s="29">
        <f t="shared" si="19"/>
        <v>1.3566679195366804</v>
      </c>
      <c r="BZ61" s="29">
        <f t="shared" si="20"/>
        <v>0.1333324954034224</v>
      </c>
      <c r="CA61" s="29">
        <f t="shared" si="21"/>
        <v>0.42598640830174761</v>
      </c>
      <c r="CB61" s="29">
        <f t="shared" si="22"/>
        <v>-0.52149044817694112</v>
      </c>
      <c r="CC61" s="29">
        <f t="shared" si="23"/>
        <v>-0.50684632912808758</v>
      </c>
      <c r="CD61" s="29">
        <f t="shared" si="24"/>
        <v>0.26896658742660018</v>
      </c>
      <c r="CE61" s="29">
        <f t="shared" si="25"/>
        <v>-0.1374383316033756</v>
      </c>
      <c r="CF61" s="29">
        <f t="shared" si="26"/>
        <v>-0.12131511564791841</v>
      </c>
      <c r="CG61" s="29">
        <f t="shared" si="27"/>
        <v>1</v>
      </c>
      <c r="CH61" s="29">
        <f t="shared" si="28"/>
        <v>-1.2986035233697282</v>
      </c>
      <c r="CI61" s="29">
        <f t="shared" si="29"/>
        <v>-0.1988573033022536</v>
      </c>
      <c r="CJ61" s="29">
        <f t="shared" si="30"/>
        <v>0.31329405413664468</v>
      </c>
      <c r="CK61" s="29">
        <f t="shared" si="31"/>
        <v>0.76393105568080344</v>
      </c>
      <c r="CL61" s="29">
        <f t="shared" si="32"/>
        <v>0.85959247839190966</v>
      </c>
      <c r="CM61" s="29">
        <f t="shared" si="33"/>
        <v>5.8348269685794985E-2</v>
      </c>
      <c r="CN61" s="29">
        <f t="shared" si="34"/>
        <v>0.69074427719131837</v>
      </c>
      <c r="CO61" s="29">
        <f t="shared" si="35"/>
        <v>9.2539434616029981E-2</v>
      </c>
      <c r="CP61" s="29">
        <f t="shared" si="36"/>
        <v>7.9284864322164195E-2</v>
      </c>
      <c r="CQ61" s="29">
        <f t="shared" si="37"/>
        <v>-4.2933320088822171</v>
      </c>
      <c r="CR61" s="29">
        <f t="shared" si="38"/>
        <v>1.2030138865746087</v>
      </c>
      <c r="CS61" s="29">
        <f t="shared" si="39"/>
        <v>-0.18865638195226331</v>
      </c>
      <c r="CT61" s="29">
        <f t="shared" si="40"/>
        <v>-0.64168004028797865</v>
      </c>
      <c r="CU61" s="29">
        <f t="shared" si="41"/>
        <v>-1.2373517236245595</v>
      </c>
      <c r="CV61" s="29">
        <f t="shared" si="42"/>
        <v>-0.12766496553673123</v>
      </c>
      <c r="CW61" s="29">
        <f t="shared" si="43"/>
        <v>0.18540911916647118</v>
      </c>
      <c r="CX61" s="29">
        <f t="shared" si="44"/>
        <v>-0.27472616416027607</v>
      </c>
      <c r="CY61" s="29">
        <f t="shared" si="45"/>
        <v>-0.33999860270355253</v>
      </c>
      <c r="CZ61" s="29">
        <f t="shared" si="46"/>
        <v>0.20091746100099228</v>
      </c>
      <c r="DA61" s="29">
        <f t="shared" si="47"/>
        <v>0.35543443445625011</v>
      </c>
      <c r="DB61" s="29">
        <f t="shared" si="48"/>
        <v>0.27615565228570227</v>
      </c>
      <c r="DC61" s="29">
        <f t="shared" si="49"/>
        <v>-0.19749368865761996</v>
      </c>
      <c r="DD61" s="29">
        <f t="shared" si="50"/>
        <v>0.15401347562470868</v>
      </c>
      <c r="DE61" s="29">
        <f t="shared" si="51"/>
        <v>-0.19823682972301526</v>
      </c>
      <c r="DF61" s="29">
        <f t="shared" si="52"/>
        <v>1.3129295390234441E-2</v>
      </c>
      <c r="DG61" s="29">
        <f t="shared" si="53"/>
        <v>0.51264270481834895</v>
      </c>
      <c r="DH61" s="29">
        <f t="shared" si="54"/>
        <v>-3.9760406643550184E-2</v>
      </c>
      <c r="DI61" s="29">
        <f t="shared" si="55"/>
        <v>-2.9580917580980248E-2</v>
      </c>
      <c r="DJ61" s="29">
        <f t="shared" si="56"/>
        <v>6.6688145102351548E-2</v>
      </c>
      <c r="DK61" s="29">
        <f t="shared" si="57"/>
        <v>-3.4447962744967864E-2</v>
      </c>
      <c r="DL61" s="29">
        <f t="shared" si="58"/>
        <v>-0.41612998960279257</v>
      </c>
      <c r="DM61" s="29">
        <f t="shared" si="59"/>
        <v>-0.78986422411648238</v>
      </c>
      <c r="DN61" s="29" t="e">
        <f t="shared" si="60"/>
        <v>#DIV/0!</v>
      </c>
      <c r="DO61" s="29">
        <f t="shared" si="61"/>
        <v>0.14279805552803948</v>
      </c>
      <c r="DP61" s="29">
        <f t="shared" si="62"/>
        <v>0.4735857765593966</v>
      </c>
      <c r="DQ61" s="29">
        <f t="shared" si="63"/>
        <v>-1.3140852624097921</v>
      </c>
      <c r="DR61" s="29">
        <f t="shared" si="64"/>
        <v>-1162.002445319592</v>
      </c>
    </row>
    <row r="62" spans="64:122" x14ac:dyDescent="0.3">
      <c r="BL62" s="29">
        <f t="shared" si="6"/>
        <v>-7.3191708981801495E-2</v>
      </c>
      <c r="BM62" s="29">
        <f t="shared" si="7"/>
        <v>1.8538088488575077E-2</v>
      </c>
      <c r="BN62" s="29">
        <f t="shared" si="8"/>
        <v>0.42257841701218957</v>
      </c>
      <c r="BO62" s="29">
        <f t="shared" si="9"/>
        <v>0.55937986710172205</v>
      </c>
      <c r="BP62" s="29">
        <f t="shared" si="10"/>
        <v>0.38882476508755104</v>
      </c>
      <c r="BQ62" s="29">
        <f t="shared" si="11"/>
        <v>8.7938248736472158E-3</v>
      </c>
      <c r="BR62" s="29" t="e">
        <f t="shared" si="12"/>
        <v>#DIV/0!</v>
      </c>
      <c r="BS62" s="29">
        <f t="shared" si="13"/>
        <v>7.7105264595564438E-2</v>
      </c>
      <c r="BT62" s="29">
        <f t="shared" si="14"/>
        <v>6.893716848228415E-2</v>
      </c>
      <c r="BU62" s="29">
        <f t="shared" si="15"/>
        <v>0.55560566242015186</v>
      </c>
      <c r="BV62" s="29">
        <f t="shared" si="16"/>
        <v>-0.79318555119252632</v>
      </c>
      <c r="BW62" s="29">
        <f t="shared" si="17"/>
        <v>8.5701743824436294E-2</v>
      </c>
      <c r="BX62" s="29">
        <f t="shared" si="18"/>
        <v>8.6451404653669295E-2</v>
      </c>
      <c r="BY62" s="29">
        <f t="shared" si="19"/>
        <v>-0.57132564293978194</v>
      </c>
      <c r="BZ62" s="29">
        <f t="shared" si="20"/>
        <v>0.26015147859497201</v>
      </c>
      <c r="CA62" s="29">
        <f t="shared" si="21"/>
        <v>0.31606406936641951</v>
      </c>
      <c r="CB62" s="29">
        <f t="shared" si="22"/>
        <v>-0.41539613478235449</v>
      </c>
      <c r="CC62" s="29">
        <f t="shared" si="23"/>
        <v>0.95727715015478765</v>
      </c>
      <c r="CD62" s="29">
        <f t="shared" si="24"/>
        <v>-2.8784469232341636</v>
      </c>
      <c r="CE62" s="29">
        <f t="shared" si="25"/>
        <v>-9.6959731254135817E-2</v>
      </c>
      <c r="CF62" s="29">
        <f t="shared" si="26"/>
        <v>0.70533895415807346</v>
      </c>
      <c r="CG62" s="29" t="e">
        <f t="shared" si="27"/>
        <v>#DIV/0!</v>
      </c>
      <c r="CH62" s="29">
        <f t="shared" si="28"/>
        <v>-6.7875644164046669</v>
      </c>
      <c r="CI62" s="29">
        <f t="shared" si="29"/>
        <v>1.0415322799880693</v>
      </c>
      <c r="CJ62" s="29">
        <f t="shared" si="30"/>
        <v>0.4283602300328937</v>
      </c>
      <c r="CK62" s="29">
        <f t="shared" si="31"/>
        <v>-0.52785172755291754</v>
      </c>
      <c r="CL62" s="29">
        <f t="shared" si="32"/>
        <v>-0.28948142421188461</v>
      </c>
      <c r="CM62" s="29">
        <f t="shared" si="33"/>
        <v>0.10017300634057325</v>
      </c>
      <c r="CN62" s="29">
        <f t="shared" si="34"/>
        <v>-0.71102833113156061</v>
      </c>
      <c r="CO62" s="29">
        <f t="shared" si="35"/>
        <v>0.12769042825635568</v>
      </c>
      <c r="CP62" s="29">
        <f t="shared" si="36"/>
        <v>0.12451840283771221</v>
      </c>
      <c r="CQ62" s="29">
        <f t="shared" si="37"/>
        <v>-8.0314555821801132</v>
      </c>
      <c r="CR62" s="29">
        <f t="shared" si="38"/>
        <v>5.3808861332503923</v>
      </c>
      <c r="CS62" s="29">
        <f t="shared" si="39"/>
        <v>0.40437684943091035</v>
      </c>
      <c r="CT62" s="29">
        <f t="shared" si="40"/>
        <v>-0.50153820319776365</v>
      </c>
      <c r="CU62" s="29">
        <f t="shared" si="41"/>
        <v>-1.1886666403944401</v>
      </c>
      <c r="CV62" s="29">
        <f t="shared" si="42"/>
        <v>-0.71922570320323775</v>
      </c>
      <c r="CW62" s="29">
        <f t="shared" si="43"/>
        <v>0.17778290046451228</v>
      </c>
      <c r="CX62" s="29">
        <f t="shared" si="44"/>
        <v>-0.28760703308307711</v>
      </c>
      <c r="CY62" s="29">
        <f t="shared" si="45"/>
        <v>-0.23060592558201487</v>
      </c>
      <c r="CZ62" s="29">
        <f t="shared" si="46"/>
        <v>-2.8434991639070262E-5</v>
      </c>
      <c r="DA62" s="29">
        <f t="shared" si="47"/>
        <v>0.3849145879139817</v>
      </c>
      <c r="DB62" s="29">
        <f t="shared" si="48"/>
        <v>6.5070379758558339E-3</v>
      </c>
      <c r="DC62" s="29">
        <f t="shared" si="49"/>
        <v>-7.0168716202781756E-2</v>
      </c>
      <c r="DD62" s="29">
        <f t="shared" si="50"/>
        <v>0.12274441358274846</v>
      </c>
      <c r="DE62" s="29">
        <f t="shared" si="51"/>
        <v>0.81997662288792361</v>
      </c>
      <c r="DF62" s="29">
        <f t="shared" si="52"/>
        <v>5.2465324822352555E-2</v>
      </c>
      <c r="DG62" s="29">
        <f t="shared" si="53"/>
        <v>1.2264246414997366</v>
      </c>
      <c r="DH62" s="29">
        <f t="shared" si="54"/>
        <v>-0.48212924341941354</v>
      </c>
      <c r="DI62" s="29">
        <f t="shared" si="55"/>
        <v>8.0895618723095808E-3</v>
      </c>
      <c r="DJ62" s="29">
        <f t="shared" si="56"/>
        <v>3.8086524488963991E-2</v>
      </c>
      <c r="DK62" s="29">
        <f t="shared" si="57"/>
        <v>3.8655821065026408E-2</v>
      </c>
      <c r="DL62" s="29">
        <f t="shared" si="58"/>
        <v>-0.32369974576831773</v>
      </c>
      <c r="DM62" s="29">
        <f t="shared" si="59"/>
        <v>-1.0513067386715407</v>
      </c>
      <c r="DN62" s="29" t="e">
        <f t="shared" si="60"/>
        <v>#DIV/0!</v>
      </c>
      <c r="DO62" s="29">
        <f t="shared" si="61"/>
        <v>9.0128330645105614E-2</v>
      </c>
      <c r="DP62" s="29">
        <f t="shared" si="62"/>
        <v>1.957743909268445</v>
      </c>
      <c r="DQ62" s="29">
        <f t="shared" si="63"/>
        <v>-2.4300415662819046</v>
      </c>
      <c r="DR62" s="29">
        <f t="shared" si="64"/>
        <v>-47.332350104642821</v>
      </c>
    </row>
  </sheetData>
  <conditionalFormatting sqref="BL5:DR3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200"/>
  <sheetViews>
    <sheetView workbookViewId="0">
      <pane xSplit="1" ySplit="3" topLeftCell="B168" activePane="bottomRight" state="frozen"/>
      <selection activeCell="A170" sqref="A170:XFD195"/>
      <selection pane="topRight" activeCell="A170" sqref="A170:XFD195"/>
      <selection pane="bottomLeft" activeCell="A170" sqref="A170:XFD195"/>
      <selection pane="bottomRight" activeCell="B173" sqref="B173"/>
    </sheetView>
  </sheetViews>
  <sheetFormatPr defaultRowHeight="13.2" x14ac:dyDescent="0.25"/>
  <cols>
    <col min="1" max="1" width="15.109375" style="6" customWidth="1"/>
    <col min="2" max="62" width="19" style="6" customWidth="1"/>
    <col min="63" max="63" width="11.5546875" style="6" bestFit="1" customWidth="1"/>
    <col min="64" max="64" width="9.33203125" style="6" bestFit="1" customWidth="1"/>
    <col min="65" max="264" width="9.109375" style="6"/>
    <col min="265" max="265" width="15.109375" style="6" customWidth="1"/>
    <col min="266" max="318" width="19" style="6" customWidth="1"/>
    <col min="319" max="520" width="9.109375" style="6"/>
    <col min="521" max="521" width="15.109375" style="6" customWidth="1"/>
    <col min="522" max="574" width="19" style="6" customWidth="1"/>
    <col min="575" max="776" width="9.109375" style="6"/>
    <col min="777" max="777" width="15.109375" style="6" customWidth="1"/>
    <col min="778" max="830" width="19" style="6" customWidth="1"/>
    <col min="831" max="1032" width="9.109375" style="6"/>
    <col min="1033" max="1033" width="15.109375" style="6" customWidth="1"/>
    <col min="1034" max="1086" width="19" style="6" customWidth="1"/>
    <col min="1087" max="1288" width="9.109375" style="6"/>
    <col min="1289" max="1289" width="15.109375" style="6" customWidth="1"/>
    <col min="1290" max="1342" width="19" style="6" customWidth="1"/>
    <col min="1343" max="1544" width="9.109375" style="6"/>
    <col min="1545" max="1545" width="15.109375" style="6" customWidth="1"/>
    <col min="1546" max="1598" width="19" style="6" customWidth="1"/>
    <col min="1599" max="1800" width="9.109375" style="6"/>
    <col min="1801" max="1801" width="15.109375" style="6" customWidth="1"/>
    <col min="1802" max="1854" width="19" style="6" customWidth="1"/>
    <col min="1855" max="2056" width="9.109375" style="6"/>
    <col min="2057" max="2057" width="15.109375" style="6" customWidth="1"/>
    <col min="2058" max="2110" width="19" style="6" customWidth="1"/>
    <col min="2111" max="2312" width="9.109375" style="6"/>
    <col min="2313" max="2313" width="15.109375" style="6" customWidth="1"/>
    <col min="2314" max="2366" width="19" style="6" customWidth="1"/>
    <col min="2367" max="2568" width="9.109375" style="6"/>
    <col min="2569" max="2569" width="15.109375" style="6" customWidth="1"/>
    <col min="2570" max="2622" width="19" style="6" customWidth="1"/>
    <col min="2623" max="2824" width="9.109375" style="6"/>
    <col min="2825" max="2825" width="15.109375" style="6" customWidth="1"/>
    <col min="2826" max="2878" width="19" style="6" customWidth="1"/>
    <col min="2879" max="3080" width="9.109375" style="6"/>
    <col min="3081" max="3081" width="15.109375" style="6" customWidth="1"/>
    <col min="3082" max="3134" width="19" style="6" customWidth="1"/>
    <col min="3135" max="3336" width="9.109375" style="6"/>
    <col min="3337" max="3337" width="15.109375" style="6" customWidth="1"/>
    <col min="3338" max="3390" width="19" style="6" customWidth="1"/>
    <col min="3391" max="3592" width="9.109375" style="6"/>
    <col min="3593" max="3593" width="15.109375" style="6" customWidth="1"/>
    <col min="3594" max="3646" width="19" style="6" customWidth="1"/>
    <col min="3647" max="3848" width="9.109375" style="6"/>
    <col min="3849" max="3849" width="15.109375" style="6" customWidth="1"/>
    <col min="3850" max="3902" width="19" style="6" customWidth="1"/>
    <col min="3903" max="4104" width="9.109375" style="6"/>
    <col min="4105" max="4105" width="15.109375" style="6" customWidth="1"/>
    <col min="4106" max="4158" width="19" style="6" customWidth="1"/>
    <col min="4159" max="4360" width="9.109375" style="6"/>
    <col min="4361" max="4361" width="15.109375" style="6" customWidth="1"/>
    <col min="4362" max="4414" width="19" style="6" customWidth="1"/>
    <col min="4415" max="4616" width="9.109375" style="6"/>
    <col min="4617" max="4617" width="15.109375" style="6" customWidth="1"/>
    <col min="4618" max="4670" width="19" style="6" customWidth="1"/>
    <col min="4671" max="4872" width="9.109375" style="6"/>
    <col min="4873" max="4873" width="15.109375" style="6" customWidth="1"/>
    <col min="4874" max="4926" width="19" style="6" customWidth="1"/>
    <col min="4927" max="5128" width="9.109375" style="6"/>
    <col min="5129" max="5129" width="15.109375" style="6" customWidth="1"/>
    <col min="5130" max="5182" width="19" style="6" customWidth="1"/>
    <col min="5183" max="5384" width="9.109375" style="6"/>
    <col min="5385" max="5385" width="15.109375" style="6" customWidth="1"/>
    <col min="5386" max="5438" width="19" style="6" customWidth="1"/>
    <col min="5439" max="5640" width="9.109375" style="6"/>
    <col min="5641" max="5641" width="15.109375" style="6" customWidth="1"/>
    <col min="5642" max="5694" width="19" style="6" customWidth="1"/>
    <col min="5695" max="5896" width="9.109375" style="6"/>
    <col min="5897" max="5897" width="15.109375" style="6" customWidth="1"/>
    <col min="5898" max="5950" width="19" style="6" customWidth="1"/>
    <col min="5951" max="6152" width="9.109375" style="6"/>
    <col min="6153" max="6153" width="15.109375" style="6" customWidth="1"/>
    <col min="6154" max="6206" width="19" style="6" customWidth="1"/>
    <col min="6207" max="6408" width="9.109375" style="6"/>
    <col min="6409" max="6409" width="15.109375" style="6" customWidth="1"/>
    <col min="6410" max="6462" width="19" style="6" customWidth="1"/>
    <col min="6463" max="6664" width="9.109375" style="6"/>
    <col min="6665" max="6665" width="15.109375" style="6" customWidth="1"/>
    <col min="6666" max="6718" width="19" style="6" customWidth="1"/>
    <col min="6719" max="6920" width="9.109375" style="6"/>
    <col min="6921" max="6921" width="15.109375" style="6" customWidth="1"/>
    <col min="6922" max="6974" width="19" style="6" customWidth="1"/>
    <col min="6975" max="7176" width="9.109375" style="6"/>
    <col min="7177" max="7177" width="15.109375" style="6" customWidth="1"/>
    <col min="7178" max="7230" width="19" style="6" customWidth="1"/>
    <col min="7231" max="7432" width="9.109375" style="6"/>
    <col min="7433" max="7433" width="15.109375" style="6" customWidth="1"/>
    <col min="7434" max="7486" width="19" style="6" customWidth="1"/>
    <col min="7487" max="7688" width="9.109375" style="6"/>
    <col min="7689" max="7689" width="15.109375" style="6" customWidth="1"/>
    <col min="7690" max="7742" width="19" style="6" customWidth="1"/>
    <col min="7743" max="7944" width="9.109375" style="6"/>
    <col min="7945" max="7945" width="15.109375" style="6" customWidth="1"/>
    <col min="7946" max="7998" width="19" style="6" customWidth="1"/>
    <col min="7999" max="8200" width="9.109375" style="6"/>
    <col min="8201" max="8201" width="15.109375" style="6" customWidth="1"/>
    <col min="8202" max="8254" width="19" style="6" customWidth="1"/>
    <col min="8255" max="8456" width="9.109375" style="6"/>
    <col min="8457" max="8457" width="15.109375" style="6" customWidth="1"/>
    <col min="8458" max="8510" width="19" style="6" customWidth="1"/>
    <col min="8511" max="8712" width="9.109375" style="6"/>
    <col min="8713" max="8713" width="15.109375" style="6" customWidth="1"/>
    <col min="8714" max="8766" width="19" style="6" customWidth="1"/>
    <col min="8767" max="8968" width="9.109375" style="6"/>
    <col min="8969" max="8969" width="15.109375" style="6" customWidth="1"/>
    <col min="8970" max="9022" width="19" style="6" customWidth="1"/>
    <col min="9023" max="9224" width="9.109375" style="6"/>
    <col min="9225" max="9225" width="15.109375" style="6" customWidth="1"/>
    <col min="9226" max="9278" width="19" style="6" customWidth="1"/>
    <col min="9279" max="9480" width="9.109375" style="6"/>
    <col min="9481" max="9481" width="15.109375" style="6" customWidth="1"/>
    <col min="9482" max="9534" width="19" style="6" customWidth="1"/>
    <col min="9535" max="9736" width="9.109375" style="6"/>
    <col min="9737" max="9737" width="15.109375" style="6" customWidth="1"/>
    <col min="9738" max="9790" width="19" style="6" customWidth="1"/>
    <col min="9791" max="9992" width="9.109375" style="6"/>
    <col min="9993" max="9993" width="15.109375" style="6" customWidth="1"/>
    <col min="9994" max="10046" width="19" style="6" customWidth="1"/>
    <col min="10047" max="10248" width="9.109375" style="6"/>
    <col min="10249" max="10249" width="15.109375" style="6" customWidth="1"/>
    <col min="10250" max="10302" width="19" style="6" customWidth="1"/>
    <col min="10303" max="10504" width="9.109375" style="6"/>
    <col min="10505" max="10505" width="15.109375" style="6" customWidth="1"/>
    <col min="10506" max="10558" width="19" style="6" customWidth="1"/>
    <col min="10559" max="10760" width="9.109375" style="6"/>
    <col min="10761" max="10761" width="15.109375" style="6" customWidth="1"/>
    <col min="10762" max="10814" width="19" style="6" customWidth="1"/>
    <col min="10815" max="11016" width="9.109375" style="6"/>
    <col min="11017" max="11017" width="15.109375" style="6" customWidth="1"/>
    <col min="11018" max="11070" width="19" style="6" customWidth="1"/>
    <col min="11071" max="11272" width="9.109375" style="6"/>
    <col min="11273" max="11273" width="15.109375" style="6" customWidth="1"/>
    <col min="11274" max="11326" width="19" style="6" customWidth="1"/>
    <col min="11327" max="11528" width="9.109375" style="6"/>
    <col min="11529" max="11529" width="15.109375" style="6" customWidth="1"/>
    <col min="11530" max="11582" width="19" style="6" customWidth="1"/>
    <col min="11583" max="11784" width="9.109375" style="6"/>
    <col min="11785" max="11785" width="15.109375" style="6" customWidth="1"/>
    <col min="11786" max="11838" width="19" style="6" customWidth="1"/>
    <col min="11839" max="12040" width="9.109375" style="6"/>
    <col min="12041" max="12041" width="15.109375" style="6" customWidth="1"/>
    <col min="12042" max="12094" width="19" style="6" customWidth="1"/>
    <col min="12095" max="12296" width="9.109375" style="6"/>
    <col min="12297" max="12297" width="15.109375" style="6" customWidth="1"/>
    <col min="12298" max="12350" width="19" style="6" customWidth="1"/>
    <col min="12351" max="12552" width="9.109375" style="6"/>
    <col min="12553" max="12553" width="15.109375" style="6" customWidth="1"/>
    <col min="12554" max="12606" width="19" style="6" customWidth="1"/>
    <col min="12607" max="12808" width="9.109375" style="6"/>
    <col min="12809" max="12809" width="15.109375" style="6" customWidth="1"/>
    <col min="12810" max="12862" width="19" style="6" customWidth="1"/>
    <col min="12863" max="13064" width="9.109375" style="6"/>
    <col min="13065" max="13065" width="15.109375" style="6" customWidth="1"/>
    <col min="13066" max="13118" width="19" style="6" customWidth="1"/>
    <col min="13119" max="13320" width="9.109375" style="6"/>
    <col min="13321" max="13321" width="15.109375" style="6" customWidth="1"/>
    <col min="13322" max="13374" width="19" style="6" customWidth="1"/>
    <col min="13375" max="13576" width="9.109375" style="6"/>
    <col min="13577" max="13577" width="15.109375" style="6" customWidth="1"/>
    <col min="13578" max="13630" width="19" style="6" customWidth="1"/>
    <col min="13631" max="13832" width="9.109375" style="6"/>
    <col min="13833" max="13833" width="15.109375" style="6" customWidth="1"/>
    <col min="13834" max="13886" width="19" style="6" customWidth="1"/>
    <col min="13887" max="14088" width="9.109375" style="6"/>
    <col min="14089" max="14089" width="15.109375" style="6" customWidth="1"/>
    <col min="14090" max="14142" width="19" style="6" customWidth="1"/>
    <col min="14143" max="14344" width="9.109375" style="6"/>
    <col min="14345" max="14345" width="15.109375" style="6" customWidth="1"/>
    <col min="14346" max="14398" width="19" style="6" customWidth="1"/>
    <col min="14399" max="14600" width="9.109375" style="6"/>
    <col min="14601" max="14601" width="15.109375" style="6" customWidth="1"/>
    <col min="14602" max="14654" width="19" style="6" customWidth="1"/>
    <col min="14655" max="14856" width="9.109375" style="6"/>
    <col min="14857" max="14857" width="15.109375" style="6" customWidth="1"/>
    <col min="14858" max="14910" width="19" style="6" customWidth="1"/>
    <col min="14911" max="15112" width="9.109375" style="6"/>
    <col min="15113" max="15113" width="15.109375" style="6" customWidth="1"/>
    <col min="15114" max="15166" width="19" style="6" customWidth="1"/>
    <col min="15167" max="15368" width="9.109375" style="6"/>
    <col min="15369" max="15369" width="15.109375" style="6" customWidth="1"/>
    <col min="15370" max="15422" width="19" style="6" customWidth="1"/>
    <col min="15423" max="15624" width="9.109375" style="6"/>
    <col min="15625" max="15625" width="15.109375" style="6" customWidth="1"/>
    <col min="15626" max="15678" width="19" style="6" customWidth="1"/>
    <col min="15679" max="15880" width="9.109375" style="6"/>
    <col min="15881" max="15881" width="15.109375" style="6" customWidth="1"/>
    <col min="15882" max="15934" width="19" style="6" customWidth="1"/>
    <col min="15935" max="16136" width="9.109375" style="6"/>
    <col min="16137" max="16137" width="15.109375" style="6" customWidth="1"/>
    <col min="16138" max="16190" width="19" style="6" customWidth="1"/>
    <col min="16191" max="16384" width="9.109375" style="6"/>
  </cols>
  <sheetData>
    <row r="1" spans="1:62" ht="15.75" x14ac:dyDescent="0.25">
      <c r="A1" s="4" t="s">
        <v>95</v>
      </c>
      <c r="B1" s="5" t="s">
        <v>96</v>
      </c>
    </row>
    <row r="2" spans="1:62" ht="12.75" x14ac:dyDescent="0.2">
      <c r="A2" s="7" t="s">
        <v>97</v>
      </c>
      <c r="B2" s="8" t="s">
        <v>152</v>
      </c>
      <c r="C2" s="8" t="s">
        <v>153</v>
      </c>
      <c r="D2" s="8" t="s">
        <v>154</v>
      </c>
      <c r="E2" s="8" t="s">
        <v>155</v>
      </c>
      <c r="F2" s="8" t="s">
        <v>156</v>
      </c>
      <c r="G2" s="8" t="s">
        <v>157</v>
      </c>
      <c r="H2" s="8" t="s">
        <v>158</v>
      </c>
      <c r="I2" s="8" t="s">
        <v>159</v>
      </c>
      <c r="J2" s="8" t="s">
        <v>160</v>
      </c>
      <c r="K2" s="8" t="s">
        <v>161</v>
      </c>
      <c r="L2" s="8" t="s">
        <v>162</v>
      </c>
      <c r="M2" s="8" t="s">
        <v>163</v>
      </c>
      <c r="N2" s="8" t="s">
        <v>164</v>
      </c>
      <c r="O2" s="8" t="s">
        <v>0</v>
      </c>
      <c r="P2" s="8" t="s">
        <v>165</v>
      </c>
      <c r="Q2" s="8" t="s">
        <v>166</v>
      </c>
      <c r="R2" s="8" t="s">
        <v>167</v>
      </c>
      <c r="S2" s="8" t="s">
        <v>168</v>
      </c>
      <c r="T2" s="8" t="s">
        <v>169</v>
      </c>
      <c r="U2" s="8" t="s">
        <v>170</v>
      </c>
      <c r="V2" s="8" t="s">
        <v>171</v>
      </c>
      <c r="W2" s="8" t="s">
        <v>172</v>
      </c>
      <c r="X2" s="8" t="s">
        <v>173</v>
      </c>
      <c r="Y2" s="8" t="s">
        <v>174</v>
      </c>
      <c r="Z2" s="8" t="s">
        <v>175</v>
      </c>
      <c r="AA2" s="8" t="s">
        <v>176</v>
      </c>
      <c r="AB2" s="8" t="s">
        <v>177</v>
      </c>
      <c r="AC2" s="8" t="s">
        <v>178</v>
      </c>
      <c r="AD2" s="8" t="s">
        <v>179</v>
      </c>
      <c r="AE2" s="8" t="s">
        <v>180</v>
      </c>
      <c r="AF2" s="8" t="s">
        <v>181</v>
      </c>
      <c r="AG2" s="8" t="s">
        <v>182</v>
      </c>
      <c r="AH2" s="8" t="s">
        <v>183</v>
      </c>
      <c r="AI2" s="8" t="s">
        <v>184</v>
      </c>
      <c r="AJ2" s="8" t="s">
        <v>185</v>
      </c>
      <c r="AK2" s="8" t="s">
        <v>186</v>
      </c>
      <c r="AL2" s="8" t="s">
        <v>187</v>
      </c>
      <c r="AM2" s="8" t="s">
        <v>188</v>
      </c>
      <c r="AN2" s="8" t="s">
        <v>189</v>
      </c>
      <c r="AO2" s="8" t="s">
        <v>190</v>
      </c>
      <c r="AP2" s="8" t="s">
        <v>191</v>
      </c>
      <c r="AQ2" s="8" t="s">
        <v>192</v>
      </c>
      <c r="AR2" s="8" t="s">
        <v>193</v>
      </c>
      <c r="AS2" s="8" t="s">
        <v>194</v>
      </c>
      <c r="AT2" s="8" t="s">
        <v>195</v>
      </c>
      <c r="AU2" s="8" t="s">
        <v>196</v>
      </c>
      <c r="AV2" s="8" t="s">
        <v>197</v>
      </c>
      <c r="AW2" s="8" t="s">
        <v>198</v>
      </c>
      <c r="AX2" s="8" t="s">
        <v>199</v>
      </c>
      <c r="AY2" s="8" t="s">
        <v>200</v>
      </c>
      <c r="AZ2" s="8" t="s">
        <v>201</v>
      </c>
      <c r="BA2" s="8" t="s">
        <v>202</v>
      </c>
      <c r="BB2" s="8" t="s">
        <v>203</v>
      </c>
      <c r="BC2" s="8" t="s">
        <v>204</v>
      </c>
      <c r="BD2" s="8" t="s">
        <v>207</v>
      </c>
      <c r="BE2" s="8" t="s">
        <v>208</v>
      </c>
      <c r="BF2" s="8" t="s">
        <v>209</v>
      </c>
      <c r="BG2" s="8" t="s">
        <v>210</v>
      </c>
      <c r="BH2" s="8" t="s">
        <v>231</v>
      </c>
      <c r="BI2" s="8" t="s">
        <v>212</v>
      </c>
      <c r="BJ2" s="8" t="s">
        <v>205</v>
      </c>
    </row>
    <row r="3" spans="1:62" ht="64.5" x14ac:dyDescent="0.25">
      <c r="A3" s="9" t="s">
        <v>98</v>
      </c>
      <c r="B3" s="10" t="s">
        <v>99</v>
      </c>
      <c r="C3" s="10" t="s">
        <v>100</v>
      </c>
      <c r="D3" s="10" t="s">
        <v>101</v>
      </c>
      <c r="E3" s="10" t="s">
        <v>102</v>
      </c>
      <c r="F3" s="10" t="s">
        <v>103</v>
      </c>
      <c r="G3" s="10" t="s">
        <v>104</v>
      </c>
      <c r="H3" s="10" t="s">
        <v>105</v>
      </c>
      <c r="I3" s="10" t="s">
        <v>106</v>
      </c>
      <c r="J3" s="10" t="s">
        <v>107</v>
      </c>
      <c r="K3" s="10" t="s">
        <v>108</v>
      </c>
      <c r="L3" s="10" t="s">
        <v>109</v>
      </c>
      <c r="M3" s="10" t="s">
        <v>110</v>
      </c>
      <c r="N3" s="10" t="s">
        <v>111</v>
      </c>
      <c r="O3" s="10" t="s">
        <v>112</v>
      </c>
      <c r="P3" s="10" t="s">
        <v>113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130</v>
      </c>
      <c r="AH3" s="10" t="s">
        <v>131</v>
      </c>
      <c r="AI3" s="10" t="s">
        <v>132</v>
      </c>
      <c r="AJ3" s="10" t="s">
        <v>133</v>
      </c>
      <c r="AK3" s="10" t="s">
        <v>134</v>
      </c>
      <c r="AL3" s="10" t="s">
        <v>135</v>
      </c>
      <c r="AM3" s="10" t="s">
        <v>136</v>
      </c>
      <c r="AN3" s="10" t="s">
        <v>137</v>
      </c>
      <c r="AO3" s="10" t="s">
        <v>138</v>
      </c>
      <c r="AP3" s="10" t="s">
        <v>139</v>
      </c>
      <c r="AQ3" s="10" t="s">
        <v>140</v>
      </c>
      <c r="AR3" s="10" t="s">
        <v>141</v>
      </c>
      <c r="AS3" s="10" t="s">
        <v>142</v>
      </c>
      <c r="AT3" s="10" t="s">
        <v>143</v>
      </c>
      <c r="AU3" s="10" t="s">
        <v>144</v>
      </c>
      <c r="AV3" s="10" t="s">
        <v>145</v>
      </c>
      <c r="AW3" s="10" t="s">
        <v>146</v>
      </c>
      <c r="AX3" s="10" t="s">
        <v>147</v>
      </c>
      <c r="AY3" s="10" t="s">
        <v>148</v>
      </c>
      <c r="AZ3" s="10" t="s">
        <v>149</v>
      </c>
      <c r="BA3" s="10" t="s">
        <v>150</v>
      </c>
      <c r="BB3" s="32" t="s">
        <v>203</v>
      </c>
      <c r="BC3" s="32" t="s">
        <v>204</v>
      </c>
      <c r="BD3" s="32" t="s">
        <v>207</v>
      </c>
      <c r="BE3" s="32" t="s">
        <v>208</v>
      </c>
      <c r="BF3" s="32" t="s">
        <v>209</v>
      </c>
      <c r="BG3" s="32" t="s">
        <v>210</v>
      </c>
      <c r="BH3" s="32" t="s">
        <v>231</v>
      </c>
      <c r="BI3" s="32" t="s">
        <v>212</v>
      </c>
      <c r="BJ3" s="32" t="s">
        <v>232</v>
      </c>
    </row>
    <row r="4" spans="1:62" ht="12.75" x14ac:dyDescent="0.2">
      <c r="A4" s="11">
        <v>36906</v>
      </c>
      <c r="B4" s="6">
        <v>340292</v>
      </c>
      <c r="C4" s="6">
        <v>3691</v>
      </c>
      <c r="D4" s="6">
        <v>3189</v>
      </c>
      <c r="E4" s="6">
        <v>7206</v>
      </c>
      <c r="F4" s="6">
        <v>1668</v>
      </c>
      <c r="G4" s="6">
        <v>90070</v>
      </c>
      <c r="H4" s="6">
        <v>6024</v>
      </c>
      <c r="I4" s="6">
        <v>1038</v>
      </c>
      <c r="J4" s="6">
        <v>78</v>
      </c>
      <c r="K4" s="6">
        <v>0</v>
      </c>
      <c r="L4" s="6">
        <v>17288</v>
      </c>
      <c r="M4" s="6">
        <v>401</v>
      </c>
      <c r="N4" s="6">
        <v>0</v>
      </c>
      <c r="O4" s="6">
        <v>113</v>
      </c>
      <c r="P4" s="6">
        <v>1094</v>
      </c>
      <c r="Q4" s="6">
        <v>1009</v>
      </c>
      <c r="R4" s="6">
        <v>232</v>
      </c>
      <c r="S4" s="6">
        <v>754</v>
      </c>
      <c r="T4" s="6">
        <v>68</v>
      </c>
      <c r="U4" s="6">
        <v>14443</v>
      </c>
      <c r="V4" s="6">
        <v>4548</v>
      </c>
      <c r="W4" s="6">
        <v>369</v>
      </c>
      <c r="X4" s="6">
        <v>5015</v>
      </c>
      <c r="Y4" s="6">
        <v>9024</v>
      </c>
      <c r="Z4" s="6">
        <v>545</v>
      </c>
      <c r="AA4" s="6">
        <v>3552</v>
      </c>
      <c r="AB4" s="6">
        <v>485</v>
      </c>
      <c r="AC4" s="6">
        <v>2</v>
      </c>
      <c r="AD4" s="6">
        <v>60</v>
      </c>
      <c r="AE4" s="6">
        <v>10583</v>
      </c>
      <c r="AF4" s="6">
        <v>0</v>
      </c>
      <c r="AG4" s="6">
        <v>5662</v>
      </c>
      <c r="AH4" s="6">
        <v>2734</v>
      </c>
      <c r="AI4" s="6">
        <v>16162</v>
      </c>
      <c r="AJ4" s="6">
        <v>200</v>
      </c>
      <c r="AK4" s="6">
        <v>0</v>
      </c>
      <c r="AL4" s="6">
        <v>281</v>
      </c>
      <c r="AM4" s="6">
        <v>9448</v>
      </c>
      <c r="AN4" s="6">
        <v>5971</v>
      </c>
      <c r="AO4" s="6">
        <v>486</v>
      </c>
      <c r="AP4" s="6">
        <v>3422</v>
      </c>
      <c r="AQ4" s="6">
        <v>357</v>
      </c>
      <c r="AR4" s="6">
        <v>107</v>
      </c>
      <c r="AS4" s="6">
        <v>0</v>
      </c>
      <c r="AT4" s="6">
        <v>101920</v>
      </c>
      <c r="AU4" s="6">
        <v>1408</v>
      </c>
      <c r="AV4" s="6">
        <v>31</v>
      </c>
      <c r="AW4" s="6">
        <v>1606</v>
      </c>
      <c r="AX4" s="6">
        <v>6896</v>
      </c>
      <c r="AY4" s="6">
        <v>19</v>
      </c>
      <c r="AZ4" s="6">
        <v>802</v>
      </c>
      <c r="BA4" s="6">
        <v>229</v>
      </c>
      <c r="BB4" s="6">
        <v>10401.4033203125</v>
      </c>
      <c r="BC4" s="6">
        <v>5444.41796875</v>
      </c>
      <c r="BD4" s="6">
        <v>0</v>
      </c>
      <c r="BE4" s="6">
        <v>0</v>
      </c>
      <c r="BF4" s="6">
        <v>1094</v>
      </c>
      <c r="BG4" s="6">
        <v>8138.83447265625</v>
      </c>
      <c r="BH4" s="6">
        <v>287.6243896484375</v>
      </c>
      <c r="BI4" s="6">
        <v>2191.23876953125</v>
      </c>
      <c r="BJ4" s="6">
        <v>754.0966796875</v>
      </c>
    </row>
    <row r="5" spans="1:62" ht="12.75" x14ac:dyDescent="0.2">
      <c r="A5" s="11">
        <v>36937</v>
      </c>
      <c r="B5" s="6">
        <v>312843</v>
      </c>
      <c r="C5" s="6">
        <v>1856</v>
      </c>
      <c r="D5" s="6">
        <v>2833</v>
      </c>
      <c r="E5" s="6">
        <v>10178</v>
      </c>
      <c r="F5" s="6">
        <v>392</v>
      </c>
      <c r="G5" s="6">
        <v>78688</v>
      </c>
      <c r="H5" s="6">
        <v>6704</v>
      </c>
      <c r="I5" s="6">
        <v>1552</v>
      </c>
      <c r="J5" s="6">
        <v>189</v>
      </c>
      <c r="K5" s="6">
        <v>0</v>
      </c>
      <c r="L5" s="6">
        <v>15149</v>
      </c>
      <c r="M5" s="6">
        <v>554</v>
      </c>
      <c r="N5" s="6">
        <v>0</v>
      </c>
      <c r="O5" s="6">
        <v>105</v>
      </c>
      <c r="P5" s="6">
        <v>2859</v>
      </c>
      <c r="Q5" s="6">
        <v>1490</v>
      </c>
      <c r="R5" s="6">
        <v>179</v>
      </c>
      <c r="S5" s="6">
        <v>698</v>
      </c>
      <c r="T5" s="6">
        <v>70</v>
      </c>
      <c r="U5" s="6">
        <v>11997</v>
      </c>
      <c r="V5" s="6">
        <v>5484</v>
      </c>
      <c r="W5" s="6">
        <v>496</v>
      </c>
      <c r="X5" s="6">
        <v>4464</v>
      </c>
      <c r="Y5" s="6">
        <v>7813</v>
      </c>
      <c r="Z5" s="6">
        <v>650</v>
      </c>
      <c r="AA5" s="6">
        <v>1877</v>
      </c>
      <c r="AB5" s="6">
        <v>658</v>
      </c>
      <c r="AC5" s="6">
        <v>1</v>
      </c>
      <c r="AD5" s="6">
        <v>81</v>
      </c>
      <c r="AE5" s="6">
        <v>10261</v>
      </c>
      <c r="AF5" s="6">
        <v>0</v>
      </c>
      <c r="AG5" s="6">
        <v>6141</v>
      </c>
      <c r="AH5" s="6">
        <v>3646</v>
      </c>
      <c r="AI5" s="6">
        <v>16176</v>
      </c>
      <c r="AJ5" s="6">
        <v>103</v>
      </c>
      <c r="AK5" s="6">
        <v>0</v>
      </c>
      <c r="AL5" s="6">
        <v>271</v>
      </c>
      <c r="AM5" s="6">
        <v>6927</v>
      </c>
      <c r="AN5" s="6">
        <v>7343</v>
      </c>
      <c r="AO5" s="6">
        <v>712</v>
      </c>
      <c r="AP5" s="6">
        <v>3534</v>
      </c>
      <c r="AQ5" s="6">
        <v>252</v>
      </c>
      <c r="AR5" s="6">
        <v>302</v>
      </c>
      <c r="AS5" s="6">
        <v>0</v>
      </c>
      <c r="AT5" s="6">
        <v>87176</v>
      </c>
      <c r="AU5" s="6">
        <v>1508</v>
      </c>
      <c r="AV5" s="6">
        <v>3</v>
      </c>
      <c r="AW5" s="6">
        <v>700</v>
      </c>
      <c r="AX5" s="6">
        <v>8729</v>
      </c>
      <c r="AY5" s="6">
        <v>66</v>
      </c>
      <c r="AZ5" s="6">
        <v>1745</v>
      </c>
      <c r="BA5" s="6">
        <v>229</v>
      </c>
      <c r="BB5" s="6">
        <v>9816.595703125</v>
      </c>
      <c r="BC5" s="6">
        <v>4893.0966796875</v>
      </c>
      <c r="BD5" s="6">
        <v>0</v>
      </c>
      <c r="BE5" s="6">
        <v>0</v>
      </c>
      <c r="BF5" s="6">
        <v>1026.9000244140625</v>
      </c>
      <c r="BG5" s="6">
        <v>7537.56494140625</v>
      </c>
      <c r="BH5" s="6">
        <v>223.71620178222656</v>
      </c>
      <c r="BI5" s="6">
        <v>2215.495849609375</v>
      </c>
      <c r="BJ5" s="6">
        <v>752.7471923828125</v>
      </c>
    </row>
    <row r="6" spans="1:62" ht="12.75" x14ac:dyDescent="0.2">
      <c r="A6" s="11">
        <v>36965</v>
      </c>
      <c r="B6" s="6">
        <v>362843</v>
      </c>
      <c r="C6" s="6">
        <v>3634</v>
      </c>
      <c r="D6" s="6">
        <v>2962</v>
      </c>
      <c r="E6" s="6">
        <v>10723</v>
      </c>
      <c r="F6" s="6">
        <v>1164</v>
      </c>
      <c r="G6" s="6">
        <v>82936</v>
      </c>
      <c r="H6" s="6">
        <v>8509</v>
      </c>
      <c r="I6" s="6">
        <v>2452</v>
      </c>
      <c r="J6" s="6">
        <v>1109</v>
      </c>
      <c r="K6" s="6">
        <v>0</v>
      </c>
      <c r="L6" s="6">
        <v>21938</v>
      </c>
      <c r="M6" s="6">
        <v>506</v>
      </c>
      <c r="N6" s="6">
        <v>0</v>
      </c>
      <c r="O6" s="6">
        <v>124</v>
      </c>
      <c r="P6" s="6">
        <v>1654</v>
      </c>
      <c r="Q6" s="6">
        <v>772</v>
      </c>
      <c r="R6" s="6">
        <v>329</v>
      </c>
      <c r="S6" s="6">
        <v>1011</v>
      </c>
      <c r="T6" s="6">
        <v>218</v>
      </c>
      <c r="U6" s="6">
        <v>14142</v>
      </c>
      <c r="V6" s="6">
        <v>5575</v>
      </c>
      <c r="W6" s="6">
        <v>1321</v>
      </c>
      <c r="X6" s="6">
        <v>6921</v>
      </c>
      <c r="Y6" s="6">
        <v>8850</v>
      </c>
      <c r="Z6" s="6">
        <v>611</v>
      </c>
      <c r="AA6" s="6">
        <v>4445</v>
      </c>
      <c r="AB6" s="6">
        <v>1414</v>
      </c>
      <c r="AC6" s="6">
        <v>5</v>
      </c>
      <c r="AD6" s="6">
        <v>270</v>
      </c>
      <c r="AE6" s="6">
        <v>10271</v>
      </c>
      <c r="AF6" s="6">
        <v>0</v>
      </c>
      <c r="AG6" s="6">
        <v>9997</v>
      </c>
      <c r="AH6" s="6">
        <v>4436</v>
      </c>
      <c r="AI6" s="6">
        <v>17930</v>
      </c>
      <c r="AJ6" s="6">
        <v>199</v>
      </c>
      <c r="AK6" s="6">
        <v>0</v>
      </c>
      <c r="AL6" s="6">
        <v>571</v>
      </c>
      <c r="AM6" s="6">
        <v>9555</v>
      </c>
      <c r="AN6" s="6">
        <v>5742</v>
      </c>
      <c r="AO6" s="6">
        <v>1140</v>
      </c>
      <c r="AP6" s="6">
        <v>4521</v>
      </c>
      <c r="AQ6" s="6">
        <v>321</v>
      </c>
      <c r="AR6" s="6">
        <v>600</v>
      </c>
      <c r="AS6" s="6">
        <v>2</v>
      </c>
      <c r="AT6" s="6">
        <v>100334</v>
      </c>
      <c r="AU6" s="6">
        <v>1470</v>
      </c>
      <c r="AV6" s="6">
        <v>6</v>
      </c>
      <c r="AW6" s="6">
        <v>643</v>
      </c>
      <c r="AX6" s="6">
        <v>9248</v>
      </c>
      <c r="AY6" s="6">
        <v>16</v>
      </c>
      <c r="AZ6" s="6">
        <v>1977</v>
      </c>
      <c r="BA6" s="6">
        <v>269</v>
      </c>
      <c r="BB6" s="6">
        <v>10605.8583984375</v>
      </c>
      <c r="BC6" s="6">
        <v>5358.32080078125</v>
      </c>
      <c r="BD6" s="6">
        <v>0</v>
      </c>
      <c r="BE6" s="6">
        <v>0</v>
      </c>
      <c r="BF6" s="6">
        <v>1104.5</v>
      </c>
      <c r="BG6" s="6">
        <v>8598.830078125</v>
      </c>
      <c r="BH6" s="6">
        <v>281.18353271484375</v>
      </c>
      <c r="BI6" s="6">
        <v>2310.508544921875</v>
      </c>
      <c r="BJ6" s="6">
        <v>906.6004638671875</v>
      </c>
    </row>
    <row r="7" spans="1:62" ht="12.75" x14ac:dyDescent="0.2">
      <c r="A7" s="11">
        <v>36996</v>
      </c>
      <c r="B7" s="6">
        <v>384494</v>
      </c>
      <c r="C7" s="6">
        <v>3342</v>
      </c>
      <c r="E7" s="6">
        <v>11729</v>
      </c>
      <c r="F7" s="6">
        <v>2511</v>
      </c>
      <c r="G7" s="6">
        <v>80724</v>
      </c>
      <c r="H7" s="6">
        <v>7506</v>
      </c>
      <c r="I7" s="6">
        <v>614</v>
      </c>
      <c r="J7" s="6">
        <v>89</v>
      </c>
      <c r="K7" s="6">
        <v>0</v>
      </c>
      <c r="L7" s="6">
        <v>26673</v>
      </c>
      <c r="M7" s="6">
        <v>2689</v>
      </c>
      <c r="N7" s="6">
        <v>0</v>
      </c>
      <c r="O7" s="6">
        <v>144</v>
      </c>
      <c r="P7" s="6">
        <v>2161</v>
      </c>
      <c r="Q7" s="6">
        <v>1087</v>
      </c>
      <c r="R7" s="6">
        <v>365</v>
      </c>
      <c r="S7" s="6">
        <v>922</v>
      </c>
      <c r="T7" s="6">
        <v>241</v>
      </c>
      <c r="U7" s="6">
        <v>21746</v>
      </c>
      <c r="V7" s="6">
        <v>4579</v>
      </c>
      <c r="W7" s="6">
        <v>862</v>
      </c>
      <c r="X7" s="6">
        <v>4553</v>
      </c>
      <c r="Y7" s="6">
        <v>6900</v>
      </c>
      <c r="Z7" s="6">
        <v>788</v>
      </c>
      <c r="AA7" s="6">
        <v>9786</v>
      </c>
      <c r="AB7" s="6">
        <v>2191</v>
      </c>
      <c r="AC7" s="6">
        <v>2</v>
      </c>
      <c r="AD7" s="6">
        <v>310</v>
      </c>
      <c r="AE7" s="6">
        <v>6926</v>
      </c>
      <c r="AF7" s="6">
        <v>0</v>
      </c>
      <c r="AG7" s="6">
        <v>8697</v>
      </c>
      <c r="AH7" s="6">
        <v>5084</v>
      </c>
      <c r="AI7" s="6">
        <v>17686</v>
      </c>
      <c r="AJ7" s="6">
        <v>461</v>
      </c>
      <c r="AK7" s="6">
        <v>0</v>
      </c>
      <c r="AL7" s="6">
        <v>602</v>
      </c>
      <c r="AM7" s="6">
        <v>10427</v>
      </c>
      <c r="AN7" s="6">
        <v>5695</v>
      </c>
      <c r="AO7" s="6">
        <v>773</v>
      </c>
      <c r="AP7" s="6">
        <v>3613</v>
      </c>
      <c r="AQ7" s="6">
        <v>362</v>
      </c>
      <c r="AR7" s="6">
        <v>632</v>
      </c>
      <c r="AS7" s="6">
        <v>68</v>
      </c>
      <c r="AT7" s="6">
        <v>115391</v>
      </c>
      <c r="AU7" s="6">
        <v>1594</v>
      </c>
      <c r="AV7" s="6">
        <v>2</v>
      </c>
      <c r="AW7" s="6">
        <v>1113</v>
      </c>
      <c r="AX7" s="6">
        <v>9179</v>
      </c>
      <c r="AY7" s="6">
        <v>50</v>
      </c>
      <c r="AZ7" s="6">
        <v>808</v>
      </c>
      <c r="BA7" s="6">
        <v>384</v>
      </c>
      <c r="BB7" s="6">
        <v>10394.884765625</v>
      </c>
      <c r="BC7" s="6">
        <v>4265.08544921875</v>
      </c>
      <c r="BD7" s="6">
        <v>0</v>
      </c>
      <c r="BE7" s="6">
        <v>0</v>
      </c>
      <c r="BF7" s="6">
        <v>955.79998779296875</v>
      </c>
      <c r="BG7" s="6">
        <v>6947.2138671875</v>
      </c>
      <c r="BH7" s="6">
        <v>212.372802734375</v>
      </c>
      <c r="BI7" s="6">
        <v>2189.390869140625</v>
      </c>
      <c r="BJ7" s="6">
        <v>1096.7100830078125</v>
      </c>
    </row>
    <row r="8" spans="1:62" ht="12.75" x14ac:dyDescent="0.2">
      <c r="A8" s="11">
        <v>37026</v>
      </c>
      <c r="B8" s="6">
        <v>433923</v>
      </c>
      <c r="C8" s="6">
        <v>4651</v>
      </c>
      <c r="D8" s="6">
        <v>2255</v>
      </c>
      <c r="E8" s="6">
        <v>14944</v>
      </c>
      <c r="F8" s="6">
        <v>1753</v>
      </c>
      <c r="G8" s="6">
        <v>83703</v>
      </c>
      <c r="H8" s="6">
        <v>6875</v>
      </c>
      <c r="I8" s="6">
        <v>1179</v>
      </c>
      <c r="J8" s="6">
        <v>959</v>
      </c>
      <c r="K8" s="6">
        <v>0</v>
      </c>
      <c r="L8" s="6">
        <v>29161</v>
      </c>
      <c r="M8" s="6">
        <v>2635</v>
      </c>
      <c r="N8" s="6">
        <v>0</v>
      </c>
      <c r="O8" s="6">
        <v>212</v>
      </c>
      <c r="P8" s="6">
        <v>4004</v>
      </c>
      <c r="Q8" s="6">
        <v>753</v>
      </c>
      <c r="R8" s="6">
        <v>534</v>
      </c>
      <c r="S8" s="6">
        <v>1178</v>
      </c>
      <c r="T8" s="6">
        <v>324</v>
      </c>
      <c r="U8" s="6">
        <v>20692</v>
      </c>
      <c r="V8" s="6">
        <v>6364</v>
      </c>
      <c r="W8" s="6">
        <v>1062</v>
      </c>
      <c r="X8" s="6">
        <v>6846</v>
      </c>
      <c r="Y8" s="6">
        <v>7748</v>
      </c>
      <c r="Z8" s="6">
        <v>866</v>
      </c>
      <c r="AA8" s="6">
        <v>10365</v>
      </c>
      <c r="AB8" s="6">
        <v>2151</v>
      </c>
      <c r="AC8" s="6">
        <v>9</v>
      </c>
      <c r="AD8" s="6">
        <v>302</v>
      </c>
      <c r="AE8" s="6">
        <v>8715</v>
      </c>
      <c r="AF8" s="6">
        <v>0</v>
      </c>
      <c r="AG8" s="6">
        <v>9177</v>
      </c>
      <c r="AH8" s="6">
        <v>4877</v>
      </c>
      <c r="AI8" s="6">
        <v>27910</v>
      </c>
      <c r="AJ8" s="6">
        <v>577</v>
      </c>
      <c r="AK8" s="6">
        <v>1</v>
      </c>
      <c r="AL8" s="6">
        <v>1060</v>
      </c>
      <c r="AM8" s="6">
        <v>12484</v>
      </c>
      <c r="AN8" s="6">
        <v>5456</v>
      </c>
      <c r="AO8" s="6">
        <v>1109</v>
      </c>
      <c r="AP8" s="6">
        <v>5102</v>
      </c>
      <c r="AQ8" s="6">
        <v>371</v>
      </c>
      <c r="AR8" s="6">
        <v>652</v>
      </c>
      <c r="AS8" s="6">
        <v>169</v>
      </c>
      <c r="AT8" s="6">
        <v>131842</v>
      </c>
      <c r="AU8" s="6">
        <v>1601</v>
      </c>
      <c r="AV8" s="6">
        <v>54</v>
      </c>
      <c r="AW8" s="6">
        <v>924</v>
      </c>
      <c r="AX8" s="6">
        <v>8961</v>
      </c>
      <c r="AY8" s="6">
        <v>95</v>
      </c>
      <c r="AZ8" s="6">
        <v>1005</v>
      </c>
      <c r="BA8" s="6">
        <v>256</v>
      </c>
      <c r="BB8" s="6">
        <v>11214.0927734375</v>
      </c>
      <c r="BC8" s="6">
        <v>4642.6396484375</v>
      </c>
      <c r="BD8" s="6">
        <v>0</v>
      </c>
      <c r="BE8" s="6">
        <v>0</v>
      </c>
      <c r="BF8" s="6">
        <v>835.70001220703125</v>
      </c>
      <c r="BG8" s="6">
        <v>7192.60009765625</v>
      </c>
      <c r="BH8" s="6">
        <v>229.10649108886719</v>
      </c>
      <c r="BI8" s="6">
        <v>2091.431396484375</v>
      </c>
      <c r="BJ8" s="6">
        <v>1989.6163330078125</v>
      </c>
    </row>
    <row r="9" spans="1:62" ht="12.75" x14ac:dyDescent="0.2">
      <c r="A9" s="11">
        <v>37057</v>
      </c>
      <c r="B9" s="6">
        <v>492819</v>
      </c>
      <c r="C9" s="6">
        <v>6493</v>
      </c>
      <c r="D9" s="6">
        <v>2427</v>
      </c>
      <c r="E9" s="6">
        <v>12611</v>
      </c>
      <c r="F9" s="6">
        <v>1403</v>
      </c>
      <c r="G9" s="6">
        <v>84253</v>
      </c>
      <c r="H9" s="6">
        <v>7181</v>
      </c>
      <c r="I9" s="6">
        <v>1891</v>
      </c>
      <c r="J9" s="6">
        <v>1358</v>
      </c>
      <c r="K9" s="6">
        <v>0</v>
      </c>
      <c r="L9" s="6">
        <v>35294</v>
      </c>
      <c r="M9" s="6">
        <v>4291</v>
      </c>
      <c r="N9" s="6">
        <v>0</v>
      </c>
      <c r="O9" s="6">
        <v>207</v>
      </c>
      <c r="P9" s="6">
        <v>3757</v>
      </c>
      <c r="Q9" s="6">
        <v>1818</v>
      </c>
      <c r="R9" s="6">
        <v>479</v>
      </c>
      <c r="S9" s="6">
        <v>1864</v>
      </c>
      <c r="T9" s="6">
        <v>388</v>
      </c>
      <c r="U9" s="6">
        <v>21707</v>
      </c>
      <c r="V9" s="6">
        <v>6254</v>
      </c>
      <c r="W9" s="6">
        <v>1330</v>
      </c>
      <c r="X9" s="6">
        <v>8389</v>
      </c>
      <c r="Y9" s="6">
        <v>9902</v>
      </c>
      <c r="Z9" s="6">
        <v>791</v>
      </c>
      <c r="AA9" s="6">
        <v>10566</v>
      </c>
      <c r="AB9" s="6">
        <v>3045</v>
      </c>
      <c r="AC9" s="6">
        <v>20</v>
      </c>
      <c r="AD9" s="6">
        <v>422</v>
      </c>
      <c r="AE9" s="6">
        <v>8399</v>
      </c>
      <c r="AF9" s="6">
        <v>0</v>
      </c>
      <c r="AG9" s="6">
        <v>13768</v>
      </c>
      <c r="AH9" s="6">
        <v>5258</v>
      </c>
      <c r="AI9" s="6">
        <v>36706</v>
      </c>
      <c r="AJ9" s="6">
        <v>2266</v>
      </c>
      <c r="AK9" s="6">
        <v>0</v>
      </c>
      <c r="AL9" s="6">
        <v>923</v>
      </c>
      <c r="AM9" s="6">
        <v>16765</v>
      </c>
      <c r="AN9" s="6">
        <v>6550</v>
      </c>
      <c r="AO9" s="6">
        <v>1771</v>
      </c>
      <c r="AP9" s="6">
        <v>4790</v>
      </c>
      <c r="AQ9" s="6">
        <v>1430</v>
      </c>
      <c r="AR9" s="6">
        <v>455</v>
      </c>
      <c r="AS9" s="6">
        <v>313</v>
      </c>
      <c r="AT9" s="6">
        <v>151710</v>
      </c>
      <c r="AU9" s="6">
        <v>1475</v>
      </c>
      <c r="AV9" s="6">
        <v>3</v>
      </c>
      <c r="AW9" s="6">
        <v>3118</v>
      </c>
      <c r="AX9" s="6">
        <v>7013</v>
      </c>
      <c r="AY9" s="6">
        <v>47</v>
      </c>
      <c r="AZ9" s="6">
        <v>1751</v>
      </c>
      <c r="BA9" s="6">
        <v>162</v>
      </c>
      <c r="BB9" s="6">
        <v>10464.673828125</v>
      </c>
      <c r="BC9" s="6">
        <v>4905.1103515625</v>
      </c>
      <c r="BD9" s="6">
        <v>0</v>
      </c>
      <c r="BE9" s="6">
        <v>0</v>
      </c>
      <c r="BF9" s="6">
        <v>832.20001220703125</v>
      </c>
      <c r="BG9" s="6">
        <v>7783.9296875</v>
      </c>
      <c r="BH9" s="6">
        <v>187.84756469726562</v>
      </c>
      <c r="BI9" s="6">
        <v>2036.6173095703125</v>
      </c>
      <c r="BJ9" s="6">
        <v>1863.936279296875</v>
      </c>
    </row>
    <row r="10" spans="1:62" ht="12.75" x14ac:dyDescent="0.2">
      <c r="A10" s="11">
        <v>37087</v>
      </c>
      <c r="B10" s="6">
        <v>634425</v>
      </c>
      <c r="C10" s="6">
        <v>8348</v>
      </c>
      <c r="D10" s="6">
        <v>2439</v>
      </c>
      <c r="E10" s="6">
        <v>13636</v>
      </c>
      <c r="F10" s="6">
        <v>3790</v>
      </c>
      <c r="G10" s="6">
        <v>92713</v>
      </c>
      <c r="H10" s="6">
        <v>8212</v>
      </c>
      <c r="I10" s="6">
        <v>2476</v>
      </c>
      <c r="J10" s="6">
        <v>1474</v>
      </c>
      <c r="K10" s="6">
        <v>0</v>
      </c>
      <c r="L10" s="6">
        <v>40418</v>
      </c>
      <c r="M10" s="6">
        <v>7681</v>
      </c>
      <c r="N10" s="6">
        <v>0</v>
      </c>
      <c r="O10" s="6">
        <v>824</v>
      </c>
      <c r="P10" s="6">
        <v>8474</v>
      </c>
      <c r="Q10" s="6">
        <v>2926</v>
      </c>
      <c r="R10" s="6">
        <v>1124</v>
      </c>
      <c r="S10" s="6">
        <v>7234</v>
      </c>
      <c r="T10" s="6">
        <v>872</v>
      </c>
      <c r="U10" s="6">
        <v>32832</v>
      </c>
      <c r="V10" s="6">
        <v>7517</v>
      </c>
      <c r="W10" s="6">
        <v>2607</v>
      </c>
      <c r="X10" s="6">
        <v>8716</v>
      </c>
      <c r="Y10" s="6">
        <v>15513</v>
      </c>
      <c r="Z10" s="6">
        <v>1941</v>
      </c>
      <c r="AA10" s="6">
        <v>21171</v>
      </c>
      <c r="AB10" s="6">
        <v>6959</v>
      </c>
      <c r="AC10" s="6">
        <v>62</v>
      </c>
      <c r="AD10" s="6">
        <v>1201</v>
      </c>
      <c r="AE10" s="6">
        <v>9156</v>
      </c>
      <c r="AF10" s="6">
        <v>0</v>
      </c>
      <c r="AG10" s="6">
        <v>13532</v>
      </c>
      <c r="AH10" s="6">
        <v>5860</v>
      </c>
      <c r="AI10" s="6">
        <v>41800</v>
      </c>
      <c r="AJ10" s="6">
        <v>3764</v>
      </c>
      <c r="AK10" s="6">
        <v>0</v>
      </c>
      <c r="AL10" s="6">
        <v>2372</v>
      </c>
      <c r="AM10" s="6">
        <v>29681</v>
      </c>
      <c r="AN10" s="6">
        <v>6621</v>
      </c>
      <c r="AO10" s="6">
        <v>2262</v>
      </c>
      <c r="AP10" s="6">
        <v>5482</v>
      </c>
      <c r="AQ10" s="6">
        <v>1906</v>
      </c>
      <c r="AR10" s="6">
        <v>711</v>
      </c>
      <c r="AS10" s="6">
        <v>1011</v>
      </c>
      <c r="AT10" s="6">
        <v>190037</v>
      </c>
      <c r="AU10" s="6">
        <v>1250</v>
      </c>
      <c r="AV10" s="6">
        <v>3</v>
      </c>
      <c r="AW10" s="6">
        <v>4493</v>
      </c>
      <c r="AX10" s="6">
        <v>8652</v>
      </c>
      <c r="AY10" s="6">
        <v>598</v>
      </c>
      <c r="AZ10" s="6">
        <v>3847</v>
      </c>
      <c r="BA10" s="6">
        <v>228</v>
      </c>
      <c r="BB10" s="6">
        <v>10881.3525390625</v>
      </c>
      <c r="BC10" s="6">
        <v>4728.50244140625</v>
      </c>
      <c r="BD10" s="6">
        <v>0</v>
      </c>
      <c r="BE10" s="6">
        <v>0</v>
      </c>
      <c r="BF10" s="6">
        <v>859.9000244140625</v>
      </c>
      <c r="BG10" s="6">
        <v>8560.3662109375</v>
      </c>
      <c r="BH10" s="6">
        <v>194.97627258300781</v>
      </c>
      <c r="BI10" s="6">
        <v>2128.546875</v>
      </c>
      <c r="BJ10" s="6">
        <v>2859.208251953125</v>
      </c>
    </row>
    <row r="11" spans="1:62" ht="12.75" x14ac:dyDescent="0.2">
      <c r="A11" s="11">
        <v>37118</v>
      </c>
      <c r="B11" s="6">
        <v>686753</v>
      </c>
      <c r="C11" s="6">
        <v>8892</v>
      </c>
      <c r="D11" s="6">
        <v>2574</v>
      </c>
      <c r="E11" s="6">
        <v>12373</v>
      </c>
      <c r="F11" s="6">
        <v>4318</v>
      </c>
      <c r="G11" s="6">
        <v>100006</v>
      </c>
      <c r="H11" s="6">
        <v>7998</v>
      </c>
      <c r="I11" s="6">
        <v>4089</v>
      </c>
      <c r="J11" s="6">
        <v>2856</v>
      </c>
      <c r="K11" s="6">
        <v>0</v>
      </c>
      <c r="L11" s="6">
        <v>41538</v>
      </c>
      <c r="M11" s="6">
        <v>9154</v>
      </c>
      <c r="N11" s="6">
        <v>0</v>
      </c>
      <c r="O11" s="6">
        <v>1309</v>
      </c>
      <c r="P11" s="6">
        <v>11093</v>
      </c>
      <c r="Q11" s="6">
        <v>4027</v>
      </c>
      <c r="R11" s="6">
        <v>1278</v>
      </c>
      <c r="S11" s="6">
        <v>5034</v>
      </c>
      <c r="T11" s="6">
        <v>1078</v>
      </c>
      <c r="U11" s="6">
        <v>38346</v>
      </c>
      <c r="V11" s="6">
        <v>8230</v>
      </c>
      <c r="W11" s="6">
        <v>4377</v>
      </c>
      <c r="X11" s="6">
        <v>11433</v>
      </c>
      <c r="Y11" s="6">
        <v>17622</v>
      </c>
      <c r="Z11" s="6">
        <v>2026</v>
      </c>
      <c r="AA11" s="6">
        <v>21933</v>
      </c>
      <c r="AB11" s="6">
        <v>7272</v>
      </c>
      <c r="AC11" s="6">
        <v>48</v>
      </c>
      <c r="AD11" s="6">
        <v>701</v>
      </c>
      <c r="AE11" s="6">
        <v>10878</v>
      </c>
      <c r="AF11" s="6">
        <v>20</v>
      </c>
      <c r="AG11" s="6">
        <v>18799</v>
      </c>
      <c r="AH11" s="6">
        <v>5171</v>
      </c>
      <c r="AI11" s="6">
        <v>52220</v>
      </c>
      <c r="AJ11" s="6">
        <v>6039</v>
      </c>
      <c r="AK11" s="6">
        <v>0</v>
      </c>
      <c r="AL11" s="6">
        <v>2889</v>
      </c>
      <c r="AM11" s="6">
        <v>26402</v>
      </c>
      <c r="AN11" s="6">
        <v>8791</v>
      </c>
      <c r="AO11" s="6">
        <v>3427</v>
      </c>
      <c r="AP11" s="6">
        <v>6056</v>
      </c>
      <c r="AQ11" s="6">
        <v>2993</v>
      </c>
      <c r="AR11" s="6">
        <v>666</v>
      </c>
      <c r="AS11" s="6">
        <v>868</v>
      </c>
      <c r="AT11" s="6">
        <v>191478</v>
      </c>
      <c r="AU11" s="6">
        <v>1271</v>
      </c>
      <c r="AV11" s="6">
        <v>2</v>
      </c>
      <c r="AW11" s="6">
        <v>6360</v>
      </c>
      <c r="AX11" s="6">
        <v>7236</v>
      </c>
      <c r="AY11" s="6">
        <v>1238</v>
      </c>
      <c r="AZ11" s="6">
        <v>4156</v>
      </c>
      <c r="BA11" s="6">
        <v>186</v>
      </c>
      <c r="BB11" s="6">
        <v>9870.697265625</v>
      </c>
      <c r="BC11" s="6">
        <v>4479.92431640625</v>
      </c>
      <c r="BD11" s="6">
        <v>0</v>
      </c>
      <c r="BE11" s="6">
        <v>0</v>
      </c>
      <c r="BF11" s="6">
        <v>903.29998779296875</v>
      </c>
      <c r="BG11" s="6">
        <v>9648.37109375</v>
      </c>
      <c r="BH11" s="6">
        <v>189.5234375</v>
      </c>
      <c r="BI11" s="6">
        <v>2165.925048828125</v>
      </c>
      <c r="BJ11" s="6">
        <v>2958.478271484375</v>
      </c>
    </row>
    <row r="12" spans="1:62" ht="12.75" x14ac:dyDescent="0.2">
      <c r="A12" s="11">
        <v>37149</v>
      </c>
      <c r="B12" s="6">
        <v>510262</v>
      </c>
      <c r="C12" s="6">
        <v>7157</v>
      </c>
      <c r="D12" s="6">
        <v>2392</v>
      </c>
      <c r="E12" s="6">
        <v>10115</v>
      </c>
      <c r="F12" s="6">
        <v>2798</v>
      </c>
      <c r="G12" s="6">
        <v>83677</v>
      </c>
      <c r="H12" s="6">
        <v>6696</v>
      </c>
      <c r="I12" s="6">
        <v>5913</v>
      </c>
      <c r="J12" s="6">
        <v>2998</v>
      </c>
      <c r="K12" s="6">
        <v>0</v>
      </c>
      <c r="L12" s="6">
        <v>42864</v>
      </c>
      <c r="M12" s="6">
        <v>4276</v>
      </c>
      <c r="N12" s="6">
        <v>0</v>
      </c>
      <c r="O12" s="6">
        <v>1572</v>
      </c>
      <c r="P12" s="6">
        <v>2676</v>
      </c>
      <c r="Q12" s="6">
        <v>1339</v>
      </c>
      <c r="R12" s="6">
        <v>449</v>
      </c>
      <c r="S12" s="6">
        <v>1476</v>
      </c>
      <c r="T12" s="6">
        <v>426</v>
      </c>
      <c r="U12" s="6">
        <v>25901</v>
      </c>
      <c r="V12" s="6">
        <v>7828</v>
      </c>
      <c r="W12" s="6">
        <v>2319</v>
      </c>
      <c r="X12" s="6">
        <v>11686</v>
      </c>
      <c r="Y12" s="6">
        <v>11276</v>
      </c>
      <c r="Z12" s="6">
        <v>513</v>
      </c>
      <c r="AA12" s="6">
        <v>18783</v>
      </c>
      <c r="AB12" s="6">
        <v>2925</v>
      </c>
      <c r="AC12" s="6">
        <v>5</v>
      </c>
      <c r="AD12" s="6">
        <v>185</v>
      </c>
      <c r="AE12" s="6">
        <v>8520</v>
      </c>
      <c r="AF12" s="6">
        <v>185</v>
      </c>
      <c r="AG12" s="6">
        <v>11986</v>
      </c>
      <c r="AH12" s="6">
        <v>3897</v>
      </c>
      <c r="AI12" s="6">
        <v>39717</v>
      </c>
      <c r="AJ12" s="6">
        <v>1231</v>
      </c>
      <c r="AK12" s="6">
        <v>0</v>
      </c>
      <c r="AL12" s="6">
        <v>627</v>
      </c>
      <c r="AM12" s="6">
        <v>17639</v>
      </c>
      <c r="AN12" s="6">
        <v>7952</v>
      </c>
      <c r="AO12" s="6">
        <v>2964</v>
      </c>
      <c r="AP12" s="6">
        <v>5945</v>
      </c>
      <c r="AQ12" s="6">
        <v>602</v>
      </c>
      <c r="AR12" s="6">
        <v>211</v>
      </c>
      <c r="AS12" s="6">
        <v>48</v>
      </c>
      <c r="AT12" s="6">
        <v>135134</v>
      </c>
      <c r="AU12" s="6">
        <v>1280</v>
      </c>
      <c r="AV12" s="6">
        <v>2</v>
      </c>
      <c r="AW12" s="6">
        <v>5831</v>
      </c>
      <c r="AX12" s="6">
        <v>5871</v>
      </c>
      <c r="AY12" s="6">
        <v>138</v>
      </c>
      <c r="AZ12" s="6">
        <v>2064</v>
      </c>
      <c r="BA12" s="6">
        <v>173</v>
      </c>
      <c r="BB12" s="6">
        <v>9479.9287109375</v>
      </c>
      <c r="BC12" s="6">
        <v>3687.255859375</v>
      </c>
      <c r="BD12" s="6">
        <v>0</v>
      </c>
      <c r="BE12" s="6">
        <v>0</v>
      </c>
      <c r="BF12" s="6">
        <v>874.79998779296875</v>
      </c>
      <c r="BG12" s="6">
        <v>8111.99365234375</v>
      </c>
      <c r="BH12" s="6">
        <v>162.28428649902344</v>
      </c>
      <c r="BI12" s="6">
        <v>1707.5418701171875</v>
      </c>
      <c r="BJ12" s="6">
        <v>2592.481201171875</v>
      </c>
    </row>
    <row r="13" spans="1:62" ht="12.75" x14ac:dyDescent="0.2">
      <c r="A13" s="11">
        <v>37179</v>
      </c>
      <c r="B13" s="6">
        <v>466080</v>
      </c>
      <c r="C13" s="6">
        <v>7473</v>
      </c>
      <c r="D13" s="6">
        <v>2865</v>
      </c>
      <c r="E13" s="6">
        <v>9808</v>
      </c>
      <c r="F13" s="6">
        <v>2845</v>
      </c>
      <c r="G13" s="6">
        <v>75445</v>
      </c>
      <c r="H13" s="6">
        <v>8071</v>
      </c>
      <c r="I13" s="6">
        <v>4880</v>
      </c>
      <c r="J13" s="6">
        <v>2483</v>
      </c>
      <c r="K13" s="6">
        <v>0</v>
      </c>
      <c r="L13" s="6">
        <v>40435</v>
      </c>
      <c r="M13" s="6">
        <v>1788</v>
      </c>
      <c r="N13" s="6">
        <v>0</v>
      </c>
      <c r="O13" s="6">
        <v>1871</v>
      </c>
      <c r="P13" s="6">
        <v>4679</v>
      </c>
      <c r="Q13" s="6">
        <v>600</v>
      </c>
      <c r="R13" s="6">
        <v>259</v>
      </c>
      <c r="S13" s="6">
        <v>1137</v>
      </c>
      <c r="T13" s="6">
        <v>267</v>
      </c>
      <c r="U13" s="6">
        <v>19391</v>
      </c>
      <c r="V13" s="6">
        <v>7534</v>
      </c>
      <c r="W13" s="6">
        <v>1555</v>
      </c>
      <c r="X13" s="6">
        <v>10562</v>
      </c>
      <c r="Y13" s="6">
        <v>14520</v>
      </c>
      <c r="Z13" s="6">
        <v>866</v>
      </c>
      <c r="AA13" s="6">
        <v>19065</v>
      </c>
      <c r="AB13" s="6">
        <v>2000</v>
      </c>
      <c r="AC13" s="6">
        <v>3</v>
      </c>
      <c r="AD13" s="6">
        <v>252</v>
      </c>
      <c r="AE13" s="6">
        <v>9264</v>
      </c>
      <c r="AF13" s="6">
        <v>292</v>
      </c>
      <c r="AG13" s="6">
        <v>12925</v>
      </c>
      <c r="AH13" s="6">
        <v>3303</v>
      </c>
      <c r="AI13" s="6">
        <v>35309</v>
      </c>
      <c r="AJ13" s="6">
        <v>1016</v>
      </c>
      <c r="AK13" s="6">
        <v>0</v>
      </c>
      <c r="AL13" s="6">
        <v>354</v>
      </c>
      <c r="AM13" s="6">
        <v>14051</v>
      </c>
      <c r="AN13" s="6">
        <v>8062</v>
      </c>
      <c r="AO13" s="6">
        <v>2732</v>
      </c>
      <c r="AP13" s="6">
        <v>5793</v>
      </c>
      <c r="AQ13" s="6">
        <v>1337</v>
      </c>
      <c r="AR13" s="6">
        <v>61</v>
      </c>
      <c r="AS13" s="6">
        <v>0</v>
      </c>
      <c r="AT13" s="6">
        <v>118063</v>
      </c>
      <c r="AU13" s="6">
        <v>863</v>
      </c>
      <c r="AV13" s="6">
        <v>3</v>
      </c>
      <c r="AW13" s="6">
        <v>4012</v>
      </c>
      <c r="AX13" s="6">
        <v>5763</v>
      </c>
      <c r="AY13" s="6">
        <v>148</v>
      </c>
      <c r="AZ13" s="6">
        <v>1882</v>
      </c>
      <c r="BA13" s="6">
        <v>196</v>
      </c>
      <c r="BB13" s="6">
        <v>10370.203125</v>
      </c>
      <c r="BC13" s="6">
        <v>2347.37451171875</v>
      </c>
      <c r="BD13" s="6">
        <v>0</v>
      </c>
      <c r="BE13" s="6">
        <v>0</v>
      </c>
      <c r="BF13" s="6">
        <v>978.70001220703125</v>
      </c>
      <c r="BG13" s="6">
        <v>9104.607421875</v>
      </c>
      <c r="BH13" s="6">
        <v>208.74592590332031</v>
      </c>
      <c r="BI13" s="6">
        <v>2252.576904296875</v>
      </c>
      <c r="BJ13" s="6">
        <v>1707.5257568359375</v>
      </c>
    </row>
    <row r="14" spans="1:62" ht="12.75" x14ac:dyDescent="0.2">
      <c r="A14" s="11">
        <v>37210</v>
      </c>
      <c r="B14" s="6">
        <v>350549</v>
      </c>
      <c r="C14" s="6">
        <v>7007</v>
      </c>
      <c r="D14" s="6">
        <v>2986</v>
      </c>
      <c r="E14" s="6">
        <v>6853</v>
      </c>
      <c r="F14" s="6">
        <v>2200</v>
      </c>
      <c r="G14" s="6">
        <v>59350</v>
      </c>
      <c r="H14" s="6">
        <v>5554</v>
      </c>
      <c r="I14" s="6">
        <v>2279</v>
      </c>
      <c r="J14" s="6">
        <v>1094</v>
      </c>
      <c r="K14" s="6">
        <v>0</v>
      </c>
      <c r="L14" s="6">
        <v>29384</v>
      </c>
      <c r="M14" s="6">
        <v>338</v>
      </c>
      <c r="N14" s="6">
        <v>0</v>
      </c>
      <c r="O14" s="6">
        <v>2331</v>
      </c>
      <c r="P14" s="6">
        <v>2025</v>
      </c>
      <c r="Q14" s="6">
        <v>1088</v>
      </c>
      <c r="R14" s="6">
        <v>247</v>
      </c>
      <c r="S14" s="6">
        <v>1096</v>
      </c>
      <c r="T14" s="6">
        <v>178</v>
      </c>
      <c r="U14" s="6">
        <v>10270</v>
      </c>
      <c r="V14" s="6">
        <v>8167</v>
      </c>
      <c r="W14" s="6">
        <v>525</v>
      </c>
      <c r="X14" s="6">
        <v>8428</v>
      </c>
      <c r="Y14" s="6">
        <v>11915</v>
      </c>
      <c r="Z14" s="6">
        <v>469</v>
      </c>
      <c r="AA14" s="6">
        <v>12944</v>
      </c>
      <c r="AB14" s="6">
        <v>1841</v>
      </c>
      <c r="AC14" s="6">
        <v>2</v>
      </c>
      <c r="AD14" s="6">
        <v>250</v>
      </c>
      <c r="AE14" s="6">
        <v>7698</v>
      </c>
      <c r="AF14" s="6">
        <v>0</v>
      </c>
      <c r="AG14" s="6">
        <v>9013</v>
      </c>
      <c r="AH14" s="6">
        <v>2839</v>
      </c>
      <c r="AI14" s="6">
        <v>26679</v>
      </c>
      <c r="AJ14" s="6">
        <v>189</v>
      </c>
      <c r="AK14" s="6">
        <v>0</v>
      </c>
      <c r="AL14" s="6">
        <v>404</v>
      </c>
      <c r="AM14" s="6">
        <v>10276</v>
      </c>
      <c r="AN14" s="6">
        <v>6832</v>
      </c>
      <c r="AO14" s="6">
        <v>2582</v>
      </c>
      <c r="AP14" s="6">
        <v>4362</v>
      </c>
      <c r="AQ14" s="6">
        <v>477</v>
      </c>
      <c r="AR14" s="6">
        <v>29</v>
      </c>
      <c r="AS14" s="6">
        <v>0</v>
      </c>
      <c r="AT14" s="6">
        <v>91505</v>
      </c>
      <c r="AU14" s="6">
        <v>636</v>
      </c>
      <c r="AV14" s="6">
        <v>3</v>
      </c>
      <c r="AW14" s="6">
        <v>2546</v>
      </c>
      <c r="AX14" s="6">
        <v>4277</v>
      </c>
      <c r="AY14" s="6">
        <v>165</v>
      </c>
      <c r="AZ14" s="6">
        <v>1028</v>
      </c>
      <c r="BA14" s="6">
        <v>193</v>
      </c>
      <c r="BB14" s="6">
        <v>10523.2431640625</v>
      </c>
      <c r="BC14" s="6">
        <v>2587.591552734375</v>
      </c>
      <c r="BD14" s="6">
        <v>0</v>
      </c>
      <c r="BE14" s="6">
        <v>0</v>
      </c>
      <c r="BF14" s="6">
        <v>986.5</v>
      </c>
      <c r="BG14" s="6">
        <v>9008.7470703125</v>
      </c>
      <c r="BH14" s="6">
        <v>183.82048034667969</v>
      </c>
      <c r="BI14" s="6">
        <v>2084.430908203125</v>
      </c>
      <c r="BJ14" s="6">
        <v>1580.16064453125</v>
      </c>
    </row>
    <row r="15" spans="1:62" ht="12.75" x14ac:dyDescent="0.2">
      <c r="A15" s="11">
        <v>37240</v>
      </c>
      <c r="B15" s="6">
        <v>367018</v>
      </c>
      <c r="C15" s="6">
        <v>6324</v>
      </c>
      <c r="D15" s="6">
        <v>3235</v>
      </c>
      <c r="E15" s="6">
        <v>8910</v>
      </c>
      <c r="F15" s="6">
        <v>1253</v>
      </c>
      <c r="G15" s="6">
        <v>61761</v>
      </c>
      <c r="H15" s="6">
        <v>6624</v>
      </c>
      <c r="I15" s="6">
        <v>3798</v>
      </c>
      <c r="J15" s="6">
        <v>443</v>
      </c>
      <c r="K15" s="6">
        <v>0</v>
      </c>
      <c r="L15" s="6">
        <v>34168</v>
      </c>
      <c r="M15" s="6">
        <v>354</v>
      </c>
      <c r="N15" s="6">
        <v>0</v>
      </c>
      <c r="O15" s="6">
        <v>1667</v>
      </c>
      <c r="P15" s="6">
        <v>2327</v>
      </c>
      <c r="Q15" s="6">
        <v>869</v>
      </c>
      <c r="R15" s="6">
        <v>279</v>
      </c>
      <c r="S15" s="6">
        <v>863</v>
      </c>
      <c r="T15" s="6">
        <v>302</v>
      </c>
      <c r="U15" s="6">
        <v>11549</v>
      </c>
      <c r="V15" s="6">
        <v>7964</v>
      </c>
      <c r="W15" s="6">
        <v>698</v>
      </c>
      <c r="X15" s="6">
        <v>9281</v>
      </c>
      <c r="Y15" s="6">
        <v>11972</v>
      </c>
      <c r="Z15" s="6">
        <v>543</v>
      </c>
      <c r="AA15" s="6">
        <v>14943</v>
      </c>
      <c r="AB15" s="6">
        <v>1864</v>
      </c>
      <c r="AC15" s="6">
        <v>2</v>
      </c>
      <c r="AD15" s="6">
        <v>256</v>
      </c>
      <c r="AE15" s="6">
        <v>7837</v>
      </c>
      <c r="AF15" s="6">
        <v>29</v>
      </c>
      <c r="AG15" s="6">
        <v>8681</v>
      </c>
      <c r="AH15" s="6">
        <v>1876</v>
      </c>
      <c r="AI15" s="6">
        <v>29115</v>
      </c>
      <c r="AJ15" s="6">
        <v>201</v>
      </c>
      <c r="AK15" s="6">
        <v>0</v>
      </c>
      <c r="AL15" s="6">
        <v>191</v>
      </c>
      <c r="AM15" s="6">
        <v>10238</v>
      </c>
      <c r="AN15" s="6">
        <v>7527</v>
      </c>
      <c r="AO15" s="6">
        <v>2675</v>
      </c>
      <c r="AP15" s="6">
        <v>5797</v>
      </c>
      <c r="AQ15" s="6">
        <v>534</v>
      </c>
      <c r="AR15" s="6">
        <v>70</v>
      </c>
      <c r="AS15" s="6">
        <v>0</v>
      </c>
      <c r="AT15" s="6">
        <v>91523</v>
      </c>
      <c r="AU15" s="6">
        <v>785</v>
      </c>
      <c r="AV15" s="6">
        <v>3</v>
      </c>
      <c r="AW15" s="6">
        <v>1773</v>
      </c>
      <c r="AX15" s="6">
        <v>4358</v>
      </c>
      <c r="AY15" s="6">
        <v>41</v>
      </c>
      <c r="AZ15" s="6">
        <v>1291</v>
      </c>
      <c r="BA15" s="6">
        <v>224</v>
      </c>
      <c r="BB15" s="6">
        <v>10843.7958984375</v>
      </c>
      <c r="BC15" s="6">
        <v>1051.4481201171875</v>
      </c>
      <c r="BD15" s="6">
        <v>0</v>
      </c>
      <c r="BE15" s="6">
        <v>0</v>
      </c>
      <c r="BF15" s="6">
        <v>1047.199951171875</v>
      </c>
      <c r="BG15" s="6">
        <v>9372.193359375</v>
      </c>
      <c r="BH15" s="6">
        <v>240.12472534179687</v>
      </c>
      <c r="BI15" s="6">
        <v>2281.945068359375</v>
      </c>
      <c r="BJ15" s="6">
        <v>1748.4080810546875</v>
      </c>
    </row>
    <row r="16" spans="1:62" ht="12.75" x14ac:dyDescent="0.2">
      <c r="A16" s="11">
        <v>37271</v>
      </c>
      <c r="B16" s="6">
        <v>381434</v>
      </c>
      <c r="C16" s="6">
        <v>9105</v>
      </c>
      <c r="D16" s="6">
        <v>2769</v>
      </c>
      <c r="E16" s="6">
        <v>6386</v>
      </c>
      <c r="F16" s="6">
        <v>1580</v>
      </c>
      <c r="G16" s="6">
        <v>53569</v>
      </c>
      <c r="H16" s="6">
        <v>5071</v>
      </c>
      <c r="I16" s="6">
        <v>4423</v>
      </c>
      <c r="J16" s="6">
        <v>797</v>
      </c>
      <c r="K16" s="6">
        <v>0</v>
      </c>
      <c r="L16" s="6">
        <v>34679</v>
      </c>
      <c r="M16" s="6">
        <v>1191</v>
      </c>
      <c r="N16" s="6">
        <v>0</v>
      </c>
      <c r="O16" s="6">
        <v>149</v>
      </c>
      <c r="P16" s="6">
        <v>2251</v>
      </c>
      <c r="Q16" s="6">
        <v>1860</v>
      </c>
      <c r="R16" s="6">
        <v>366</v>
      </c>
      <c r="S16" s="6">
        <v>883</v>
      </c>
      <c r="T16" s="6">
        <v>293</v>
      </c>
      <c r="U16" s="6">
        <v>20006</v>
      </c>
      <c r="V16" s="6">
        <v>8535</v>
      </c>
      <c r="W16" s="6">
        <v>573</v>
      </c>
      <c r="X16" s="6">
        <v>10482</v>
      </c>
      <c r="Y16" s="6">
        <v>11301</v>
      </c>
      <c r="Z16" s="6">
        <v>715</v>
      </c>
      <c r="AA16" s="6">
        <v>12280</v>
      </c>
      <c r="AB16" s="6">
        <v>1904</v>
      </c>
      <c r="AC16" s="6">
        <v>2</v>
      </c>
      <c r="AD16" s="6">
        <v>220</v>
      </c>
      <c r="AE16" s="6">
        <v>8690</v>
      </c>
      <c r="AF16" s="6">
        <v>18</v>
      </c>
      <c r="AG16" s="6">
        <v>10379</v>
      </c>
      <c r="AH16" s="6">
        <v>1836</v>
      </c>
      <c r="AI16" s="6">
        <v>26059</v>
      </c>
      <c r="AJ16" s="6">
        <v>736</v>
      </c>
      <c r="AK16" s="6">
        <v>0</v>
      </c>
      <c r="AL16" s="6">
        <v>184</v>
      </c>
      <c r="AM16" s="6">
        <v>11020</v>
      </c>
      <c r="AN16" s="6">
        <v>7332</v>
      </c>
      <c r="AO16" s="6">
        <v>1487</v>
      </c>
      <c r="AP16" s="6">
        <v>5753</v>
      </c>
      <c r="AQ16" s="6">
        <v>2954</v>
      </c>
      <c r="AR16" s="6">
        <v>9</v>
      </c>
      <c r="AS16" s="6">
        <v>0</v>
      </c>
      <c r="AT16" s="6">
        <v>105480</v>
      </c>
      <c r="AU16" s="6">
        <v>703</v>
      </c>
      <c r="AV16" s="6">
        <v>4</v>
      </c>
      <c r="AW16" s="6">
        <v>2080</v>
      </c>
      <c r="AX16" s="6">
        <v>3915</v>
      </c>
      <c r="AY16" s="6">
        <v>76</v>
      </c>
      <c r="AZ16" s="6">
        <v>1111</v>
      </c>
      <c r="BA16" s="6">
        <v>217</v>
      </c>
      <c r="BB16" s="6">
        <v>9518.1923828125</v>
      </c>
      <c r="BC16" s="6">
        <v>427.0853271484375</v>
      </c>
      <c r="BD16" s="6">
        <v>205.69497680664062</v>
      </c>
      <c r="BE16" s="6">
        <v>1113.5999755859375</v>
      </c>
      <c r="BF16" s="6">
        <v>1502.4000244140625</v>
      </c>
      <c r="BG16" s="6">
        <v>9185.4013671875</v>
      </c>
      <c r="BH16" s="6">
        <v>252.909912109375</v>
      </c>
      <c r="BI16" s="6">
        <v>2543.822998046875</v>
      </c>
      <c r="BJ16" s="6">
        <v>1411.041748046875</v>
      </c>
    </row>
    <row r="17" spans="1:62" ht="12.75" x14ac:dyDescent="0.2">
      <c r="A17" s="11">
        <v>37302</v>
      </c>
      <c r="B17" s="6">
        <v>344243</v>
      </c>
      <c r="C17" s="6">
        <v>8006</v>
      </c>
      <c r="D17" s="6">
        <v>2342</v>
      </c>
      <c r="E17" s="6">
        <v>7902</v>
      </c>
      <c r="F17" s="6">
        <v>1857</v>
      </c>
      <c r="G17" s="6">
        <v>46030</v>
      </c>
      <c r="H17" s="6">
        <v>4419</v>
      </c>
      <c r="I17" s="6">
        <v>3978</v>
      </c>
      <c r="J17" s="6">
        <v>1123</v>
      </c>
      <c r="K17" s="6">
        <v>0</v>
      </c>
      <c r="L17" s="6">
        <v>27217</v>
      </c>
      <c r="M17" s="6">
        <v>887</v>
      </c>
      <c r="N17" s="6">
        <v>0</v>
      </c>
      <c r="O17" s="6">
        <v>144</v>
      </c>
      <c r="P17" s="6">
        <v>3005</v>
      </c>
      <c r="Q17" s="6">
        <v>2683</v>
      </c>
      <c r="R17" s="6">
        <v>291</v>
      </c>
      <c r="S17" s="6">
        <v>776</v>
      </c>
      <c r="T17" s="6">
        <v>537</v>
      </c>
      <c r="U17" s="6">
        <v>19396</v>
      </c>
      <c r="V17" s="6">
        <v>7612</v>
      </c>
      <c r="W17" s="6">
        <v>490</v>
      </c>
      <c r="X17" s="6">
        <v>6633</v>
      </c>
      <c r="Y17" s="6">
        <v>10280</v>
      </c>
      <c r="Z17" s="6">
        <v>815</v>
      </c>
      <c r="AA17" s="6">
        <v>12553</v>
      </c>
      <c r="AB17" s="6">
        <v>1622</v>
      </c>
      <c r="AC17" s="6">
        <v>1</v>
      </c>
      <c r="AD17" s="6">
        <v>89</v>
      </c>
      <c r="AE17" s="6">
        <v>7845</v>
      </c>
      <c r="AF17" s="6">
        <v>12</v>
      </c>
      <c r="AG17" s="6">
        <v>9313</v>
      </c>
      <c r="AH17" s="6">
        <v>2405</v>
      </c>
      <c r="AI17" s="6">
        <v>23831</v>
      </c>
      <c r="AJ17" s="6">
        <v>1598</v>
      </c>
      <c r="AK17" s="6">
        <v>0</v>
      </c>
      <c r="AL17" s="6">
        <v>740</v>
      </c>
      <c r="AM17" s="6">
        <v>14532</v>
      </c>
      <c r="AN17" s="6">
        <v>5748</v>
      </c>
      <c r="AO17" s="6">
        <v>3362</v>
      </c>
      <c r="AP17" s="6">
        <v>4458</v>
      </c>
      <c r="AQ17" s="6">
        <v>2014</v>
      </c>
      <c r="AR17" s="6">
        <v>145</v>
      </c>
      <c r="AS17" s="6">
        <v>34</v>
      </c>
      <c r="AT17" s="6">
        <v>90578</v>
      </c>
      <c r="AU17" s="6">
        <v>667</v>
      </c>
      <c r="AV17" s="6">
        <v>3</v>
      </c>
      <c r="AW17" s="6">
        <v>942</v>
      </c>
      <c r="AX17" s="6">
        <v>3853</v>
      </c>
      <c r="AY17" s="6">
        <v>58</v>
      </c>
      <c r="AZ17" s="6">
        <v>1203</v>
      </c>
      <c r="BA17" s="6">
        <v>214</v>
      </c>
      <c r="BB17" s="6">
        <v>8407.1259765625</v>
      </c>
      <c r="BC17" s="6">
        <v>525.72442626953125</v>
      </c>
      <c r="BD17" s="6">
        <v>186.31138610839844</v>
      </c>
      <c r="BE17" s="6">
        <v>1043.5</v>
      </c>
      <c r="BF17" s="6">
        <v>1381.199951171875</v>
      </c>
      <c r="BG17" s="6">
        <v>8655.8505859375</v>
      </c>
      <c r="BH17" s="6">
        <v>224.83541870117187</v>
      </c>
      <c r="BI17" s="6">
        <v>2322.36181640625</v>
      </c>
      <c r="BJ17" s="6">
        <v>1603.5086669921875</v>
      </c>
    </row>
    <row r="18" spans="1:62" ht="12.75" x14ac:dyDescent="0.2">
      <c r="A18" s="11">
        <v>37330</v>
      </c>
      <c r="B18" s="6">
        <v>406516</v>
      </c>
      <c r="C18" s="6">
        <v>7301</v>
      </c>
      <c r="D18" s="6">
        <v>2663</v>
      </c>
      <c r="E18" s="6">
        <v>9125</v>
      </c>
      <c r="F18" s="6">
        <v>1919</v>
      </c>
      <c r="G18" s="6">
        <v>62953</v>
      </c>
      <c r="H18" s="6">
        <v>7141</v>
      </c>
      <c r="I18" s="6">
        <v>4703</v>
      </c>
      <c r="J18" s="6">
        <v>1226</v>
      </c>
      <c r="K18" s="6">
        <v>0</v>
      </c>
      <c r="L18" s="6">
        <v>35261</v>
      </c>
      <c r="M18" s="6">
        <v>863</v>
      </c>
      <c r="N18" s="6">
        <v>0</v>
      </c>
      <c r="O18" s="6">
        <v>490</v>
      </c>
      <c r="P18" s="6">
        <v>4995</v>
      </c>
      <c r="Q18" s="6">
        <v>2173</v>
      </c>
      <c r="R18" s="6">
        <v>364</v>
      </c>
      <c r="S18" s="6">
        <v>1531</v>
      </c>
      <c r="T18" s="6">
        <v>811</v>
      </c>
      <c r="U18" s="6">
        <v>24864</v>
      </c>
      <c r="V18" s="6">
        <v>7776</v>
      </c>
      <c r="W18" s="6">
        <v>607</v>
      </c>
      <c r="X18" s="6">
        <v>9702</v>
      </c>
      <c r="Y18" s="6">
        <v>12090</v>
      </c>
      <c r="Z18" s="6">
        <v>1155</v>
      </c>
      <c r="AA18" s="6">
        <v>13002</v>
      </c>
      <c r="AB18" s="6">
        <v>2117</v>
      </c>
      <c r="AC18" s="6">
        <v>1</v>
      </c>
      <c r="AD18" s="6">
        <v>93</v>
      </c>
      <c r="AE18" s="6">
        <v>8650</v>
      </c>
      <c r="AF18" s="6">
        <v>1</v>
      </c>
      <c r="AG18" s="6">
        <v>10547</v>
      </c>
      <c r="AH18" s="6">
        <v>2855</v>
      </c>
      <c r="AI18" s="6">
        <v>24629</v>
      </c>
      <c r="AJ18" s="6">
        <v>1481</v>
      </c>
      <c r="AK18" s="6">
        <v>0</v>
      </c>
      <c r="AL18" s="6">
        <v>645</v>
      </c>
      <c r="AM18" s="6">
        <v>14144</v>
      </c>
      <c r="AN18" s="6">
        <v>6225</v>
      </c>
      <c r="AO18" s="6">
        <v>3212</v>
      </c>
      <c r="AP18" s="6">
        <v>3904</v>
      </c>
      <c r="AQ18" s="6">
        <v>1160</v>
      </c>
      <c r="AR18" s="6">
        <v>61</v>
      </c>
      <c r="AS18" s="6">
        <v>172</v>
      </c>
      <c r="AT18" s="6">
        <v>104754</v>
      </c>
      <c r="AU18" s="6">
        <v>899</v>
      </c>
      <c r="AV18" s="6">
        <v>2</v>
      </c>
      <c r="AW18" s="6">
        <v>1105</v>
      </c>
      <c r="AX18" s="6">
        <v>5065</v>
      </c>
      <c r="AY18" s="6">
        <v>164</v>
      </c>
      <c r="AZ18" s="6">
        <v>1574</v>
      </c>
      <c r="BA18" s="6">
        <v>340</v>
      </c>
      <c r="BB18" s="6">
        <v>9128.4794921875</v>
      </c>
      <c r="BC18" s="6">
        <v>639.02392578125</v>
      </c>
      <c r="BD18" s="6">
        <v>80.576286315917969</v>
      </c>
      <c r="BE18" s="6">
        <v>911.70001220703125</v>
      </c>
      <c r="BF18" s="6">
        <v>1435.800048828125</v>
      </c>
      <c r="BG18" s="6">
        <v>9116.44921875</v>
      </c>
      <c r="BH18" s="6">
        <v>247.77909851074219</v>
      </c>
      <c r="BI18" s="6">
        <v>2734.80810546875</v>
      </c>
      <c r="BJ18" s="6">
        <v>1771.90869140625</v>
      </c>
    </row>
    <row r="19" spans="1:62" ht="12.75" x14ac:dyDescent="0.2">
      <c r="A19" s="11">
        <v>37361</v>
      </c>
      <c r="B19" s="6">
        <v>404384</v>
      </c>
      <c r="C19" s="6">
        <v>7217</v>
      </c>
      <c r="D19" s="6">
        <v>2562</v>
      </c>
      <c r="E19" s="6">
        <v>7964</v>
      </c>
      <c r="F19" s="6">
        <v>2681</v>
      </c>
      <c r="G19" s="6">
        <v>44074</v>
      </c>
      <c r="H19" s="6">
        <v>6739</v>
      </c>
      <c r="I19" s="6">
        <v>3922</v>
      </c>
      <c r="J19" s="6">
        <v>1067</v>
      </c>
      <c r="K19" s="6">
        <v>0</v>
      </c>
      <c r="L19" s="6">
        <v>41741</v>
      </c>
      <c r="M19" s="6">
        <v>3430</v>
      </c>
      <c r="N19" s="6">
        <v>0</v>
      </c>
      <c r="O19" s="6">
        <v>174</v>
      </c>
      <c r="P19" s="6">
        <v>7075</v>
      </c>
      <c r="Q19" s="6">
        <v>3043</v>
      </c>
      <c r="R19" s="6">
        <v>323</v>
      </c>
      <c r="S19" s="6">
        <v>957</v>
      </c>
      <c r="T19" s="6">
        <v>629</v>
      </c>
      <c r="U19" s="6">
        <v>27662</v>
      </c>
      <c r="V19" s="6">
        <v>6539</v>
      </c>
      <c r="W19" s="6">
        <v>1253</v>
      </c>
      <c r="X19" s="6">
        <v>6925</v>
      </c>
      <c r="Y19" s="6">
        <v>10941</v>
      </c>
      <c r="Z19" s="6">
        <v>652</v>
      </c>
      <c r="AA19" s="6">
        <v>13836</v>
      </c>
      <c r="AB19" s="6">
        <v>2584</v>
      </c>
      <c r="AC19" s="6">
        <v>1</v>
      </c>
      <c r="AD19" s="6">
        <v>269</v>
      </c>
      <c r="AE19" s="6">
        <v>5974</v>
      </c>
      <c r="AF19" s="6">
        <v>11</v>
      </c>
      <c r="AG19" s="6">
        <v>11159</v>
      </c>
      <c r="AH19" s="6">
        <v>3043</v>
      </c>
      <c r="AI19" s="6">
        <v>24408</v>
      </c>
      <c r="AJ19" s="6">
        <v>1792</v>
      </c>
      <c r="AK19" s="6">
        <v>0</v>
      </c>
      <c r="AL19" s="6">
        <v>1261</v>
      </c>
      <c r="AM19" s="6">
        <v>16702</v>
      </c>
      <c r="AN19" s="6">
        <v>2355</v>
      </c>
      <c r="AO19" s="6">
        <v>1733</v>
      </c>
      <c r="AP19" s="6">
        <v>3575</v>
      </c>
      <c r="AQ19" s="6">
        <v>2915</v>
      </c>
      <c r="AR19" s="6">
        <v>62</v>
      </c>
      <c r="AS19" s="6">
        <v>233</v>
      </c>
      <c r="AT19" s="6">
        <v>116473</v>
      </c>
      <c r="AU19" s="6">
        <v>958</v>
      </c>
      <c r="AV19" s="6">
        <v>2</v>
      </c>
      <c r="AW19" s="6">
        <v>2957</v>
      </c>
      <c r="AX19" s="6">
        <v>2048</v>
      </c>
      <c r="AY19" s="6">
        <v>253</v>
      </c>
      <c r="AZ19" s="6">
        <v>1979</v>
      </c>
      <c r="BA19" s="6">
        <v>231</v>
      </c>
      <c r="BB19" s="6">
        <v>7585.4443359375</v>
      </c>
      <c r="BC19" s="6">
        <v>1480.393798828125</v>
      </c>
      <c r="BD19" s="6">
        <v>124.58309173583984</v>
      </c>
      <c r="BE19" s="6">
        <v>1037.199951171875</v>
      </c>
      <c r="BF19" s="6">
        <v>1281.300048828125</v>
      </c>
      <c r="BG19" s="6">
        <v>7950.68017578125</v>
      </c>
      <c r="BH19" s="6">
        <v>209.80857849121094</v>
      </c>
      <c r="BI19" s="6">
        <v>2515.096435546875</v>
      </c>
      <c r="BJ19" s="6">
        <v>1842.397705078125</v>
      </c>
    </row>
    <row r="20" spans="1:62" ht="12.75" x14ac:dyDescent="0.2">
      <c r="A20" s="11">
        <v>37391</v>
      </c>
      <c r="B20" s="6">
        <v>410108</v>
      </c>
      <c r="C20" s="6">
        <v>7316</v>
      </c>
      <c r="D20" s="6">
        <v>2398</v>
      </c>
      <c r="E20" s="6">
        <v>9245</v>
      </c>
      <c r="F20" s="6">
        <v>2524</v>
      </c>
      <c r="G20" s="6">
        <v>44768</v>
      </c>
      <c r="H20" s="6">
        <v>5962</v>
      </c>
      <c r="I20" s="6">
        <v>5828</v>
      </c>
      <c r="J20" s="6">
        <v>1018</v>
      </c>
      <c r="K20" s="6">
        <v>0</v>
      </c>
      <c r="L20" s="6">
        <v>44436</v>
      </c>
      <c r="M20" s="6">
        <v>3377</v>
      </c>
      <c r="N20" s="6">
        <v>0</v>
      </c>
      <c r="O20" s="6">
        <v>229</v>
      </c>
      <c r="P20" s="6">
        <v>3969</v>
      </c>
      <c r="Q20" s="6">
        <v>1326</v>
      </c>
      <c r="R20" s="6">
        <v>325</v>
      </c>
      <c r="S20" s="6">
        <v>755</v>
      </c>
      <c r="T20" s="6">
        <v>560</v>
      </c>
      <c r="U20" s="6">
        <v>28456</v>
      </c>
      <c r="V20" s="6">
        <v>7668</v>
      </c>
      <c r="W20" s="6">
        <v>843</v>
      </c>
      <c r="X20" s="6">
        <v>10459</v>
      </c>
      <c r="Y20" s="6">
        <v>9599</v>
      </c>
      <c r="Z20" s="6">
        <v>648</v>
      </c>
      <c r="AA20" s="6">
        <v>13207</v>
      </c>
      <c r="AB20" s="6">
        <v>1530</v>
      </c>
      <c r="AC20" s="6">
        <v>12</v>
      </c>
      <c r="AD20" s="6">
        <v>283</v>
      </c>
      <c r="AE20" s="6">
        <v>7672</v>
      </c>
      <c r="AF20" s="6">
        <v>39</v>
      </c>
      <c r="AG20" s="6">
        <v>9236</v>
      </c>
      <c r="AH20" s="6">
        <v>2494</v>
      </c>
      <c r="AI20" s="6">
        <v>23869</v>
      </c>
      <c r="AJ20" s="6">
        <v>1565</v>
      </c>
      <c r="AK20" s="6">
        <v>0</v>
      </c>
      <c r="AL20" s="6">
        <v>655</v>
      </c>
      <c r="AM20" s="6">
        <v>14183</v>
      </c>
      <c r="AN20" s="6">
        <v>2073</v>
      </c>
      <c r="AO20" s="6">
        <v>2051</v>
      </c>
      <c r="AP20" s="6">
        <v>3920</v>
      </c>
      <c r="AQ20" s="6">
        <v>4535</v>
      </c>
      <c r="AR20" s="6">
        <v>58</v>
      </c>
      <c r="AS20" s="6">
        <v>58</v>
      </c>
      <c r="AT20" s="6">
        <v>125291</v>
      </c>
      <c r="AU20" s="6">
        <v>1024</v>
      </c>
      <c r="AV20" s="6">
        <v>3</v>
      </c>
      <c r="AW20" s="6">
        <v>1949</v>
      </c>
      <c r="AX20" s="6">
        <v>1168</v>
      </c>
      <c r="AY20" s="6">
        <v>99</v>
      </c>
      <c r="AZ20" s="6">
        <v>1211</v>
      </c>
      <c r="BA20" s="6">
        <v>217</v>
      </c>
      <c r="BB20" s="6">
        <v>7787.98876953125</v>
      </c>
      <c r="BC20" s="6">
        <v>1306.3612060546875</v>
      </c>
      <c r="BD20" s="6">
        <v>119.82669830322266</v>
      </c>
      <c r="BE20" s="6">
        <v>965.5</v>
      </c>
      <c r="BF20" s="6">
        <v>1269.4000244140625</v>
      </c>
      <c r="BG20" s="6">
        <v>5955.712890625</v>
      </c>
      <c r="BH20" s="6">
        <v>136.71658325195312</v>
      </c>
      <c r="BI20" s="6">
        <v>2428.23681640625</v>
      </c>
      <c r="BJ20" s="6">
        <v>2574.903564453125</v>
      </c>
    </row>
    <row r="21" spans="1:62" ht="12.75" x14ac:dyDescent="0.2">
      <c r="A21" s="11">
        <v>37422</v>
      </c>
      <c r="B21" s="6">
        <v>550941</v>
      </c>
      <c r="C21" s="6">
        <v>12396</v>
      </c>
      <c r="D21" s="6">
        <v>2518</v>
      </c>
      <c r="E21" s="6">
        <v>12579</v>
      </c>
      <c r="F21" s="6">
        <v>5309</v>
      </c>
      <c r="G21" s="6">
        <v>64112</v>
      </c>
      <c r="H21" s="6">
        <v>7198</v>
      </c>
      <c r="I21" s="6">
        <v>5560</v>
      </c>
      <c r="J21" s="6">
        <v>1357</v>
      </c>
      <c r="K21" s="6">
        <v>0</v>
      </c>
      <c r="L21" s="6">
        <v>51289</v>
      </c>
      <c r="M21" s="6">
        <v>7736</v>
      </c>
      <c r="N21" s="6">
        <v>0</v>
      </c>
      <c r="O21" s="6">
        <v>290</v>
      </c>
      <c r="P21" s="6">
        <v>9924</v>
      </c>
      <c r="Q21" s="6">
        <v>3544</v>
      </c>
      <c r="R21" s="6">
        <v>587</v>
      </c>
      <c r="S21" s="6">
        <v>2829</v>
      </c>
      <c r="T21" s="6">
        <v>2192</v>
      </c>
      <c r="U21" s="6">
        <v>34039</v>
      </c>
      <c r="V21" s="6">
        <v>6350</v>
      </c>
      <c r="W21" s="6">
        <v>1972</v>
      </c>
      <c r="X21" s="6">
        <v>10846</v>
      </c>
      <c r="Y21" s="6">
        <v>12844</v>
      </c>
      <c r="Z21" s="6">
        <v>1310</v>
      </c>
      <c r="AA21" s="6">
        <v>17814</v>
      </c>
      <c r="AB21" s="6">
        <v>3437</v>
      </c>
      <c r="AC21" s="6">
        <v>35</v>
      </c>
      <c r="AD21" s="6">
        <v>618</v>
      </c>
      <c r="AE21" s="6">
        <v>9532</v>
      </c>
      <c r="AF21" s="6">
        <v>108</v>
      </c>
      <c r="AG21" s="6">
        <v>16110</v>
      </c>
      <c r="AH21" s="6">
        <v>4335</v>
      </c>
      <c r="AI21" s="6">
        <v>33762</v>
      </c>
      <c r="AJ21" s="6">
        <v>3958</v>
      </c>
      <c r="AK21" s="6">
        <v>0</v>
      </c>
      <c r="AL21" s="6">
        <v>2444</v>
      </c>
      <c r="AM21" s="6">
        <v>19641</v>
      </c>
      <c r="AN21" s="6">
        <v>3093</v>
      </c>
      <c r="AO21" s="6">
        <v>5822</v>
      </c>
      <c r="AP21" s="6">
        <v>4095</v>
      </c>
      <c r="AQ21" s="6">
        <v>4924</v>
      </c>
      <c r="AR21" s="6">
        <v>182</v>
      </c>
      <c r="AS21" s="6">
        <v>277</v>
      </c>
      <c r="AT21" s="6">
        <v>156428</v>
      </c>
      <c r="AU21" s="6">
        <v>758</v>
      </c>
      <c r="AV21" s="6">
        <v>3</v>
      </c>
      <c r="AW21" s="6">
        <v>3473</v>
      </c>
      <c r="AX21" s="6">
        <v>981</v>
      </c>
      <c r="AY21" s="6">
        <v>229</v>
      </c>
      <c r="AZ21" s="6">
        <v>1873</v>
      </c>
      <c r="BA21" s="6">
        <v>230</v>
      </c>
      <c r="BB21" s="6">
        <v>7508.673828125</v>
      </c>
      <c r="BC21" s="6">
        <v>965.27764892578125</v>
      </c>
      <c r="BD21" s="6">
        <v>104.38153076171875</v>
      </c>
      <c r="BE21" s="6">
        <v>326.10000610351562</v>
      </c>
      <c r="BF21" s="6">
        <v>1196.699951171875</v>
      </c>
      <c r="BG21" s="6">
        <v>6516.05859375</v>
      </c>
      <c r="BH21" s="6">
        <v>202.87504577636719</v>
      </c>
      <c r="BI21" s="6">
        <v>2099.234130859375</v>
      </c>
      <c r="BJ21" s="6">
        <v>3196.78125</v>
      </c>
    </row>
    <row r="22" spans="1:62" ht="12.75" x14ac:dyDescent="0.2">
      <c r="A22" s="11">
        <v>37452</v>
      </c>
      <c r="B22" s="6">
        <v>733887</v>
      </c>
      <c r="C22" s="6">
        <v>15228</v>
      </c>
      <c r="D22" s="6">
        <v>2786</v>
      </c>
      <c r="E22" s="6">
        <v>19305</v>
      </c>
      <c r="F22" s="6">
        <v>8423</v>
      </c>
      <c r="G22" s="6">
        <v>88478</v>
      </c>
      <c r="H22" s="6">
        <v>8964</v>
      </c>
      <c r="I22" s="6">
        <v>7982</v>
      </c>
      <c r="J22" s="6">
        <v>4884</v>
      </c>
      <c r="K22" s="6">
        <v>0</v>
      </c>
      <c r="L22" s="6">
        <v>55847</v>
      </c>
      <c r="M22" s="6">
        <v>12902</v>
      </c>
      <c r="N22" s="6">
        <v>0</v>
      </c>
      <c r="O22" s="6">
        <v>467</v>
      </c>
      <c r="P22" s="6">
        <v>23588</v>
      </c>
      <c r="Q22" s="6">
        <v>6744</v>
      </c>
      <c r="R22" s="6">
        <v>1032</v>
      </c>
      <c r="S22" s="6">
        <v>5491</v>
      </c>
      <c r="T22" s="6">
        <v>4626</v>
      </c>
      <c r="U22" s="6">
        <v>40542</v>
      </c>
      <c r="V22" s="6">
        <v>7614</v>
      </c>
      <c r="W22" s="6">
        <v>4207</v>
      </c>
      <c r="X22" s="6">
        <v>13254</v>
      </c>
      <c r="Y22" s="6">
        <v>20819</v>
      </c>
      <c r="Z22" s="6">
        <v>2991</v>
      </c>
      <c r="AA22" s="6">
        <v>23291</v>
      </c>
      <c r="AB22" s="6">
        <v>6710</v>
      </c>
      <c r="AC22" s="6">
        <v>29</v>
      </c>
      <c r="AD22" s="6">
        <v>1251</v>
      </c>
      <c r="AE22" s="6">
        <v>10965</v>
      </c>
      <c r="AF22" s="6">
        <v>79</v>
      </c>
      <c r="AG22" s="6">
        <v>22580</v>
      </c>
      <c r="AH22" s="6">
        <v>5431</v>
      </c>
      <c r="AI22" s="6">
        <v>47533</v>
      </c>
      <c r="AJ22" s="6">
        <v>6801</v>
      </c>
      <c r="AK22" s="6">
        <v>0</v>
      </c>
      <c r="AL22" s="6">
        <v>6411</v>
      </c>
      <c r="AM22" s="6">
        <v>26315</v>
      </c>
      <c r="AN22" s="6">
        <v>2066</v>
      </c>
      <c r="AO22" s="6">
        <v>8680</v>
      </c>
      <c r="AP22" s="6">
        <v>4617</v>
      </c>
      <c r="AQ22" s="6">
        <v>7032</v>
      </c>
      <c r="AR22" s="6">
        <v>480</v>
      </c>
      <c r="AS22" s="6">
        <v>739</v>
      </c>
      <c r="AT22" s="6">
        <v>182218</v>
      </c>
      <c r="AU22" s="6">
        <v>1570</v>
      </c>
      <c r="AV22" s="6">
        <v>4</v>
      </c>
      <c r="AW22" s="6">
        <v>6757</v>
      </c>
      <c r="AX22" s="6">
        <v>1848</v>
      </c>
      <c r="AY22" s="6">
        <v>219</v>
      </c>
      <c r="AZ22" s="6">
        <v>3770</v>
      </c>
      <c r="BA22" s="6">
        <v>317</v>
      </c>
      <c r="BB22" s="6">
        <v>8345.9677734375</v>
      </c>
      <c r="BC22" s="6">
        <v>1216.510498046875</v>
      </c>
      <c r="BD22" s="6">
        <v>388.93246459960937</v>
      </c>
      <c r="BE22" s="6">
        <v>894.5</v>
      </c>
      <c r="BF22" s="6">
        <v>1177.5</v>
      </c>
      <c r="BG22" s="6">
        <v>8214.8369140625</v>
      </c>
      <c r="BH22" s="6">
        <v>200.31594848632812</v>
      </c>
      <c r="BI22" s="6">
        <v>2222.41357421875</v>
      </c>
      <c r="BJ22" s="6">
        <v>4174.75439453125</v>
      </c>
    </row>
    <row r="23" spans="1:62" ht="12.75" x14ac:dyDescent="0.2">
      <c r="A23" s="11">
        <v>37483</v>
      </c>
      <c r="B23" s="6">
        <v>717592</v>
      </c>
      <c r="C23" s="6">
        <v>15892</v>
      </c>
      <c r="D23" s="6">
        <v>2482</v>
      </c>
      <c r="E23" s="6">
        <v>17996</v>
      </c>
      <c r="F23" s="6">
        <v>6460</v>
      </c>
      <c r="G23" s="6">
        <v>80441</v>
      </c>
      <c r="H23" s="6">
        <v>7515</v>
      </c>
      <c r="I23" s="6">
        <v>8302</v>
      </c>
      <c r="J23" s="6">
        <v>2210</v>
      </c>
      <c r="K23" s="6">
        <v>0</v>
      </c>
      <c r="L23" s="6">
        <v>58690</v>
      </c>
      <c r="M23" s="6">
        <v>11906</v>
      </c>
      <c r="N23" s="6">
        <v>0</v>
      </c>
      <c r="O23" s="6">
        <v>228</v>
      </c>
      <c r="P23" s="6">
        <v>15556</v>
      </c>
      <c r="Q23" s="6">
        <v>4557</v>
      </c>
      <c r="R23" s="6">
        <v>637</v>
      </c>
      <c r="S23" s="6">
        <v>4045</v>
      </c>
      <c r="T23" s="6">
        <v>1996</v>
      </c>
      <c r="U23" s="6">
        <v>41790</v>
      </c>
      <c r="V23" s="6">
        <v>8041</v>
      </c>
      <c r="W23" s="6">
        <v>6572</v>
      </c>
      <c r="X23" s="6">
        <v>14505</v>
      </c>
      <c r="Y23" s="6">
        <v>18463</v>
      </c>
      <c r="Z23" s="6">
        <v>1526</v>
      </c>
      <c r="AA23" s="6">
        <v>19402</v>
      </c>
      <c r="AB23" s="6">
        <v>5248</v>
      </c>
      <c r="AC23" s="6">
        <v>20</v>
      </c>
      <c r="AD23" s="6">
        <v>842</v>
      </c>
      <c r="AE23" s="6">
        <v>11631</v>
      </c>
      <c r="AF23" s="6">
        <v>311</v>
      </c>
      <c r="AG23" s="6">
        <v>22412</v>
      </c>
      <c r="AH23" s="6">
        <v>4209</v>
      </c>
      <c r="AI23" s="6">
        <v>48900</v>
      </c>
      <c r="AJ23" s="6">
        <v>6995</v>
      </c>
      <c r="AK23" s="6">
        <v>0</v>
      </c>
      <c r="AL23" s="6">
        <v>5335</v>
      </c>
      <c r="AM23" s="6">
        <v>29818</v>
      </c>
      <c r="AN23" s="6">
        <v>4899</v>
      </c>
      <c r="AO23" s="6">
        <v>10396</v>
      </c>
      <c r="AP23" s="6">
        <v>4444</v>
      </c>
      <c r="AQ23" s="6">
        <v>6603</v>
      </c>
      <c r="AR23" s="6">
        <v>55</v>
      </c>
      <c r="AS23" s="6">
        <v>651</v>
      </c>
      <c r="AT23" s="6">
        <v>190565</v>
      </c>
      <c r="AU23" s="6">
        <v>2022</v>
      </c>
      <c r="AV23" s="6">
        <v>3</v>
      </c>
      <c r="AW23" s="6">
        <v>6819</v>
      </c>
      <c r="AX23" s="6">
        <v>3219</v>
      </c>
      <c r="AY23" s="6">
        <v>448</v>
      </c>
      <c r="AZ23" s="6">
        <v>2149</v>
      </c>
      <c r="BA23" s="6">
        <v>387</v>
      </c>
      <c r="BB23" s="6">
        <v>8174.033203125</v>
      </c>
      <c r="BC23" s="6">
        <v>1255.1201171875</v>
      </c>
      <c r="BD23" s="6">
        <v>51.953525543212891</v>
      </c>
      <c r="BE23" s="6">
        <v>1000.9000244140625</v>
      </c>
      <c r="BF23" s="6">
        <v>1290.699951171875</v>
      </c>
      <c r="BG23" s="6">
        <v>8105.20556640625</v>
      </c>
      <c r="BH23" s="6">
        <v>215.88487243652344</v>
      </c>
      <c r="BI23" s="6">
        <v>2262.67529296875</v>
      </c>
      <c r="BJ23" s="6">
        <v>4372.22705078125</v>
      </c>
    </row>
    <row r="24" spans="1:62" ht="12.75" x14ac:dyDescent="0.2">
      <c r="A24" s="11">
        <v>37514</v>
      </c>
      <c r="B24" s="6">
        <v>568699</v>
      </c>
      <c r="C24" s="6">
        <v>11855</v>
      </c>
      <c r="D24" s="6">
        <v>2601</v>
      </c>
      <c r="E24" s="6">
        <v>16847</v>
      </c>
      <c r="F24" s="6">
        <v>5298</v>
      </c>
      <c r="G24" s="6">
        <v>75298</v>
      </c>
      <c r="H24" s="6">
        <v>6242</v>
      </c>
      <c r="I24" s="6">
        <v>7282</v>
      </c>
      <c r="J24" s="6">
        <v>1932</v>
      </c>
      <c r="K24" s="6">
        <v>0</v>
      </c>
      <c r="L24" s="6">
        <v>53763</v>
      </c>
      <c r="M24" s="6">
        <v>7887</v>
      </c>
      <c r="N24" s="6">
        <v>0</v>
      </c>
      <c r="O24" s="6">
        <v>156</v>
      </c>
      <c r="P24" s="6">
        <v>6897</v>
      </c>
      <c r="Q24" s="6">
        <v>3299</v>
      </c>
      <c r="R24" s="6">
        <v>551</v>
      </c>
      <c r="S24" s="6">
        <v>1984</v>
      </c>
      <c r="T24" s="6">
        <v>1262</v>
      </c>
      <c r="U24" s="6">
        <v>32420</v>
      </c>
      <c r="V24" s="6">
        <v>7831</v>
      </c>
      <c r="W24" s="6">
        <v>2957</v>
      </c>
      <c r="X24" s="6">
        <v>13386</v>
      </c>
      <c r="Y24" s="6">
        <v>13037</v>
      </c>
      <c r="Z24" s="6">
        <v>1304</v>
      </c>
      <c r="AA24" s="6">
        <v>15022</v>
      </c>
      <c r="AB24" s="6">
        <v>3221</v>
      </c>
      <c r="AC24" s="6">
        <v>10</v>
      </c>
      <c r="AD24" s="6">
        <v>548</v>
      </c>
      <c r="AE24" s="6">
        <v>10763</v>
      </c>
      <c r="AF24" s="6">
        <v>219</v>
      </c>
      <c r="AG24" s="6">
        <v>15609</v>
      </c>
      <c r="AH24" s="6">
        <v>2989</v>
      </c>
      <c r="AI24" s="6">
        <v>37923</v>
      </c>
      <c r="AJ24" s="6">
        <v>3243</v>
      </c>
      <c r="AK24" s="6">
        <v>0</v>
      </c>
      <c r="AL24" s="6">
        <v>3175</v>
      </c>
      <c r="AM24" s="6">
        <v>21384</v>
      </c>
      <c r="AN24" s="6">
        <v>5614</v>
      </c>
      <c r="AO24" s="6">
        <v>5545</v>
      </c>
      <c r="AP24" s="6">
        <v>4282</v>
      </c>
      <c r="AQ24" s="6">
        <v>2795</v>
      </c>
      <c r="AR24" s="6">
        <v>148</v>
      </c>
      <c r="AS24" s="6">
        <v>74</v>
      </c>
      <c r="AT24" s="6">
        <v>148525</v>
      </c>
      <c r="AU24" s="6">
        <v>2199</v>
      </c>
      <c r="AV24" s="6">
        <v>3</v>
      </c>
      <c r="AW24" s="6">
        <v>4318</v>
      </c>
      <c r="AX24" s="6">
        <v>3934</v>
      </c>
      <c r="AY24" s="6">
        <v>139</v>
      </c>
      <c r="AZ24" s="6">
        <v>2350</v>
      </c>
      <c r="BA24" s="6">
        <v>576</v>
      </c>
      <c r="BB24" s="6">
        <v>7879.38134765625</v>
      </c>
      <c r="BC24" s="6">
        <v>1485.9451904296875</v>
      </c>
      <c r="BD24" s="6">
        <v>35.777721405029297</v>
      </c>
      <c r="BE24" s="6">
        <v>3.2000000476837158</v>
      </c>
      <c r="BF24" s="6">
        <v>1267.5</v>
      </c>
      <c r="BG24" s="6">
        <v>7231.83642578125</v>
      </c>
      <c r="BH24" s="6">
        <v>193.23114013671875</v>
      </c>
      <c r="BI24" s="6">
        <v>2086.54248046875</v>
      </c>
      <c r="BJ24" s="6">
        <v>3931.622314453125</v>
      </c>
    </row>
    <row r="25" spans="1:62" ht="12.75" x14ac:dyDescent="0.2">
      <c r="A25" s="11">
        <v>37544</v>
      </c>
      <c r="B25" s="6">
        <v>442357</v>
      </c>
      <c r="C25" s="6">
        <v>7064</v>
      </c>
      <c r="D25" s="6">
        <v>2861</v>
      </c>
      <c r="E25" s="6">
        <v>14354</v>
      </c>
      <c r="F25" s="6">
        <v>3676</v>
      </c>
      <c r="G25" s="6">
        <v>57204</v>
      </c>
      <c r="H25" s="6">
        <v>7059</v>
      </c>
      <c r="I25" s="6">
        <v>4687</v>
      </c>
      <c r="J25" s="6">
        <v>1248</v>
      </c>
      <c r="K25" s="6">
        <v>0</v>
      </c>
      <c r="L25" s="6">
        <v>52477</v>
      </c>
      <c r="M25" s="6">
        <v>4206</v>
      </c>
      <c r="N25" s="6">
        <v>0</v>
      </c>
      <c r="O25" s="6">
        <v>170</v>
      </c>
      <c r="P25" s="6">
        <v>2177</v>
      </c>
      <c r="Q25" s="6">
        <v>1903</v>
      </c>
      <c r="R25" s="6">
        <v>281</v>
      </c>
      <c r="S25" s="6">
        <v>683</v>
      </c>
      <c r="T25" s="6">
        <v>296</v>
      </c>
      <c r="U25" s="6">
        <v>23674</v>
      </c>
      <c r="V25" s="6">
        <v>7554</v>
      </c>
      <c r="W25" s="6">
        <v>1098</v>
      </c>
      <c r="X25" s="6">
        <v>11693</v>
      </c>
      <c r="Y25" s="6">
        <v>10028</v>
      </c>
      <c r="Z25" s="6">
        <v>830</v>
      </c>
      <c r="AA25" s="6">
        <v>8932</v>
      </c>
      <c r="AB25" s="6">
        <v>543</v>
      </c>
      <c r="AC25" s="6">
        <v>1</v>
      </c>
      <c r="AD25" s="6">
        <v>413</v>
      </c>
      <c r="AE25" s="6">
        <v>9859</v>
      </c>
      <c r="AF25" s="6">
        <v>194</v>
      </c>
      <c r="AG25" s="6">
        <v>10334</v>
      </c>
      <c r="AH25" s="6">
        <v>2866</v>
      </c>
      <c r="AI25" s="6">
        <v>30298</v>
      </c>
      <c r="AJ25" s="6">
        <v>1979</v>
      </c>
      <c r="AK25" s="6">
        <v>0</v>
      </c>
      <c r="AL25" s="6">
        <v>1034</v>
      </c>
      <c r="AM25" s="6">
        <v>12173</v>
      </c>
      <c r="AN25" s="6">
        <v>5579</v>
      </c>
      <c r="AO25" s="6">
        <v>3617</v>
      </c>
      <c r="AP25" s="6">
        <v>3985</v>
      </c>
      <c r="AQ25" s="6">
        <v>1101</v>
      </c>
      <c r="AR25" s="6">
        <v>27</v>
      </c>
      <c r="AS25" s="6">
        <v>1</v>
      </c>
      <c r="AT25" s="6">
        <v>124397</v>
      </c>
      <c r="AU25" s="6">
        <v>2334</v>
      </c>
      <c r="AV25" s="6">
        <v>4</v>
      </c>
      <c r="AW25" s="6">
        <v>1913</v>
      </c>
      <c r="AX25" s="6">
        <v>4011</v>
      </c>
      <c r="AY25" s="6">
        <v>81</v>
      </c>
      <c r="AZ25" s="6">
        <v>956</v>
      </c>
      <c r="BA25" s="6">
        <v>498</v>
      </c>
      <c r="BB25" s="6">
        <v>8453.9091796875</v>
      </c>
      <c r="BC25" s="6">
        <v>1394.166259765625</v>
      </c>
      <c r="BD25" s="6">
        <v>0</v>
      </c>
      <c r="BE25" s="6">
        <v>1058.0999755859375</v>
      </c>
      <c r="BF25" s="6">
        <v>1341.0999755859375</v>
      </c>
      <c r="BG25" s="6">
        <v>8572.2060546875</v>
      </c>
      <c r="BH25" s="6">
        <v>226.8902587890625</v>
      </c>
      <c r="BI25" s="6">
        <v>2116.7841796875</v>
      </c>
      <c r="BJ25" s="6">
        <v>2854.89208984375</v>
      </c>
    </row>
    <row r="26" spans="1:62" ht="12.75" x14ac:dyDescent="0.2">
      <c r="A26" s="11">
        <v>37575</v>
      </c>
      <c r="B26" s="6">
        <v>351612</v>
      </c>
      <c r="C26" s="6">
        <v>5415</v>
      </c>
      <c r="D26" s="6">
        <v>2605</v>
      </c>
      <c r="E26" s="6">
        <v>11510</v>
      </c>
      <c r="F26" s="6">
        <v>1415</v>
      </c>
      <c r="G26" s="6">
        <v>52006</v>
      </c>
      <c r="H26" s="6">
        <v>5672</v>
      </c>
      <c r="I26" s="6">
        <v>4165</v>
      </c>
      <c r="J26" s="6">
        <v>269</v>
      </c>
      <c r="K26" s="6">
        <v>0</v>
      </c>
      <c r="L26" s="6">
        <v>35484</v>
      </c>
      <c r="M26" s="6">
        <v>849</v>
      </c>
      <c r="N26" s="6">
        <v>0</v>
      </c>
      <c r="O26" s="6">
        <v>98</v>
      </c>
      <c r="P26" s="6">
        <v>1013</v>
      </c>
      <c r="Q26" s="6">
        <v>2010</v>
      </c>
      <c r="R26" s="6">
        <v>264</v>
      </c>
      <c r="S26" s="6">
        <v>781</v>
      </c>
      <c r="T26" s="6">
        <v>261</v>
      </c>
      <c r="U26" s="6">
        <v>16204</v>
      </c>
      <c r="V26" s="6">
        <v>7749</v>
      </c>
      <c r="W26" s="6">
        <v>769</v>
      </c>
      <c r="X26" s="6">
        <v>9628</v>
      </c>
      <c r="Y26" s="6">
        <v>7328</v>
      </c>
      <c r="Z26" s="6">
        <v>605</v>
      </c>
      <c r="AA26" s="6">
        <v>6416</v>
      </c>
      <c r="AB26" s="6">
        <v>576</v>
      </c>
      <c r="AC26" s="6">
        <v>1</v>
      </c>
      <c r="AD26" s="6">
        <v>175</v>
      </c>
      <c r="AE26" s="6">
        <v>9317</v>
      </c>
      <c r="AF26" s="6">
        <v>0</v>
      </c>
      <c r="AG26" s="6">
        <v>11207</v>
      </c>
      <c r="AH26" s="6">
        <v>2430</v>
      </c>
      <c r="AI26" s="6">
        <v>23132</v>
      </c>
      <c r="AJ26" s="6">
        <v>413</v>
      </c>
      <c r="AK26" s="6">
        <v>0</v>
      </c>
      <c r="AL26" s="6">
        <v>410</v>
      </c>
      <c r="AM26" s="6">
        <v>7041</v>
      </c>
      <c r="AN26" s="6">
        <v>5330</v>
      </c>
      <c r="AO26" s="6">
        <v>2284</v>
      </c>
      <c r="AP26" s="6">
        <v>5812</v>
      </c>
      <c r="AQ26" s="6">
        <v>396</v>
      </c>
      <c r="AR26" s="6">
        <v>12</v>
      </c>
      <c r="AS26" s="6">
        <v>77</v>
      </c>
      <c r="AT26" s="6">
        <v>103613</v>
      </c>
      <c r="AU26" s="6">
        <v>1065</v>
      </c>
      <c r="AV26" s="6">
        <v>4</v>
      </c>
      <c r="AW26" s="6">
        <v>659</v>
      </c>
      <c r="AX26" s="6">
        <v>3821</v>
      </c>
      <c r="AY26" s="6">
        <v>73</v>
      </c>
      <c r="AZ26" s="6">
        <v>1028</v>
      </c>
      <c r="BA26" s="6">
        <v>217</v>
      </c>
      <c r="BB26" s="6">
        <v>8756.7890625</v>
      </c>
      <c r="BC26" s="6">
        <v>1276.814453125</v>
      </c>
      <c r="BD26" s="6">
        <v>34.558059692382812</v>
      </c>
      <c r="BE26" s="6">
        <v>1095.199951171875</v>
      </c>
      <c r="BF26" s="6">
        <v>1398.800048828125</v>
      </c>
      <c r="BG26" s="6">
        <v>8548.7626953125</v>
      </c>
      <c r="BH26" s="6">
        <v>172.83395385742187</v>
      </c>
      <c r="BI26" s="6">
        <v>2121.05810546875</v>
      </c>
      <c r="BJ26" s="6">
        <v>2521.5146484375</v>
      </c>
    </row>
    <row r="27" spans="1:62" ht="12.75" x14ac:dyDescent="0.2">
      <c r="A27" s="11">
        <v>37605</v>
      </c>
      <c r="B27" s="6">
        <v>360123</v>
      </c>
      <c r="C27" s="6">
        <v>5608</v>
      </c>
      <c r="D27" s="6">
        <v>3118</v>
      </c>
      <c r="E27" s="6">
        <v>12131</v>
      </c>
      <c r="F27" s="6">
        <v>1288</v>
      </c>
      <c r="G27" s="6">
        <v>57695</v>
      </c>
      <c r="H27" s="6">
        <v>6190</v>
      </c>
      <c r="I27" s="6">
        <v>4227</v>
      </c>
      <c r="J27" s="6">
        <v>329</v>
      </c>
      <c r="K27" s="6">
        <v>0</v>
      </c>
      <c r="L27" s="6">
        <v>30983</v>
      </c>
      <c r="M27" s="6">
        <v>1354</v>
      </c>
      <c r="N27" s="6">
        <v>0</v>
      </c>
      <c r="O27" s="6">
        <v>125</v>
      </c>
      <c r="P27" s="6">
        <v>1418</v>
      </c>
      <c r="Q27" s="6">
        <v>1962</v>
      </c>
      <c r="R27" s="6">
        <v>229</v>
      </c>
      <c r="S27" s="6">
        <v>672</v>
      </c>
      <c r="T27" s="6">
        <v>251</v>
      </c>
      <c r="U27" s="6">
        <v>14750</v>
      </c>
      <c r="V27" s="6">
        <v>7498</v>
      </c>
      <c r="W27" s="6">
        <v>932</v>
      </c>
      <c r="X27" s="6">
        <v>11339</v>
      </c>
      <c r="Y27" s="6">
        <v>9403</v>
      </c>
      <c r="Z27" s="6">
        <v>629</v>
      </c>
      <c r="AA27" s="6">
        <v>7909</v>
      </c>
      <c r="AB27" s="6">
        <v>418</v>
      </c>
      <c r="AC27" s="6">
        <v>4</v>
      </c>
      <c r="AD27" s="6">
        <v>145</v>
      </c>
      <c r="AE27" s="6">
        <v>8707</v>
      </c>
      <c r="AF27" s="6">
        <v>103</v>
      </c>
      <c r="AG27" s="6">
        <v>11476</v>
      </c>
      <c r="AH27" s="6">
        <v>2431</v>
      </c>
      <c r="AI27" s="6">
        <v>21361</v>
      </c>
      <c r="AJ27" s="6">
        <v>1315</v>
      </c>
      <c r="AK27" s="6">
        <v>0</v>
      </c>
      <c r="AL27" s="6">
        <v>428</v>
      </c>
      <c r="AM27" s="6">
        <v>7817</v>
      </c>
      <c r="AN27" s="6">
        <v>5541</v>
      </c>
      <c r="AO27" s="6">
        <v>2064</v>
      </c>
      <c r="AP27" s="6">
        <v>5121</v>
      </c>
      <c r="AQ27" s="6">
        <v>279</v>
      </c>
      <c r="AR27" s="6">
        <v>25</v>
      </c>
      <c r="AS27" s="6">
        <v>281</v>
      </c>
      <c r="AT27" s="6">
        <v>101970</v>
      </c>
      <c r="AU27" s="6">
        <v>1239</v>
      </c>
      <c r="AV27" s="6">
        <v>3</v>
      </c>
      <c r="AW27" s="6">
        <v>1963</v>
      </c>
      <c r="AX27" s="6">
        <v>5690</v>
      </c>
      <c r="AY27" s="6">
        <v>45</v>
      </c>
      <c r="AZ27" s="6">
        <v>1336</v>
      </c>
      <c r="BA27" s="6">
        <v>320</v>
      </c>
      <c r="BB27" s="6">
        <v>8971.974609375</v>
      </c>
      <c r="BC27" s="6">
        <v>1329.242919921875</v>
      </c>
      <c r="BD27" s="6">
        <v>135.31845092773437</v>
      </c>
      <c r="BE27" s="6">
        <v>1140.199951171875</v>
      </c>
      <c r="BF27" s="6">
        <v>1536</v>
      </c>
      <c r="BG27" s="6">
        <v>9035.19921875</v>
      </c>
      <c r="BH27" s="6">
        <v>270.33197021484375</v>
      </c>
      <c r="BI27" s="6">
        <v>2425.09033203125</v>
      </c>
      <c r="BJ27" s="6">
        <v>2688.123046875</v>
      </c>
    </row>
    <row r="28" spans="1:62" ht="12.75" x14ac:dyDescent="0.2">
      <c r="A28" s="11">
        <v>37636</v>
      </c>
      <c r="B28" s="6">
        <v>382443</v>
      </c>
      <c r="C28" s="6">
        <v>9428</v>
      </c>
      <c r="D28" s="6">
        <v>3346</v>
      </c>
      <c r="E28" s="6">
        <v>8033</v>
      </c>
      <c r="F28" s="6">
        <v>2616</v>
      </c>
      <c r="G28" s="6">
        <v>52963</v>
      </c>
      <c r="H28" s="6">
        <v>6527</v>
      </c>
      <c r="I28" s="6">
        <v>2459</v>
      </c>
      <c r="J28" s="6">
        <v>465</v>
      </c>
      <c r="L28" s="6">
        <v>37980</v>
      </c>
      <c r="M28" s="6">
        <v>3221</v>
      </c>
      <c r="N28" s="6">
        <v>0</v>
      </c>
      <c r="O28" s="6">
        <v>195</v>
      </c>
      <c r="P28" s="6">
        <v>2687</v>
      </c>
      <c r="Q28" s="6">
        <v>1395</v>
      </c>
      <c r="R28" s="6">
        <v>247</v>
      </c>
      <c r="S28" s="6">
        <v>801</v>
      </c>
      <c r="T28" s="6">
        <v>627</v>
      </c>
      <c r="U28" s="6">
        <v>19955</v>
      </c>
      <c r="V28" s="6">
        <v>6649</v>
      </c>
      <c r="W28" s="6">
        <v>811</v>
      </c>
      <c r="X28" s="6">
        <v>8619</v>
      </c>
      <c r="Y28" s="6">
        <v>11993</v>
      </c>
      <c r="Z28" s="6">
        <v>885</v>
      </c>
      <c r="AA28" s="6">
        <v>10537</v>
      </c>
      <c r="AB28" s="6">
        <v>1631</v>
      </c>
      <c r="AC28" s="6">
        <v>7</v>
      </c>
      <c r="AD28" s="6">
        <v>97</v>
      </c>
      <c r="AE28" s="6">
        <v>7604</v>
      </c>
      <c r="AF28" s="6">
        <v>1716</v>
      </c>
      <c r="AG28" s="6">
        <v>9174</v>
      </c>
      <c r="AH28" s="6">
        <v>2156</v>
      </c>
      <c r="AI28" s="6">
        <v>18688</v>
      </c>
      <c r="AJ28" s="6">
        <v>1488</v>
      </c>
      <c r="AK28" s="6">
        <v>0</v>
      </c>
      <c r="AL28" s="6">
        <v>928</v>
      </c>
      <c r="AM28" s="6">
        <v>11661</v>
      </c>
      <c r="AN28" s="6">
        <v>7862</v>
      </c>
      <c r="AO28" s="6">
        <v>1872</v>
      </c>
      <c r="AP28" s="6">
        <v>3879</v>
      </c>
      <c r="AQ28" s="6">
        <v>986</v>
      </c>
      <c r="AR28" s="6">
        <v>157</v>
      </c>
      <c r="AS28" s="6">
        <v>1704</v>
      </c>
      <c r="AT28" s="6">
        <v>106379</v>
      </c>
      <c r="AU28" s="6">
        <v>1432</v>
      </c>
      <c r="AV28" s="6">
        <v>1</v>
      </c>
      <c r="AW28" s="6">
        <v>3058</v>
      </c>
      <c r="AX28" s="6">
        <v>5000</v>
      </c>
      <c r="AY28" s="6">
        <v>67</v>
      </c>
      <c r="AZ28" s="6">
        <v>2059</v>
      </c>
      <c r="BA28" s="6">
        <v>399</v>
      </c>
      <c r="BB28" s="6">
        <v>8731.873046875</v>
      </c>
      <c r="BC28" s="6">
        <v>1191.0484619140625</v>
      </c>
      <c r="BD28" s="6">
        <v>247.73780822753906</v>
      </c>
      <c r="BE28" s="6">
        <v>1301.5999755859375</v>
      </c>
      <c r="BF28" s="6">
        <v>151.39999389648437</v>
      </c>
      <c r="BG28" s="6">
        <v>9019.841796875</v>
      </c>
      <c r="BH28" s="6">
        <v>272.07766723632812</v>
      </c>
      <c r="BI28" s="6">
        <v>2685.99267578125</v>
      </c>
      <c r="BJ28" s="6">
        <v>2357.221435546875</v>
      </c>
    </row>
    <row r="29" spans="1:62" ht="12.75" x14ac:dyDescent="0.2">
      <c r="A29" s="11">
        <v>37667</v>
      </c>
      <c r="B29" s="6">
        <v>334698</v>
      </c>
      <c r="C29" s="6">
        <v>5069</v>
      </c>
      <c r="D29" s="6">
        <v>2960</v>
      </c>
      <c r="E29" s="6">
        <v>9177</v>
      </c>
      <c r="F29" s="6">
        <v>3165</v>
      </c>
      <c r="G29" s="6">
        <v>51480</v>
      </c>
      <c r="H29" s="6">
        <v>6160</v>
      </c>
      <c r="I29" s="6">
        <v>2060</v>
      </c>
      <c r="J29" s="6">
        <v>353</v>
      </c>
      <c r="L29" s="6">
        <v>28693</v>
      </c>
      <c r="M29" s="6">
        <v>638</v>
      </c>
      <c r="N29" s="6">
        <v>0</v>
      </c>
      <c r="O29" s="6">
        <v>1035</v>
      </c>
      <c r="P29" s="6">
        <v>2517</v>
      </c>
      <c r="Q29" s="6">
        <v>1700</v>
      </c>
      <c r="R29" s="6">
        <v>276</v>
      </c>
      <c r="S29" s="6">
        <v>700</v>
      </c>
      <c r="T29" s="6">
        <v>173</v>
      </c>
      <c r="U29" s="6">
        <v>15360</v>
      </c>
      <c r="V29" s="6">
        <v>3865</v>
      </c>
      <c r="W29" s="6">
        <v>691</v>
      </c>
      <c r="X29" s="6">
        <v>8909</v>
      </c>
      <c r="Y29" s="6">
        <v>9809</v>
      </c>
      <c r="Z29" s="6">
        <v>881</v>
      </c>
      <c r="AA29" s="6">
        <v>6713</v>
      </c>
      <c r="AB29" s="6">
        <v>669</v>
      </c>
      <c r="AC29" s="6">
        <v>20</v>
      </c>
      <c r="AD29" s="6">
        <v>141</v>
      </c>
      <c r="AE29" s="6">
        <v>7622</v>
      </c>
      <c r="AF29" s="6">
        <v>1389</v>
      </c>
      <c r="AG29" s="6">
        <v>7854</v>
      </c>
      <c r="AH29" s="6">
        <v>2670</v>
      </c>
      <c r="AI29" s="6">
        <v>16711</v>
      </c>
      <c r="AJ29" s="6">
        <v>915</v>
      </c>
      <c r="AK29" s="6">
        <v>0</v>
      </c>
      <c r="AL29" s="6">
        <v>730</v>
      </c>
      <c r="AM29" s="6">
        <v>11556</v>
      </c>
      <c r="AN29" s="6">
        <v>5409</v>
      </c>
      <c r="AO29" s="6">
        <v>1635</v>
      </c>
      <c r="AP29" s="6">
        <v>4020</v>
      </c>
      <c r="AQ29" s="6">
        <v>514</v>
      </c>
      <c r="AR29" s="6">
        <v>173</v>
      </c>
      <c r="AS29" s="6">
        <v>256</v>
      </c>
      <c r="AT29" s="6">
        <v>100241</v>
      </c>
      <c r="AU29" s="6">
        <v>1248</v>
      </c>
      <c r="AV29" s="6">
        <v>1</v>
      </c>
      <c r="AW29" s="6">
        <v>814</v>
      </c>
      <c r="AX29" s="6">
        <v>5051</v>
      </c>
      <c r="AY29" s="6">
        <v>36</v>
      </c>
      <c r="AZ29" s="6">
        <v>2202</v>
      </c>
      <c r="BA29" s="6">
        <v>439</v>
      </c>
      <c r="BB29" s="6">
        <v>7951.548828125</v>
      </c>
      <c r="BC29" s="6">
        <v>462.86288452148437</v>
      </c>
      <c r="BD29" s="6">
        <v>193.05216979980469</v>
      </c>
      <c r="BE29" s="6">
        <v>1199.4000244140625</v>
      </c>
      <c r="BF29" s="6">
        <v>158.69999694824219</v>
      </c>
      <c r="BG29" s="6">
        <v>7822.46875</v>
      </c>
      <c r="BH29" s="6">
        <v>345.15573120117187</v>
      </c>
      <c r="BI29" s="6">
        <v>3727.25927734375</v>
      </c>
      <c r="BJ29" s="6">
        <v>2235.89794921875</v>
      </c>
    </row>
    <row r="30" spans="1:62" ht="12.75" x14ac:dyDescent="0.2">
      <c r="A30" s="11">
        <v>37695</v>
      </c>
      <c r="B30" s="6">
        <v>361243</v>
      </c>
      <c r="C30" s="6">
        <v>4057</v>
      </c>
      <c r="D30" s="6">
        <v>2855</v>
      </c>
      <c r="E30" s="6">
        <v>11951</v>
      </c>
      <c r="F30" s="6">
        <v>2530</v>
      </c>
      <c r="G30" s="6">
        <v>52364</v>
      </c>
      <c r="H30" s="6">
        <v>5955</v>
      </c>
      <c r="I30" s="6">
        <v>4165</v>
      </c>
      <c r="J30" s="6">
        <v>1273</v>
      </c>
      <c r="L30" s="6">
        <v>42017</v>
      </c>
      <c r="M30" s="6">
        <v>867</v>
      </c>
      <c r="N30" s="6">
        <v>0</v>
      </c>
      <c r="O30" s="6">
        <v>802</v>
      </c>
      <c r="P30" s="6">
        <v>1904</v>
      </c>
      <c r="Q30" s="6">
        <v>1800</v>
      </c>
      <c r="R30" s="6">
        <v>270</v>
      </c>
      <c r="S30" s="6">
        <v>976</v>
      </c>
      <c r="T30" s="6">
        <v>152</v>
      </c>
      <c r="U30" s="6">
        <v>14860</v>
      </c>
      <c r="V30" s="6">
        <v>4509</v>
      </c>
      <c r="W30" s="6">
        <v>439</v>
      </c>
      <c r="X30" s="6">
        <v>9871</v>
      </c>
      <c r="Y30" s="6">
        <v>9212</v>
      </c>
      <c r="Z30" s="6">
        <v>540</v>
      </c>
      <c r="AA30" s="6">
        <v>6275</v>
      </c>
      <c r="AB30" s="6">
        <v>810</v>
      </c>
      <c r="AC30" s="6">
        <v>21</v>
      </c>
      <c r="AD30" s="6">
        <v>104</v>
      </c>
      <c r="AE30" s="6">
        <v>7633</v>
      </c>
      <c r="AF30" s="6">
        <v>2422</v>
      </c>
      <c r="AG30" s="6">
        <v>9919</v>
      </c>
      <c r="AH30" s="6">
        <v>2777</v>
      </c>
      <c r="AI30" s="6">
        <v>19294</v>
      </c>
      <c r="AJ30" s="6">
        <v>334</v>
      </c>
      <c r="AK30" s="6">
        <v>0</v>
      </c>
      <c r="AL30" s="6">
        <v>1377</v>
      </c>
      <c r="AM30" s="6">
        <v>10081</v>
      </c>
      <c r="AN30" s="6">
        <v>4352</v>
      </c>
      <c r="AO30" s="6">
        <v>2717</v>
      </c>
      <c r="AP30" s="6">
        <v>4001</v>
      </c>
      <c r="AQ30" s="6">
        <v>290</v>
      </c>
      <c r="AR30" s="6">
        <v>135</v>
      </c>
      <c r="AS30" s="6">
        <v>239</v>
      </c>
      <c r="AT30" s="6">
        <v>103485</v>
      </c>
      <c r="AU30" s="6">
        <v>1235</v>
      </c>
      <c r="AV30" s="6">
        <v>1</v>
      </c>
      <c r="AW30" s="6">
        <v>2442</v>
      </c>
      <c r="AX30" s="6">
        <v>5173</v>
      </c>
      <c r="AY30" s="6">
        <v>76</v>
      </c>
      <c r="AZ30" s="6">
        <v>2414</v>
      </c>
      <c r="BA30" s="6">
        <v>266</v>
      </c>
      <c r="BB30" s="6">
        <v>7738.82421875</v>
      </c>
      <c r="BC30" s="6">
        <v>694.08099365234375</v>
      </c>
      <c r="BD30" s="6">
        <v>261.552734375</v>
      </c>
      <c r="BE30" s="6">
        <v>1169.0999755859375</v>
      </c>
      <c r="BF30" s="6">
        <v>57.700000762939453</v>
      </c>
      <c r="BG30" s="6">
        <v>7650.85693359375</v>
      </c>
      <c r="BH30" s="6">
        <v>284.32650756835937</v>
      </c>
      <c r="BI30" s="6">
        <v>2552.810302734375</v>
      </c>
      <c r="BJ30" s="6">
        <v>2038.64501953125</v>
      </c>
    </row>
    <row r="31" spans="1:62" ht="12.75" x14ac:dyDescent="0.2">
      <c r="A31" s="11">
        <v>37726</v>
      </c>
      <c r="B31" s="6">
        <v>352164</v>
      </c>
      <c r="C31" s="6">
        <v>5528</v>
      </c>
      <c r="D31" s="6">
        <v>2590</v>
      </c>
      <c r="E31" s="6">
        <v>9660</v>
      </c>
      <c r="F31" s="6">
        <v>3278</v>
      </c>
      <c r="G31" s="6">
        <v>43190</v>
      </c>
      <c r="H31" s="6">
        <v>4403</v>
      </c>
      <c r="I31" s="6">
        <v>3486</v>
      </c>
      <c r="J31" s="6">
        <v>861</v>
      </c>
      <c r="L31" s="6">
        <v>39455</v>
      </c>
      <c r="M31" s="6">
        <v>3973</v>
      </c>
      <c r="N31" s="6">
        <v>0</v>
      </c>
      <c r="O31" s="6">
        <v>329</v>
      </c>
      <c r="P31" s="6">
        <v>1699</v>
      </c>
      <c r="Q31" s="6">
        <v>603</v>
      </c>
      <c r="R31" s="6">
        <v>241</v>
      </c>
      <c r="S31" s="6">
        <v>716</v>
      </c>
      <c r="T31" s="6">
        <v>189</v>
      </c>
      <c r="U31" s="6">
        <v>18716</v>
      </c>
      <c r="V31" s="6">
        <v>5130</v>
      </c>
      <c r="W31" s="6">
        <v>732</v>
      </c>
      <c r="X31" s="6">
        <v>13235</v>
      </c>
      <c r="Y31" s="6">
        <v>9259</v>
      </c>
      <c r="Z31" s="6">
        <v>1029</v>
      </c>
      <c r="AA31" s="6">
        <v>8585</v>
      </c>
      <c r="AB31" s="6">
        <v>2434</v>
      </c>
      <c r="AC31" s="6">
        <v>2</v>
      </c>
      <c r="AD31" s="6">
        <v>236</v>
      </c>
      <c r="AE31" s="6">
        <v>6427</v>
      </c>
      <c r="AF31" s="6">
        <v>1544</v>
      </c>
      <c r="AG31" s="6">
        <v>9975</v>
      </c>
      <c r="AH31" s="6">
        <v>2335</v>
      </c>
      <c r="AI31" s="6">
        <v>18315</v>
      </c>
      <c r="AJ31" s="6">
        <v>512</v>
      </c>
      <c r="AK31" s="6">
        <v>0</v>
      </c>
      <c r="AL31" s="6">
        <v>1393</v>
      </c>
      <c r="AM31" s="6">
        <v>12588</v>
      </c>
      <c r="AN31" s="6">
        <v>1994</v>
      </c>
      <c r="AO31" s="6">
        <v>2468</v>
      </c>
      <c r="AP31" s="6">
        <v>1997</v>
      </c>
      <c r="AQ31" s="6">
        <v>980</v>
      </c>
      <c r="AR31" s="6">
        <v>122</v>
      </c>
      <c r="AS31" s="6">
        <v>866</v>
      </c>
      <c r="AT31" s="6">
        <v>101849</v>
      </c>
      <c r="AU31" s="6">
        <v>1652</v>
      </c>
      <c r="AV31" s="6">
        <v>2</v>
      </c>
      <c r="AW31" s="6">
        <v>3186</v>
      </c>
      <c r="AX31" s="6">
        <v>1890</v>
      </c>
      <c r="AY31" s="6">
        <v>140</v>
      </c>
      <c r="AZ31" s="6">
        <v>2120</v>
      </c>
      <c r="BA31" s="6">
        <v>249</v>
      </c>
      <c r="BB31" s="6">
        <v>7329.72265625</v>
      </c>
      <c r="BC31" s="6">
        <v>1430.876953125</v>
      </c>
      <c r="BD31" s="6">
        <v>200.15750122070312</v>
      </c>
      <c r="BE31" s="6">
        <v>955.5</v>
      </c>
      <c r="BF31" s="6">
        <v>39.599998474121094</v>
      </c>
      <c r="BG31" s="6">
        <v>7192.72314453125</v>
      </c>
      <c r="BH31" s="6">
        <v>218.0771484375</v>
      </c>
      <c r="BI31" s="6">
        <v>2443.595458984375</v>
      </c>
      <c r="BJ31" s="6">
        <v>3481.612548828125</v>
      </c>
    </row>
    <row r="32" spans="1:62" ht="12.75" x14ac:dyDescent="0.2">
      <c r="A32" s="11">
        <v>37756</v>
      </c>
      <c r="B32" s="6">
        <v>394021</v>
      </c>
      <c r="C32" s="6">
        <v>4274</v>
      </c>
      <c r="D32" s="6">
        <v>2515</v>
      </c>
      <c r="E32" s="6">
        <v>8750</v>
      </c>
      <c r="F32" s="6">
        <v>5252</v>
      </c>
      <c r="G32" s="6">
        <v>40837</v>
      </c>
      <c r="H32" s="6">
        <v>5813</v>
      </c>
      <c r="I32" s="6">
        <v>3226</v>
      </c>
      <c r="J32" s="6">
        <v>358</v>
      </c>
      <c r="L32" s="6">
        <v>50901</v>
      </c>
      <c r="M32" s="6">
        <v>2448</v>
      </c>
      <c r="N32" s="6">
        <v>0</v>
      </c>
      <c r="O32" s="6">
        <v>237</v>
      </c>
      <c r="P32" s="6">
        <v>1563</v>
      </c>
      <c r="Q32" s="6">
        <v>2583</v>
      </c>
      <c r="R32" s="6">
        <v>195</v>
      </c>
      <c r="S32" s="6">
        <v>791</v>
      </c>
      <c r="T32" s="6">
        <v>302</v>
      </c>
      <c r="U32" s="6">
        <v>20153</v>
      </c>
      <c r="V32" s="6">
        <v>4088</v>
      </c>
      <c r="W32" s="6">
        <v>630</v>
      </c>
      <c r="X32" s="6">
        <v>11504</v>
      </c>
      <c r="Y32" s="6">
        <v>6786</v>
      </c>
      <c r="Z32" s="6">
        <v>481</v>
      </c>
      <c r="AA32" s="6">
        <v>9406</v>
      </c>
      <c r="AB32" s="6">
        <v>1315</v>
      </c>
      <c r="AC32" s="6">
        <v>11</v>
      </c>
      <c r="AD32" s="6">
        <v>263</v>
      </c>
      <c r="AE32" s="6">
        <v>7558</v>
      </c>
      <c r="AF32" s="6">
        <v>1569</v>
      </c>
      <c r="AG32" s="6">
        <v>10237</v>
      </c>
      <c r="AH32" s="6">
        <v>3256</v>
      </c>
      <c r="AI32" s="6">
        <v>17100</v>
      </c>
      <c r="AJ32" s="6">
        <v>517</v>
      </c>
      <c r="AK32" s="6">
        <v>0</v>
      </c>
      <c r="AL32" s="6">
        <v>887</v>
      </c>
      <c r="AM32" s="6">
        <v>14872</v>
      </c>
      <c r="AN32" s="6">
        <v>1537</v>
      </c>
      <c r="AO32" s="6">
        <v>2210</v>
      </c>
      <c r="AP32" s="6">
        <v>1848</v>
      </c>
      <c r="AQ32" s="6">
        <v>738</v>
      </c>
      <c r="AR32" s="6">
        <v>39</v>
      </c>
      <c r="AS32" s="6">
        <v>29</v>
      </c>
      <c r="AT32" s="6">
        <v>141494</v>
      </c>
      <c r="AU32" s="6">
        <v>927</v>
      </c>
      <c r="AV32" s="6">
        <v>3</v>
      </c>
      <c r="AW32" s="6">
        <v>2132</v>
      </c>
      <c r="AX32" s="6">
        <v>1140</v>
      </c>
      <c r="AY32" s="6">
        <v>95</v>
      </c>
      <c r="AZ32" s="6">
        <v>1061</v>
      </c>
      <c r="BA32" s="6">
        <v>90</v>
      </c>
      <c r="BB32" s="6">
        <v>7366.16796875</v>
      </c>
      <c r="BC32" s="6">
        <v>1281.895751953125</v>
      </c>
      <c r="BD32" s="6">
        <v>123.77799987792969</v>
      </c>
      <c r="BE32" s="6">
        <v>1056.5</v>
      </c>
      <c r="BF32" s="6">
        <v>31.799999237060547</v>
      </c>
      <c r="BG32" s="6">
        <v>6971.28857421875</v>
      </c>
      <c r="BH32" s="6">
        <v>202.03041076660156</v>
      </c>
      <c r="BI32" s="6">
        <v>2046.05078125</v>
      </c>
      <c r="BJ32" s="6">
        <v>3986.396728515625</v>
      </c>
    </row>
    <row r="33" spans="1:62" ht="12.75" x14ac:dyDescent="0.2">
      <c r="A33" s="11">
        <v>37787</v>
      </c>
      <c r="B33" s="6">
        <v>435598</v>
      </c>
      <c r="C33" s="6">
        <v>8673</v>
      </c>
      <c r="D33" s="6">
        <v>2769</v>
      </c>
      <c r="E33" s="6">
        <v>12182</v>
      </c>
      <c r="F33" s="6">
        <v>6844</v>
      </c>
      <c r="G33" s="6">
        <v>48698</v>
      </c>
      <c r="H33" s="6">
        <v>4759</v>
      </c>
      <c r="I33" s="6">
        <v>2869</v>
      </c>
      <c r="J33" s="6">
        <v>890</v>
      </c>
      <c r="L33" s="6">
        <v>47753</v>
      </c>
      <c r="M33" s="6">
        <v>3000</v>
      </c>
      <c r="N33" s="6">
        <v>0</v>
      </c>
      <c r="O33" s="6">
        <v>320</v>
      </c>
      <c r="P33" s="6">
        <v>2481</v>
      </c>
      <c r="Q33" s="6">
        <v>2402</v>
      </c>
      <c r="R33" s="6">
        <v>316</v>
      </c>
      <c r="S33" s="6">
        <v>1107</v>
      </c>
      <c r="T33" s="6">
        <v>155</v>
      </c>
      <c r="U33" s="6">
        <v>22791</v>
      </c>
      <c r="V33" s="6">
        <v>4441</v>
      </c>
      <c r="W33" s="6">
        <v>1740</v>
      </c>
      <c r="X33" s="6">
        <v>15307</v>
      </c>
      <c r="Y33" s="6">
        <v>6352</v>
      </c>
      <c r="Z33" s="6">
        <v>844</v>
      </c>
      <c r="AA33" s="6">
        <v>7621</v>
      </c>
      <c r="AB33" s="6">
        <v>1287</v>
      </c>
      <c r="AC33" s="6">
        <v>37</v>
      </c>
      <c r="AD33" s="6">
        <v>447</v>
      </c>
      <c r="AE33" s="6">
        <v>9885</v>
      </c>
      <c r="AF33" s="6">
        <v>1137</v>
      </c>
      <c r="AG33" s="6">
        <v>11330</v>
      </c>
      <c r="AH33" s="6">
        <v>3554</v>
      </c>
      <c r="AI33" s="6">
        <v>21724</v>
      </c>
      <c r="AJ33" s="6">
        <v>539</v>
      </c>
      <c r="AK33" s="6">
        <v>0</v>
      </c>
      <c r="AL33" s="6">
        <v>1052</v>
      </c>
      <c r="AM33" s="6">
        <v>19537</v>
      </c>
      <c r="AN33" s="6">
        <v>3203</v>
      </c>
      <c r="AO33" s="6">
        <v>3279</v>
      </c>
      <c r="AP33" s="6">
        <v>3167</v>
      </c>
      <c r="AQ33" s="6">
        <v>1354</v>
      </c>
      <c r="AR33" s="6">
        <v>232</v>
      </c>
      <c r="AS33" s="6">
        <v>350</v>
      </c>
      <c r="AT33" s="6">
        <v>143084</v>
      </c>
      <c r="AU33" s="6">
        <v>1145</v>
      </c>
      <c r="AV33" s="6">
        <v>2</v>
      </c>
      <c r="AW33" s="6">
        <v>2323</v>
      </c>
      <c r="AX33" s="6">
        <v>1121</v>
      </c>
      <c r="AY33" s="6">
        <v>144</v>
      </c>
      <c r="AZ33" s="6">
        <v>1291</v>
      </c>
      <c r="BA33" s="6">
        <v>58</v>
      </c>
      <c r="BB33" s="6">
        <v>6231.64697265625</v>
      </c>
      <c r="BC33" s="6">
        <v>1371.005126953125</v>
      </c>
      <c r="BD33" s="6">
        <v>103.97366333007812</v>
      </c>
      <c r="BE33" s="6">
        <v>848.20001220703125</v>
      </c>
      <c r="BF33" s="6">
        <v>27.200000762939453</v>
      </c>
      <c r="BG33" s="6">
        <v>6911.83984375</v>
      </c>
      <c r="BH33" s="6">
        <v>184.6380615234375</v>
      </c>
      <c r="BI33" s="6">
        <v>2052.275634765625</v>
      </c>
      <c r="BJ33" s="6">
        <v>4949.6328125</v>
      </c>
    </row>
    <row r="34" spans="1:62" ht="12.75" x14ac:dyDescent="0.2">
      <c r="A34" s="11">
        <v>37817</v>
      </c>
      <c r="B34" s="6">
        <v>630270</v>
      </c>
      <c r="C34" s="6">
        <v>12971</v>
      </c>
      <c r="D34" s="6">
        <v>2869</v>
      </c>
      <c r="E34" s="6">
        <v>24698</v>
      </c>
      <c r="F34" s="6">
        <v>8883</v>
      </c>
      <c r="G34" s="6">
        <v>87492</v>
      </c>
      <c r="H34" s="6">
        <v>9648</v>
      </c>
      <c r="I34" s="6">
        <v>3891</v>
      </c>
      <c r="J34" s="6">
        <v>2222</v>
      </c>
      <c r="L34" s="6">
        <v>53548</v>
      </c>
      <c r="M34" s="6">
        <v>5906</v>
      </c>
      <c r="N34" s="6">
        <v>0</v>
      </c>
      <c r="O34" s="6">
        <v>1845</v>
      </c>
      <c r="P34" s="6">
        <v>5100</v>
      </c>
      <c r="Q34" s="6">
        <v>2865</v>
      </c>
      <c r="R34" s="6">
        <v>559</v>
      </c>
      <c r="S34" s="6">
        <v>2804</v>
      </c>
      <c r="T34" s="6">
        <v>464</v>
      </c>
      <c r="U34" s="6">
        <v>26663</v>
      </c>
      <c r="V34" s="6">
        <v>5529</v>
      </c>
      <c r="W34" s="6">
        <v>1851</v>
      </c>
      <c r="X34" s="6">
        <v>19958</v>
      </c>
      <c r="Y34" s="6">
        <v>8797</v>
      </c>
      <c r="Z34" s="6">
        <v>2220</v>
      </c>
      <c r="AA34" s="6">
        <v>9146</v>
      </c>
      <c r="AB34" s="6">
        <v>5317</v>
      </c>
      <c r="AC34" s="6">
        <v>26</v>
      </c>
      <c r="AD34" s="6">
        <v>1371</v>
      </c>
      <c r="AE34" s="6">
        <v>13857</v>
      </c>
      <c r="AF34" s="6">
        <v>3107</v>
      </c>
      <c r="AG34" s="6">
        <v>15780</v>
      </c>
      <c r="AH34" s="6">
        <v>4777</v>
      </c>
      <c r="AI34" s="6">
        <v>33099</v>
      </c>
      <c r="AJ34" s="6">
        <v>3656</v>
      </c>
      <c r="AK34" s="6">
        <v>0</v>
      </c>
      <c r="AL34" s="6">
        <v>2489</v>
      </c>
      <c r="AM34" s="6">
        <v>32402</v>
      </c>
      <c r="AN34" s="6">
        <v>9285</v>
      </c>
      <c r="AO34" s="6">
        <v>6446</v>
      </c>
      <c r="AP34" s="6">
        <v>4808</v>
      </c>
      <c r="AQ34" s="6">
        <v>2706</v>
      </c>
      <c r="AR34" s="6">
        <v>569</v>
      </c>
      <c r="AS34" s="6">
        <v>357</v>
      </c>
      <c r="AT34" s="6">
        <v>172747</v>
      </c>
      <c r="AU34" s="6">
        <v>2002</v>
      </c>
      <c r="AV34" s="6">
        <v>2</v>
      </c>
      <c r="AW34" s="6">
        <v>5401</v>
      </c>
      <c r="AX34" s="6">
        <v>6914</v>
      </c>
      <c r="AY34" s="6">
        <v>284</v>
      </c>
      <c r="AZ34" s="6">
        <v>2585</v>
      </c>
      <c r="BA34" s="6">
        <v>354</v>
      </c>
      <c r="BB34" s="6">
        <v>7847.45751953125</v>
      </c>
      <c r="BC34" s="6">
        <v>1487.4725341796875</v>
      </c>
      <c r="BD34" s="6">
        <v>193.45147705078125</v>
      </c>
      <c r="BE34" s="6">
        <v>449.5</v>
      </c>
      <c r="BF34" s="6">
        <v>61</v>
      </c>
      <c r="BG34" s="6">
        <v>7628.0068359375</v>
      </c>
      <c r="BH34" s="6">
        <v>198.43373107910156</v>
      </c>
      <c r="BI34" s="6">
        <v>2276.095458984375</v>
      </c>
      <c r="BJ34" s="6">
        <v>8222.4765625</v>
      </c>
    </row>
    <row r="35" spans="1:62" ht="12.75" x14ac:dyDescent="0.2">
      <c r="A35" s="11">
        <v>37848</v>
      </c>
      <c r="B35" s="6">
        <v>683513</v>
      </c>
      <c r="C35" s="6">
        <v>17126</v>
      </c>
      <c r="D35" s="6">
        <v>2668</v>
      </c>
      <c r="E35" s="6">
        <v>26821</v>
      </c>
      <c r="F35" s="6">
        <v>9093</v>
      </c>
      <c r="G35" s="6">
        <v>81851</v>
      </c>
      <c r="H35" s="6">
        <v>10010</v>
      </c>
      <c r="I35" s="6">
        <v>4415</v>
      </c>
      <c r="J35" s="6">
        <v>2118</v>
      </c>
      <c r="L35" s="6">
        <v>51138</v>
      </c>
      <c r="M35" s="6">
        <v>8337</v>
      </c>
      <c r="N35" s="6">
        <v>0</v>
      </c>
      <c r="O35" s="6">
        <v>1144</v>
      </c>
      <c r="P35" s="6">
        <v>9766</v>
      </c>
      <c r="Q35" s="6">
        <v>4399</v>
      </c>
      <c r="R35" s="6">
        <v>1008</v>
      </c>
      <c r="S35" s="6">
        <v>3758</v>
      </c>
      <c r="T35" s="6">
        <v>958</v>
      </c>
      <c r="U35" s="6">
        <v>28685</v>
      </c>
      <c r="V35" s="6">
        <v>5184</v>
      </c>
      <c r="W35" s="6">
        <v>1639</v>
      </c>
      <c r="X35" s="6">
        <v>19177</v>
      </c>
      <c r="Y35" s="6">
        <v>15273</v>
      </c>
      <c r="Z35" s="6">
        <v>3812</v>
      </c>
      <c r="AA35" s="6">
        <v>11168</v>
      </c>
      <c r="AB35" s="6">
        <v>6247</v>
      </c>
      <c r="AC35" s="6">
        <v>63</v>
      </c>
      <c r="AD35" s="6">
        <v>1264</v>
      </c>
      <c r="AE35" s="6">
        <v>14648</v>
      </c>
      <c r="AF35" s="6">
        <v>4815</v>
      </c>
      <c r="AG35" s="6">
        <v>16693</v>
      </c>
      <c r="AH35" s="6">
        <v>5227</v>
      </c>
      <c r="AI35" s="6">
        <v>37688</v>
      </c>
      <c r="AJ35" s="6">
        <v>3813</v>
      </c>
      <c r="AK35" s="6">
        <v>0</v>
      </c>
      <c r="AL35" s="6">
        <v>6891</v>
      </c>
      <c r="AM35" s="6">
        <v>33866</v>
      </c>
      <c r="AN35" s="6">
        <v>9064</v>
      </c>
      <c r="AO35" s="6">
        <v>8721</v>
      </c>
      <c r="AP35" s="6">
        <v>4397</v>
      </c>
      <c r="AQ35" s="6">
        <v>4278</v>
      </c>
      <c r="AR35" s="6">
        <v>423</v>
      </c>
      <c r="AS35" s="6">
        <v>1324</v>
      </c>
      <c r="AT35" s="6">
        <v>183393</v>
      </c>
      <c r="AU35" s="6">
        <v>1884</v>
      </c>
      <c r="AV35" s="6">
        <v>3</v>
      </c>
      <c r="AW35" s="6">
        <v>6875</v>
      </c>
      <c r="AX35" s="6">
        <v>6789</v>
      </c>
      <c r="AY35" s="6">
        <v>602</v>
      </c>
      <c r="AZ35" s="6">
        <v>4682</v>
      </c>
      <c r="BA35" s="6">
        <v>314</v>
      </c>
      <c r="BB35" s="6">
        <v>8168.14453125</v>
      </c>
      <c r="BC35" s="6">
        <v>1494.5474853515625</v>
      </c>
      <c r="BD35" s="6">
        <v>383.819091796875</v>
      </c>
      <c r="BE35" s="6">
        <v>1078</v>
      </c>
      <c r="BF35" s="6">
        <v>45.599998474121094</v>
      </c>
      <c r="BG35" s="6">
        <v>7328.5234375</v>
      </c>
      <c r="BH35" s="6">
        <v>201.09979248046875</v>
      </c>
      <c r="BI35" s="6">
        <v>2379.176513671875</v>
      </c>
      <c r="BJ35" s="6">
        <v>8318.2998046875</v>
      </c>
    </row>
    <row r="36" spans="1:62" ht="12.75" x14ac:dyDescent="0.2">
      <c r="A36" s="11">
        <v>37879</v>
      </c>
      <c r="B36" s="6">
        <v>468510</v>
      </c>
      <c r="C36" s="6">
        <v>6906</v>
      </c>
      <c r="D36" s="6">
        <v>2628</v>
      </c>
      <c r="E36" s="6">
        <v>21367</v>
      </c>
      <c r="F36" s="6">
        <v>5199</v>
      </c>
      <c r="G36" s="6">
        <v>74232</v>
      </c>
      <c r="H36" s="6">
        <v>6344</v>
      </c>
      <c r="I36" s="6">
        <v>4211</v>
      </c>
      <c r="J36" s="6">
        <v>1127</v>
      </c>
      <c r="L36" s="6">
        <v>51573</v>
      </c>
      <c r="M36" s="6">
        <v>2629</v>
      </c>
      <c r="N36" s="6">
        <v>0</v>
      </c>
      <c r="O36" s="6">
        <v>1102</v>
      </c>
      <c r="P36" s="6">
        <v>1350</v>
      </c>
      <c r="Q36" s="6">
        <v>2334</v>
      </c>
      <c r="R36" s="6">
        <v>244</v>
      </c>
      <c r="S36" s="6">
        <v>738</v>
      </c>
      <c r="T36" s="6">
        <v>158</v>
      </c>
      <c r="U36" s="6">
        <v>20590</v>
      </c>
      <c r="V36" s="6">
        <v>5144</v>
      </c>
      <c r="W36" s="6">
        <v>680</v>
      </c>
      <c r="X36" s="6">
        <v>16909</v>
      </c>
      <c r="Y36" s="6">
        <v>6415</v>
      </c>
      <c r="Z36" s="6">
        <v>1498</v>
      </c>
      <c r="AA36" s="6">
        <v>8487</v>
      </c>
      <c r="AB36" s="6">
        <v>809</v>
      </c>
      <c r="AC36" s="6">
        <v>11</v>
      </c>
      <c r="AD36" s="6">
        <v>164</v>
      </c>
      <c r="AE36" s="6">
        <v>11903</v>
      </c>
      <c r="AF36" s="6">
        <v>3408</v>
      </c>
      <c r="AG36" s="6">
        <v>11122</v>
      </c>
      <c r="AH36" s="6">
        <v>3182</v>
      </c>
      <c r="AI36" s="6">
        <v>28053</v>
      </c>
      <c r="AJ36" s="6">
        <v>1465</v>
      </c>
      <c r="AK36" s="6">
        <v>0</v>
      </c>
      <c r="AL36" s="6">
        <v>954</v>
      </c>
      <c r="AM36" s="6">
        <v>16449</v>
      </c>
      <c r="AN36" s="6">
        <v>9436</v>
      </c>
      <c r="AO36" s="6">
        <v>3401</v>
      </c>
      <c r="AP36" s="6">
        <v>3931</v>
      </c>
      <c r="AQ36" s="6">
        <v>651</v>
      </c>
      <c r="AR36" s="6">
        <v>175</v>
      </c>
      <c r="AS36" s="6">
        <v>177</v>
      </c>
      <c r="AT36" s="6">
        <v>119762</v>
      </c>
      <c r="AU36" s="6">
        <v>1181</v>
      </c>
      <c r="AV36" s="6">
        <v>3</v>
      </c>
      <c r="AW36" s="6">
        <v>2191</v>
      </c>
      <c r="AX36" s="6">
        <v>6675</v>
      </c>
      <c r="AY36" s="6">
        <v>206</v>
      </c>
      <c r="AZ36" s="6">
        <v>1232</v>
      </c>
      <c r="BA36" s="6">
        <v>105</v>
      </c>
      <c r="BB36" s="6">
        <v>7424.2822265625</v>
      </c>
      <c r="BC36" s="6">
        <v>1502.029541015625</v>
      </c>
      <c r="BD36" s="6">
        <v>275.69561767578125</v>
      </c>
      <c r="BE36" s="6">
        <v>416.89999389648437</v>
      </c>
      <c r="BF36" s="6">
        <v>156.80000305175781</v>
      </c>
      <c r="BG36" s="6">
        <v>5875.013671875</v>
      </c>
      <c r="BH36" s="6">
        <v>199.20085144042969</v>
      </c>
      <c r="BI36" s="6">
        <v>2233.463623046875</v>
      </c>
      <c r="BJ36" s="6">
        <v>7625.03857421875</v>
      </c>
    </row>
    <row r="37" spans="1:62" ht="12.75" x14ac:dyDescent="0.2">
      <c r="A37" s="11">
        <v>37909</v>
      </c>
      <c r="B37" s="6">
        <v>408817</v>
      </c>
      <c r="C37" s="6">
        <v>2735</v>
      </c>
      <c r="D37" s="6">
        <v>2848</v>
      </c>
      <c r="E37" s="6">
        <v>19806</v>
      </c>
      <c r="F37" s="6">
        <v>4109</v>
      </c>
      <c r="G37" s="6">
        <v>68666</v>
      </c>
      <c r="H37" s="6">
        <v>5751</v>
      </c>
      <c r="I37" s="6">
        <v>3757</v>
      </c>
      <c r="J37" s="6">
        <v>904</v>
      </c>
      <c r="L37" s="6">
        <v>48650</v>
      </c>
      <c r="M37" s="6">
        <v>590</v>
      </c>
      <c r="N37" s="6">
        <v>0</v>
      </c>
      <c r="O37" s="6">
        <v>731</v>
      </c>
      <c r="P37" s="6">
        <v>956</v>
      </c>
      <c r="Q37" s="6">
        <v>1387</v>
      </c>
      <c r="R37" s="6">
        <v>226</v>
      </c>
      <c r="S37" s="6">
        <v>533</v>
      </c>
      <c r="T37" s="6">
        <v>101</v>
      </c>
      <c r="U37" s="6">
        <v>18689</v>
      </c>
      <c r="V37" s="6">
        <v>5992</v>
      </c>
      <c r="W37" s="6">
        <v>548</v>
      </c>
      <c r="X37" s="6">
        <v>18511</v>
      </c>
      <c r="Y37" s="6">
        <v>6138</v>
      </c>
      <c r="Z37" s="6">
        <v>1734</v>
      </c>
      <c r="AA37" s="6">
        <v>5103</v>
      </c>
      <c r="AB37" s="6">
        <v>112</v>
      </c>
      <c r="AC37" s="6">
        <v>15</v>
      </c>
      <c r="AD37" s="6">
        <v>197</v>
      </c>
      <c r="AE37" s="6">
        <v>10672</v>
      </c>
      <c r="AF37" s="6">
        <v>3512</v>
      </c>
      <c r="AG37" s="6">
        <v>9833</v>
      </c>
      <c r="AH37" s="6">
        <v>2564</v>
      </c>
      <c r="AI37" s="6">
        <v>19738</v>
      </c>
      <c r="AJ37" s="6">
        <v>211</v>
      </c>
      <c r="AK37" s="6">
        <v>0</v>
      </c>
      <c r="AL37" s="6">
        <v>608</v>
      </c>
      <c r="AM37" s="6">
        <v>13598</v>
      </c>
      <c r="AN37" s="6">
        <v>8083</v>
      </c>
      <c r="AO37" s="6">
        <v>3391</v>
      </c>
      <c r="AP37" s="6">
        <v>3356</v>
      </c>
      <c r="AQ37" s="6">
        <v>304</v>
      </c>
      <c r="AR37" s="6">
        <v>95</v>
      </c>
      <c r="AS37" s="6">
        <v>75</v>
      </c>
      <c r="AT37" s="6">
        <v>103052</v>
      </c>
      <c r="AU37" s="6">
        <v>1076</v>
      </c>
      <c r="AV37" s="6">
        <v>4</v>
      </c>
      <c r="AW37" s="6">
        <v>1488</v>
      </c>
      <c r="AX37" s="6">
        <v>6771</v>
      </c>
      <c r="AY37" s="6">
        <v>116</v>
      </c>
      <c r="AZ37" s="6">
        <v>1369</v>
      </c>
      <c r="BA37" s="6">
        <v>111</v>
      </c>
      <c r="BB37" s="6">
        <v>7517.57470703125</v>
      </c>
      <c r="BC37" s="6">
        <v>1580.3363037109375</v>
      </c>
      <c r="BD37" s="6">
        <v>269.98428344726562</v>
      </c>
      <c r="BE37" s="6">
        <v>275.70001220703125</v>
      </c>
      <c r="BF37" s="6">
        <v>155.69999694824219</v>
      </c>
      <c r="BG37" s="6">
        <v>7927.4169921875</v>
      </c>
      <c r="BH37" s="6">
        <v>158.25401306152344</v>
      </c>
      <c r="BI37" s="6">
        <v>2376.244873046875</v>
      </c>
      <c r="BJ37" s="6">
        <v>6962.18408203125</v>
      </c>
    </row>
    <row r="38" spans="1:62" ht="12.75" x14ac:dyDescent="0.2">
      <c r="A38" s="11">
        <v>37940</v>
      </c>
      <c r="B38" s="6">
        <v>348129</v>
      </c>
      <c r="C38" s="6">
        <v>3573</v>
      </c>
      <c r="D38" s="6">
        <v>2990</v>
      </c>
      <c r="E38" s="6">
        <v>10442</v>
      </c>
      <c r="F38" s="6">
        <v>3382</v>
      </c>
      <c r="G38" s="6">
        <v>51327</v>
      </c>
      <c r="H38" s="6">
        <v>6145</v>
      </c>
      <c r="I38" s="6">
        <v>4363</v>
      </c>
      <c r="J38" s="6">
        <v>476</v>
      </c>
      <c r="L38" s="6">
        <v>45632</v>
      </c>
      <c r="M38" s="6">
        <v>206</v>
      </c>
      <c r="N38" s="6">
        <v>0</v>
      </c>
      <c r="O38" s="6">
        <v>1100</v>
      </c>
      <c r="P38" s="6">
        <v>835</v>
      </c>
      <c r="Q38" s="6">
        <v>2628</v>
      </c>
      <c r="R38" s="6">
        <v>447</v>
      </c>
      <c r="S38" s="6">
        <v>775</v>
      </c>
      <c r="T38" s="6">
        <v>105</v>
      </c>
      <c r="U38" s="6">
        <v>15461</v>
      </c>
      <c r="V38" s="6">
        <v>5250</v>
      </c>
      <c r="W38" s="6">
        <v>609</v>
      </c>
      <c r="X38" s="6">
        <v>14243</v>
      </c>
      <c r="Y38" s="6">
        <v>6210</v>
      </c>
      <c r="Z38" s="6">
        <v>1560</v>
      </c>
      <c r="AA38" s="6">
        <v>6419</v>
      </c>
      <c r="AB38" s="6">
        <v>476</v>
      </c>
      <c r="AC38" s="6">
        <v>11</v>
      </c>
      <c r="AD38" s="6">
        <v>218</v>
      </c>
      <c r="AE38" s="6">
        <v>8648</v>
      </c>
      <c r="AF38" s="6">
        <v>1935</v>
      </c>
      <c r="AG38" s="6">
        <v>8868</v>
      </c>
      <c r="AH38" s="6">
        <v>2454</v>
      </c>
      <c r="AI38" s="6">
        <v>15746</v>
      </c>
      <c r="AJ38" s="6">
        <v>268</v>
      </c>
      <c r="AK38" s="6">
        <v>0</v>
      </c>
      <c r="AL38" s="6">
        <v>751</v>
      </c>
      <c r="AM38" s="6">
        <v>8453</v>
      </c>
      <c r="AN38" s="6">
        <v>7783</v>
      </c>
      <c r="AO38" s="6">
        <v>2248</v>
      </c>
      <c r="AP38" s="6">
        <v>3882</v>
      </c>
      <c r="AQ38" s="6">
        <v>235</v>
      </c>
      <c r="AR38" s="6">
        <v>90</v>
      </c>
      <c r="AS38" s="6">
        <v>104</v>
      </c>
      <c r="AT38" s="6">
        <v>89312</v>
      </c>
      <c r="AU38" s="6">
        <v>332</v>
      </c>
      <c r="AV38" s="6">
        <v>5</v>
      </c>
      <c r="AW38" s="6">
        <v>3330</v>
      </c>
      <c r="AX38" s="6">
        <v>7268</v>
      </c>
      <c r="AY38" s="6">
        <v>169</v>
      </c>
      <c r="AZ38" s="6">
        <v>1305</v>
      </c>
      <c r="BA38" s="6">
        <v>60</v>
      </c>
      <c r="BB38" s="6">
        <v>7276.51416015625</v>
      </c>
      <c r="BC38" s="6">
        <v>1441.7608642578125</v>
      </c>
      <c r="BD38" s="6">
        <v>376.52838134765625</v>
      </c>
      <c r="BE38" s="6">
        <v>1093.199951171875</v>
      </c>
      <c r="BF38" s="6">
        <v>135.39999389648437</v>
      </c>
      <c r="BG38" s="6">
        <v>7499.53564453125</v>
      </c>
      <c r="BH38" s="6">
        <v>217.85078430175781</v>
      </c>
      <c r="BI38" s="6">
        <v>2579.009765625</v>
      </c>
      <c r="BJ38" s="6">
        <v>6104.43212890625</v>
      </c>
    </row>
    <row r="39" spans="1:62" ht="12.75" x14ac:dyDescent="0.2">
      <c r="A39" s="11">
        <v>37970</v>
      </c>
      <c r="B39" s="6">
        <v>335810</v>
      </c>
      <c r="C39" s="6">
        <v>5791</v>
      </c>
      <c r="D39" s="6">
        <v>3365</v>
      </c>
      <c r="E39" s="6">
        <v>7253</v>
      </c>
      <c r="F39" s="6">
        <v>2018</v>
      </c>
      <c r="G39" s="6">
        <v>52244</v>
      </c>
      <c r="H39" s="6">
        <v>6380</v>
      </c>
      <c r="I39" s="6">
        <v>3666</v>
      </c>
      <c r="J39" s="6">
        <v>665</v>
      </c>
      <c r="L39" s="6">
        <v>37759</v>
      </c>
      <c r="M39" s="6">
        <v>443</v>
      </c>
      <c r="N39" s="6">
        <v>0</v>
      </c>
      <c r="O39" s="6">
        <v>755</v>
      </c>
      <c r="P39" s="6">
        <v>1309</v>
      </c>
      <c r="Q39" s="6">
        <v>2576</v>
      </c>
      <c r="R39" s="6">
        <v>221</v>
      </c>
      <c r="S39" s="6">
        <v>789</v>
      </c>
      <c r="T39" s="6">
        <v>282</v>
      </c>
      <c r="U39" s="6">
        <v>14484</v>
      </c>
      <c r="V39" s="6">
        <v>4885</v>
      </c>
      <c r="W39" s="6">
        <v>624</v>
      </c>
      <c r="X39" s="6">
        <v>13008</v>
      </c>
      <c r="Y39" s="6">
        <v>7076</v>
      </c>
      <c r="Z39" s="6">
        <v>1269</v>
      </c>
      <c r="AA39" s="6">
        <v>6622</v>
      </c>
      <c r="AB39" s="6">
        <v>671</v>
      </c>
      <c r="AC39" s="6">
        <v>34</v>
      </c>
      <c r="AD39" s="6">
        <v>92</v>
      </c>
      <c r="AE39" s="6">
        <v>9503</v>
      </c>
      <c r="AF39" s="6">
        <v>2072</v>
      </c>
      <c r="AG39" s="6">
        <v>9346</v>
      </c>
      <c r="AH39" s="6">
        <v>2897</v>
      </c>
      <c r="AI39" s="6">
        <v>14577</v>
      </c>
      <c r="AJ39" s="6">
        <v>632</v>
      </c>
      <c r="AK39" s="6">
        <v>0</v>
      </c>
      <c r="AL39" s="6">
        <v>713</v>
      </c>
      <c r="AM39" s="6">
        <v>11648</v>
      </c>
      <c r="AN39" s="6">
        <v>6392</v>
      </c>
      <c r="AO39" s="6">
        <v>2849</v>
      </c>
      <c r="AP39" s="6">
        <v>2724</v>
      </c>
      <c r="AQ39" s="6">
        <v>445</v>
      </c>
      <c r="AR39" s="6">
        <v>54</v>
      </c>
      <c r="AS39" s="6">
        <v>140</v>
      </c>
      <c r="AT39" s="6">
        <v>89060</v>
      </c>
      <c r="AU39" s="6">
        <v>372</v>
      </c>
      <c r="AV39" s="6">
        <v>3</v>
      </c>
      <c r="AW39" s="6">
        <v>2014</v>
      </c>
      <c r="AX39" s="6">
        <v>4089</v>
      </c>
      <c r="AY39" s="6">
        <v>151</v>
      </c>
      <c r="AZ39" s="6">
        <v>1809</v>
      </c>
      <c r="BA39" s="6">
        <v>38</v>
      </c>
      <c r="BB39" s="6">
        <v>7863.1416015625</v>
      </c>
      <c r="BC39" s="6">
        <v>1471.36669921875</v>
      </c>
      <c r="BD39" s="6">
        <v>213.45901489257812</v>
      </c>
      <c r="BE39" s="6">
        <v>1086.4000244140625</v>
      </c>
      <c r="BF39" s="6">
        <v>196.10000610351562</v>
      </c>
      <c r="BG39" s="6">
        <v>7254.11572265625</v>
      </c>
      <c r="BH39" s="6">
        <v>267.61325073242187</v>
      </c>
      <c r="BI39" s="6">
        <v>2669.332275390625</v>
      </c>
      <c r="BJ39" s="6">
        <v>6595.53759765625</v>
      </c>
    </row>
    <row r="40" spans="1:62" ht="12.75" x14ac:dyDescent="0.2">
      <c r="A40" s="11">
        <v>38001</v>
      </c>
      <c r="B40" s="6">
        <v>361401</v>
      </c>
      <c r="C40" s="6">
        <v>9038</v>
      </c>
      <c r="D40" s="6">
        <v>3694</v>
      </c>
      <c r="E40" s="6">
        <v>11922</v>
      </c>
      <c r="F40" s="6">
        <v>2308</v>
      </c>
      <c r="G40" s="6">
        <v>52770</v>
      </c>
      <c r="H40" s="6">
        <v>6382</v>
      </c>
      <c r="I40" s="6">
        <v>2696</v>
      </c>
      <c r="J40" s="6">
        <v>968</v>
      </c>
      <c r="L40" s="6">
        <v>36288</v>
      </c>
      <c r="M40" s="6">
        <v>1274</v>
      </c>
      <c r="N40" s="6">
        <v>0</v>
      </c>
      <c r="O40" s="6">
        <v>1363</v>
      </c>
      <c r="P40" s="6">
        <v>2156</v>
      </c>
      <c r="Q40" s="6">
        <v>3287</v>
      </c>
      <c r="R40" s="6">
        <v>388</v>
      </c>
      <c r="S40" s="6">
        <v>406</v>
      </c>
      <c r="T40" s="6">
        <v>406</v>
      </c>
      <c r="U40" s="6">
        <v>17038</v>
      </c>
      <c r="V40" s="6">
        <v>4143</v>
      </c>
      <c r="W40" s="6">
        <v>691</v>
      </c>
      <c r="X40" s="6">
        <v>11387</v>
      </c>
      <c r="Y40" s="6">
        <v>11717</v>
      </c>
      <c r="Z40" s="6">
        <v>2209</v>
      </c>
      <c r="AA40" s="6">
        <v>6495</v>
      </c>
      <c r="AB40" s="6">
        <v>1676</v>
      </c>
      <c r="AC40" s="6">
        <v>16</v>
      </c>
      <c r="AD40" s="6">
        <v>145</v>
      </c>
      <c r="AE40" s="6">
        <v>8546</v>
      </c>
      <c r="AF40" s="6">
        <v>1775</v>
      </c>
      <c r="AG40" s="6">
        <v>6357</v>
      </c>
      <c r="AH40" s="6">
        <v>2589</v>
      </c>
      <c r="AI40" s="6">
        <v>14733</v>
      </c>
      <c r="AJ40" s="6">
        <v>1675</v>
      </c>
      <c r="AK40" s="6">
        <v>0</v>
      </c>
      <c r="AL40" s="6">
        <v>822</v>
      </c>
      <c r="AM40" s="6">
        <v>11057</v>
      </c>
      <c r="AN40" s="6">
        <v>8070</v>
      </c>
      <c r="AO40" s="6">
        <v>4087</v>
      </c>
      <c r="AP40" s="6">
        <v>3264</v>
      </c>
      <c r="AQ40" s="6">
        <v>2187</v>
      </c>
      <c r="AR40" s="6">
        <v>115</v>
      </c>
      <c r="AS40" s="6">
        <v>564</v>
      </c>
      <c r="AT40" s="6">
        <v>92080</v>
      </c>
      <c r="AU40" s="6">
        <v>313</v>
      </c>
      <c r="AV40" s="6">
        <v>1</v>
      </c>
      <c r="AW40" s="6">
        <v>3391</v>
      </c>
      <c r="AX40" s="6">
        <v>5717</v>
      </c>
      <c r="AY40" s="6">
        <v>54</v>
      </c>
      <c r="AZ40" s="6">
        <v>3098</v>
      </c>
      <c r="BA40" s="6">
        <v>46</v>
      </c>
      <c r="BB40" s="6">
        <v>9944.134765625</v>
      </c>
      <c r="BC40" s="6">
        <v>1728.8043212890625</v>
      </c>
      <c r="BD40" s="6">
        <v>360.67098999023437</v>
      </c>
      <c r="BE40" s="6">
        <v>1527.699951171875</v>
      </c>
      <c r="BF40" s="6">
        <v>406.29998779296875</v>
      </c>
      <c r="BG40" s="6">
        <v>7529.0419921875</v>
      </c>
      <c r="BH40" s="6">
        <v>289.93112182617188</v>
      </c>
      <c r="BI40" s="6">
        <v>3122.282958984375</v>
      </c>
      <c r="BJ40" s="6">
        <v>5308.87890625</v>
      </c>
    </row>
    <row r="41" spans="1:62" ht="12.75" x14ac:dyDescent="0.2">
      <c r="A41" s="11">
        <v>38032</v>
      </c>
      <c r="B41" s="6">
        <v>373466</v>
      </c>
      <c r="C41" s="6">
        <v>8270</v>
      </c>
      <c r="D41" s="6">
        <v>3316</v>
      </c>
      <c r="E41" s="6">
        <v>16931</v>
      </c>
      <c r="F41" s="6">
        <v>3105</v>
      </c>
      <c r="G41" s="6">
        <v>53789</v>
      </c>
      <c r="H41" s="6">
        <v>5235</v>
      </c>
      <c r="I41" s="6">
        <v>3977</v>
      </c>
      <c r="J41" s="6">
        <v>796</v>
      </c>
      <c r="L41" s="6">
        <v>36040</v>
      </c>
      <c r="M41" s="6">
        <v>1704</v>
      </c>
      <c r="N41" s="6">
        <v>0</v>
      </c>
      <c r="O41" s="6">
        <v>1334</v>
      </c>
      <c r="P41" s="6">
        <v>2007</v>
      </c>
      <c r="Q41" s="6">
        <v>4188</v>
      </c>
      <c r="R41" s="6">
        <v>177</v>
      </c>
      <c r="S41" s="6">
        <v>361</v>
      </c>
      <c r="T41" s="6">
        <v>277</v>
      </c>
      <c r="U41" s="6">
        <v>17344</v>
      </c>
      <c r="V41" s="6">
        <v>5500</v>
      </c>
      <c r="W41" s="6">
        <v>523</v>
      </c>
      <c r="X41" s="6">
        <v>10037</v>
      </c>
      <c r="Y41" s="6">
        <v>10675</v>
      </c>
      <c r="Z41" s="6">
        <v>1317</v>
      </c>
      <c r="AA41" s="6">
        <v>7503</v>
      </c>
      <c r="AB41" s="6">
        <v>1666</v>
      </c>
      <c r="AC41" s="6">
        <v>16</v>
      </c>
      <c r="AD41" s="6">
        <v>159</v>
      </c>
      <c r="AE41" s="6">
        <v>9853</v>
      </c>
      <c r="AF41" s="6">
        <v>3764</v>
      </c>
      <c r="AG41" s="6">
        <v>7934</v>
      </c>
      <c r="AH41" s="6">
        <v>2356</v>
      </c>
      <c r="AI41" s="6">
        <v>15958</v>
      </c>
      <c r="AJ41" s="6">
        <v>892</v>
      </c>
      <c r="AK41" s="6">
        <v>0</v>
      </c>
      <c r="AL41" s="6">
        <v>888</v>
      </c>
      <c r="AM41" s="6">
        <v>13396</v>
      </c>
      <c r="AN41" s="6">
        <v>7672</v>
      </c>
      <c r="AO41" s="6">
        <v>6499</v>
      </c>
      <c r="AP41" s="6">
        <v>2652</v>
      </c>
      <c r="AQ41" s="6">
        <v>2171</v>
      </c>
      <c r="AR41" s="6">
        <v>24</v>
      </c>
      <c r="AS41" s="6">
        <v>139</v>
      </c>
      <c r="AT41" s="6">
        <v>90099</v>
      </c>
      <c r="AU41" s="6">
        <v>333</v>
      </c>
      <c r="AV41" s="6">
        <v>3</v>
      </c>
      <c r="AW41" s="6">
        <v>4221</v>
      </c>
      <c r="AX41" s="6">
        <v>6676</v>
      </c>
      <c r="AY41" s="6">
        <v>76</v>
      </c>
      <c r="AZ41" s="6">
        <v>1567</v>
      </c>
      <c r="BA41" s="6">
        <v>48</v>
      </c>
      <c r="BB41" s="6">
        <v>9424.3271484375</v>
      </c>
      <c r="BC41" s="6">
        <v>1523.766845703125</v>
      </c>
      <c r="BD41" s="6">
        <v>126.83518981933594</v>
      </c>
      <c r="BE41" s="6">
        <v>1190.800048828125</v>
      </c>
      <c r="BF41" s="6">
        <v>249.10000610351562</v>
      </c>
      <c r="BG41" s="6">
        <v>6556.0615234375</v>
      </c>
      <c r="BH41" s="6">
        <v>232.23080444335938</v>
      </c>
      <c r="BI41" s="6">
        <v>2685.92041015625</v>
      </c>
      <c r="BJ41" s="6">
        <v>4807.58984375</v>
      </c>
    </row>
    <row r="42" spans="1:62" ht="12.75" x14ac:dyDescent="0.2">
      <c r="A42" s="11">
        <v>38061</v>
      </c>
      <c r="B42" s="6">
        <v>375203</v>
      </c>
      <c r="C42" s="6">
        <v>8672</v>
      </c>
      <c r="D42" s="6">
        <v>2860</v>
      </c>
      <c r="E42" s="6">
        <v>17044</v>
      </c>
      <c r="F42" s="6">
        <v>2888</v>
      </c>
      <c r="G42" s="6">
        <v>60295</v>
      </c>
      <c r="H42" s="6">
        <v>4767</v>
      </c>
      <c r="I42" s="6">
        <v>3888</v>
      </c>
      <c r="J42" s="6">
        <v>838</v>
      </c>
      <c r="L42" s="6">
        <v>38091</v>
      </c>
      <c r="M42" s="6">
        <v>2152</v>
      </c>
      <c r="N42" s="6">
        <v>0</v>
      </c>
      <c r="O42" s="6">
        <v>947</v>
      </c>
      <c r="P42" s="6">
        <v>1760</v>
      </c>
      <c r="Q42" s="6">
        <v>1799</v>
      </c>
      <c r="R42" s="6">
        <v>332</v>
      </c>
      <c r="S42" s="6">
        <v>533</v>
      </c>
      <c r="T42" s="6">
        <v>311</v>
      </c>
      <c r="U42" s="6">
        <v>19280</v>
      </c>
      <c r="V42" s="6">
        <v>5324</v>
      </c>
      <c r="W42" s="6">
        <v>490</v>
      </c>
      <c r="X42" s="6">
        <v>13270</v>
      </c>
      <c r="Y42" s="6">
        <v>10456</v>
      </c>
      <c r="Z42" s="6">
        <v>987</v>
      </c>
      <c r="AA42" s="6">
        <v>6484</v>
      </c>
      <c r="AB42" s="6">
        <v>936</v>
      </c>
      <c r="AC42" s="6">
        <v>16</v>
      </c>
      <c r="AD42" s="6">
        <v>179</v>
      </c>
      <c r="AE42" s="6">
        <v>7203</v>
      </c>
      <c r="AF42" s="6">
        <v>4070</v>
      </c>
      <c r="AG42" s="6">
        <v>7977</v>
      </c>
      <c r="AH42" s="6">
        <v>1998</v>
      </c>
      <c r="AI42" s="6">
        <v>16095</v>
      </c>
      <c r="AJ42" s="6">
        <v>115</v>
      </c>
      <c r="AK42" s="6">
        <v>0</v>
      </c>
      <c r="AL42" s="6">
        <v>881</v>
      </c>
      <c r="AM42" s="6">
        <v>13579</v>
      </c>
      <c r="AN42" s="6">
        <v>5888</v>
      </c>
      <c r="AO42" s="6">
        <v>3712</v>
      </c>
      <c r="AP42" s="6">
        <v>1896</v>
      </c>
      <c r="AQ42" s="6">
        <v>595</v>
      </c>
      <c r="AR42" s="6">
        <v>31</v>
      </c>
      <c r="AS42" s="6">
        <v>40</v>
      </c>
      <c r="AT42" s="6">
        <v>98499</v>
      </c>
      <c r="AU42" s="6">
        <v>254</v>
      </c>
      <c r="AV42" s="6">
        <v>1</v>
      </c>
      <c r="AW42" s="6">
        <v>1468</v>
      </c>
      <c r="AX42" s="6">
        <v>4023</v>
      </c>
      <c r="AY42" s="6">
        <v>25</v>
      </c>
      <c r="AZ42" s="6">
        <v>2201</v>
      </c>
      <c r="BA42" s="6">
        <v>53</v>
      </c>
      <c r="BB42" s="6">
        <v>9552.7060546875</v>
      </c>
      <c r="BC42" s="6">
        <v>1678.1827392578125</v>
      </c>
      <c r="BD42" s="6">
        <v>54.310722351074219</v>
      </c>
      <c r="BE42" s="6">
        <v>1088.4000244140625</v>
      </c>
      <c r="BF42" s="6">
        <v>109.5</v>
      </c>
      <c r="BG42" s="6">
        <v>6538.94970703125</v>
      </c>
      <c r="BH42" s="6">
        <v>237.08641052246094</v>
      </c>
      <c r="BI42" s="6">
        <v>2587.58935546875</v>
      </c>
      <c r="BJ42" s="6">
        <v>5369.1552734375</v>
      </c>
    </row>
    <row r="43" spans="1:62" ht="12.75" x14ac:dyDescent="0.2">
      <c r="A43" s="11">
        <v>38092</v>
      </c>
      <c r="B43" s="6">
        <v>389328</v>
      </c>
      <c r="C43" s="6">
        <v>8552</v>
      </c>
      <c r="D43" s="6">
        <v>2640</v>
      </c>
      <c r="E43" s="6">
        <v>17528</v>
      </c>
      <c r="F43" s="6">
        <v>2298</v>
      </c>
      <c r="G43" s="6">
        <v>56992</v>
      </c>
      <c r="H43" s="6">
        <v>5363</v>
      </c>
      <c r="I43" s="6">
        <v>4214</v>
      </c>
      <c r="J43" s="6">
        <v>626</v>
      </c>
      <c r="L43" s="6">
        <v>41173</v>
      </c>
      <c r="M43" s="6">
        <v>4875</v>
      </c>
      <c r="N43" s="6">
        <v>0</v>
      </c>
      <c r="O43" s="6">
        <v>175</v>
      </c>
      <c r="P43" s="6">
        <v>1124</v>
      </c>
      <c r="Q43" s="6">
        <v>1693</v>
      </c>
      <c r="R43" s="6">
        <v>213</v>
      </c>
      <c r="S43" s="6">
        <v>787</v>
      </c>
      <c r="T43" s="6">
        <v>554</v>
      </c>
      <c r="U43" s="6">
        <v>15608</v>
      </c>
      <c r="V43" s="6">
        <v>5309</v>
      </c>
      <c r="W43" s="6">
        <v>770</v>
      </c>
      <c r="X43" s="6">
        <v>17193</v>
      </c>
      <c r="Y43" s="6">
        <v>10451</v>
      </c>
      <c r="Z43" s="6">
        <v>957</v>
      </c>
      <c r="AA43" s="6">
        <v>7475</v>
      </c>
      <c r="AB43" s="6">
        <v>1570</v>
      </c>
      <c r="AC43" s="6">
        <v>16</v>
      </c>
      <c r="AD43" s="6">
        <v>176</v>
      </c>
      <c r="AE43" s="6">
        <v>6595</v>
      </c>
      <c r="AF43" s="6">
        <v>3928</v>
      </c>
      <c r="AG43" s="6">
        <v>10275</v>
      </c>
      <c r="AH43" s="6">
        <v>1782</v>
      </c>
      <c r="AI43" s="6">
        <v>15431</v>
      </c>
      <c r="AJ43" s="6">
        <v>263</v>
      </c>
      <c r="AK43" s="6">
        <v>0</v>
      </c>
      <c r="AL43" s="6">
        <v>809</v>
      </c>
      <c r="AM43" s="6">
        <v>16643</v>
      </c>
      <c r="AN43" s="6">
        <v>5633</v>
      </c>
      <c r="AO43" s="6">
        <v>3302</v>
      </c>
      <c r="AP43" s="6">
        <v>2316</v>
      </c>
      <c r="AQ43" s="6">
        <v>1052</v>
      </c>
      <c r="AR43" s="6">
        <v>10</v>
      </c>
      <c r="AS43" s="6">
        <v>77</v>
      </c>
      <c r="AT43" s="6">
        <v>103954</v>
      </c>
      <c r="AU43" s="6">
        <v>639</v>
      </c>
      <c r="AV43" s="6">
        <v>2</v>
      </c>
      <c r="AW43" s="6">
        <v>2754</v>
      </c>
      <c r="AX43" s="6">
        <v>3768</v>
      </c>
      <c r="AY43" s="6">
        <v>382</v>
      </c>
      <c r="AZ43" s="6">
        <v>1319</v>
      </c>
      <c r="BA43" s="6">
        <v>63</v>
      </c>
      <c r="BB43" s="6">
        <v>8744.7998046875</v>
      </c>
      <c r="BC43" s="6">
        <v>1118.3846435546875</v>
      </c>
      <c r="BD43" s="6">
        <v>0</v>
      </c>
      <c r="BE43" s="6">
        <v>977.70001220703125</v>
      </c>
      <c r="BF43" s="6">
        <v>37.400001525878906</v>
      </c>
      <c r="BG43" s="6">
        <v>5514.857421875</v>
      </c>
      <c r="BH43" s="6">
        <v>191.85784912109375</v>
      </c>
      <c r="BI43" s="6">
        <v>2348.433837890625</v>
      </c>
      <c r="BJ43" s="6">
        <v>5647.68505859375</v>
      </c>
    </row>
    <row r="44" spans="1:62" ht="12.75" x14ac:dyDescent="0.2">
      <c r="A44" s="11">
        <v>38122</v>
      </c>
      <c r="B44" s="6">
        <v>485114</v>
      </c>
      <c r="C44" s="6">
        <v>10409</v>
      </c>
      <c r="D44" s="6">
        <v>3027</v>
      </c>
      <c r="E44" s="6">
        <v>21411</v>
      </c>
      <c r="F44" s="6">
        <v>3950</v>
      </c>
      <c r="G44" s="6">
        <v>56398</v>
      </c>
      <c r="H44" s="6">
        <v>6967</v>
      </c>
      <c r="I44" s="6">
        <v>5821</v>
      </c>
      <c r="J44" s="6">
        <v>1701</v>
      </c>
      <c r="L44" s="6">
        <v>51135</v>
      </c>
      <c r="M44" s="6">
        <v>6650</v>
      </c>
      <c r="N44" s="6">
        <v>0</v>
      </c>
      <c r="O44" s="6">
        <v>1025</v>
      </c>
      <c r="P44" s="6">
        <v>4328</v>
      </c>
      <c r="Q44" s="6">
        <v>3079</v>
      </c>
      <c r="R44" s="6">
        <v>324</v>
      </c>
      <c r="S44" s="6">
        <v>636</v>
      </c>
      <c r="T44" s="6">
        <v>475</v>
      </c>
      <c r="U44" s="6">
        <v>19393</v>
      </c>
      <c r="V44" s="6">
        <v>5016</v>
      </c>
      <c r="W44" s="6">
        <v>1891</v>
      </c>
      <c r="X44" s="6">
        <v>12018</v>
      </c>
      <c r="Y44" s="6">
        <v>11704</v>
      </c>
      <c r="Z44" s="6">
        <v>991</v>
      </c>
      <c r="AA44" s="6">
        <v>13877</v>
      </c>
      <c r="AB44" s="6">
        <v>3470</v>
      </c>
      <c r="AC44" s="6">
        <v>16</v>
      </c>
      <c r="AD44" s="6">
        <v>606</v>
      </c>
      <c r="AE44" s="6">
        <v>8714</v>
      </c>
      <c r="AF44" s="6">
        <v>1257</v>
      </c>
      <c r="AG44" s="6">
        <v>15451</v>
      </c>
      <c r="AH44" s="6">
        <v>3001</v>
      </c>
      <c r="AI44" s="6">
        <v>24268</v>
      </c>
      <c r="AJ44" s="6">
        <v>4594</v>
      </c>
      <c r="AK44" s="6">
        <v>0</v>
      </c>
      <c r="AL44" s="6">
        <v>4107</v>
      </c>
      <c r="AM44" s="6">
        <v>20095</v>
      </c>
      <c r="AN44" s="6">
        <v>4756</v>
      </c>
      <c r="AO44" s="6">
        <v>11504</v>
      </c>
      <c r="AP44" s="6">
        <v>3763</v>
      </c>
      <c r="AQ44" s="6">
        <v>4032</v>
      </c>
      <c r="AR44" s="6">
        <v>26</v>
      </c>
      <c r="AS44" s="6">
        <v>618</v>
      </c>
      <c r="AT44" s="6">
        <v>118578</v>
      </c>
      <c r="AU44" s="6">
        <v>924</v>
      </c>
      <c r="AV44" s="6">
        <v>2</v>
      </c>
      <c r="AW44" s="6">
        <v>7758</v>
      </c>
      <c r="AX44" s="6">
        <v>3523</v>
      </c>
      <c r="AY44" s="6">
        <v>235</v>
      </c>
      <c r="AZ44" s="6">
        <v>1539</v>
      </c>
      <c r="BA44" s="6">
        <v>53</v>
      </c>
      <c r="BB44" s="6">
        <v>9066.1357421875</v>
      </c>
      <c r="BC44" s="6">
        <v>530.28863525390625</v>
      </c>
      <c r="BD44" s="6">
        <v>0</v>
      </c>
      <c r="BE44" s="6">
        <v>1148</v>
      </c>
      <c r="BF44" s="6">
        <v>62.700000762939453</v>
      </c>
      <c r="BG44" s="6">
        <v>4919.87353515625</v>
      </c>
      <c r="BH44" s="6">
        <v>206.79435729980469</v>
      </c>
      <c r="BI44" s="6">
        <v>2402.536376953125</v>
      </c>
      <c r="BJ44" s="6">
        <v>6322.955078125</v>
      </c>
    </row>
    <row r="45" spans="1:62" ht="12.75" x14ac:dyDescent="0.2">
      <c r="A45" s="11">
        <v>38153</v>
      </c>
      <c r="B45" s="6">
        <v>508140</v>
      </c>
      <c r="C45" s="6">
        <v>11388</v>
      </c>
      <c r="D45" s="6">
        <v>3275</v>
      </c>
      <c r="E45" s="6">
        <v>24959</v>
      </c>
      <c r="F45" s="6">
        <v>4978</v>
      </c>
      <c r="G45" s="6">
        <v>56402</v>
      </c>
      <c r="H45" s="6">
        <v>6707</v>
      </c>
      <c r="I45" s="6">
        <v>5783</v>
      </c>
      <c r="J45" s="6">
        <v>1105</v>
      </c>
      <c r="L45" s="6">
        <v>59830</v>
      </c>
      <c r="M45" s="6">
        <v>6005</v>
      </c>
      <c r="N45" s="6">
        <v>0</v>
      </c>
      <c r="O45" s="6">
        <v>485</v>
      </c>
      <c r="P45" s="6">
        <v>4378</v>
      </c>
      <c r="Q45" s="6">
        <v>1320</v>
      </c>
      <c r="R45" s="6">
        <v>704</v>
      </c>
      <c r="S45" s="6">
        <v>1212</v>
      </c>
      <c r="T45" s="6">
        <v>551</v>
      </c>
      <c r="U45" s="6">
        <v>22176</v>
      </c>
      <c r="V45" s="6">
        <v>5125</v>
      </c>
      <c r="W45" s="6">
        <v>1669</v>
      </c>
      <c r="X45" s="6">
        <v>14359</v>
      </c>
      <c r="Y45" s="6">
        <v>11622</v>
      </c>
      <c r="Z45" s="6">
        <v>703</v>
      </c>
      <c r="AA45" s="6">
        <v>11437</v>
      </c>
      <c r="AB45" s="6">
        <v>2644</v>
      </c>
      <c r="AC45" s="6">
        <v>16</v>
      </c>
      <c r="AD45" s="6">
        <v>603</v>
      </c>
      <c r="AE45" s="6">
        <v>12911</v>
      </c>
      <c r="AF45" s="6">
        <v>3457</v>
      </c>
      <c r="AG45" s="6">
        <v>13500</v>
      </c>
      <c r="AH45" s="6">
        <v>3221</v>
      </c>
      <c r="AI45" s="6">
        <v>25128</v>
      </c>
      <c r="AJ45" s="6">
        <v>2876</v>
      </c>
      <c r="AK45" s="6">
        <v>0</v>
      </c>
      <c r="AL45" s="6">
        <v>2668</v>
      </c>
      <c r="AM45" s="6">
        <v>18978</v>
      </c>
      <c r="AN45" s="6">
        <v>4199</v>
      </c>
      <c r="AO45" s="6">
        <v>7421</v>
      </c>
      <c r="AP45" s="6">
        <v>3842</v>
      </c>
      <c r="AQ45" s="6">
        <v>2908</v>
      </c>
      <c r="AR45" s="6">
        <v>160</v>
      </c>
      <c r="AS45" s="6">
        <v>160</v>
      </c>
      <c r="AT45" s="6">
        <v>137272</v>
      </c>
      <c r="AU45" s="6">
        <v>1131</v>
      </c>
      <c r="AV45" s="6">
        <v>22</v>
      </c>
      <c r="AW45" s="6">
        <v>5257</v>
      </c>
      <c r="AX45" s="6">
        <v>1511</v>
      </c>
      <c r="AY45" s="6">
        <v>197</v>
      </c>
      <c r="AZ45" s="6">
        <v>1846</v>
      </c>
      <c r="BA45" s="6">
        <v>36</v>
      </c>
      <c r="BB45" s="6">
        <v>8955.3310546875</v>
      </c>
      <c r="BC45" s="6">
        <v>1172.984130859375</v>
      </c>
      <c r="BD45" s="6">
        <v>0</v>
      </c>
      <c r="BE45" s="6">
        <v>984.70001220703125</v>
      </c>
      <c r="BF45" s="6">
        <v>13.699999809265137</v>
      </c>
      <c r="BG45" s="6">
        <v>5270.4833984375</v>
      </c>
      <c r="BH45" s="6">
        <v>190.05856323242187</v>
      </c>
      <c r="BI45" s="6">
        <v>2375.184326171875</v>
      </c>
      <c r="BJ45" s="6">
        <v>6941.2431640625</v>
      </c>
    </row>
    <row r="46" spans="1:62" ht="12.75" x14ac:dyDescent="0.2">
      <c r="A46" s="11">
        <v>38183</v>
      </c>
      <c r="B46" s="6">
        <v>626401</v>
      </c>
      <c r="C46" s="6">
        <v>17481</v>
      </c>
      <c r="D46" s="6">
        <v>3317</v>
      </c>
      <c r="E46" s="6">
        <v>31355</v>
      </c>
      <c r="F46" s="6">
        <v>5639</v>
      </c>
      <c r="G46" s="6">
        <v>84330</v>
      </c>
      <c r="H46" s="6">
        <v>9675</v>
      </c>
      <c r="I46" s="6">
        <v>6418</v>
      </c>
      <c r="J46" s="6">
        <v>1129</v>
      </c>
      <c r="L46" s="6">
        <v>62865</v>
      </c>
      <c r="M46" s="6">
        <v>7918</v>
      </c>
      <c r="N46" s="6">
        <v>0</v>
      </c>
      <c r="O46" s="6">
        <v>1078</v>
      </c>
      <c r="P46" s="6">
        <v>5391</v>
      </c>
      <c r="Q46" s="6">
        <v>2176</v>
      </c>
      <c r="R46" s="6">
        <v>788</v>
      </c>
      <c r="S46" s="6">
        <v>902</v>
      </c>
      <c r="T46" s="6">
        <v>511</v>
      </c>
      <c r="U46" s="6">
        <v>24790</v>
      </c>
      <c r="V46" s="6">
        <v>5323</v>
      </c>
      <c r="W46" s="6">
        <v>1400</v>
      </c>
      <c r="X46" s="6">
        <v>15301</v>
      </c>
      <c r="Y46" s="6">
        <v>11757</v>
      </c>
      <c r="Z46" s="6">
        <v>1652</v>
      </c>
      <c r="AA46" s="6">
        <v>13889</v>
      </c>
      <c r="AB46" s="6">
        <v>3916</v>
      </c>
      <c r="AC46" s="6">
        <v>16</v>
      </c>
      <c r="AD46" s="6">
        <v>487</v>
      </c>
      <c r="AE46" s="6">
        <v>16687</v>
      </c>
      <c r="AF46" s="6">
        <v>3174</v>
      </c>
      <c r="AG46" s="6">
        <v>15358</v>
      </c>
      <c r="AH46" s="6">
        <v>3879</v>
      </c>
      <c r="AI46" s="6">
        <v>26901</v>
      </c>
      <c r="AJ46" s="6">
        <v>3827</v>
      </c>
      <c r="AK46" s="6">
        <v>0</v>
      </c>
      <c r="AL46" s="6">
        <v>2843</v>
      </c>
      <c r="AM46" s="6">
        <v>25654</v>
      </c>
      <c r="AN46" s="6">
        <v>8724</v>
      </c>
      <c r="AO46" s="6">
        <v>12436</v>
      </c>
      <c r="AP46" s="6">
        <v>3174</v>
      </c>
      <c r="AQ46" s="6">
        <v>4599</v>
      </c>
      <c r="AR46" s="6">
        <v>447</v>
      </c>
      <c r="AS46" s="6">
        <v>239</v>
      </c>
      <c r="AT46" s="6">
        <v>160095</v>
      </c>
      <c r="AU46" s="6">
        <v>1597</v>
      </c>
      <c r="AV46" s="6">
        <v>5</v>
      </c>
      <c r="AW46" s="6">
        <v>6805</v>
      </c>
      <c r="AX46" s="6">
        <v>7909</v>
      </c>
      <c r="AY46" s="6">
        <v>82</v>
      </c>
      <c r="AZ46" s="6">
        <v>2419</v>
      </c>
      <c r="BA46" s="6">
        <v>41</v>
      </c>
      <c r="BB46" s="6">
        <v>9432.8427734375</v>
      </c>
      <c r="BC46" s="6">
        <v>1763.7545166015625</v>
      </c>
      <c r="BD46" s="6">
        <v>23.734125137329102</v>
      </c>
      <c r="BE46" s="6">
        <v>776.5</v>
      </c>
      <c r="BF46" s="6">
        <v>20.600000381469727</v>
      </c>
      <c r="BG46" s="6">
        <v>5447.0615234375</v>
      </c>
      <c r="BH46" s="6">
        <v>189.18356323242187</v>
      </c>
      <c r="BI46" s="6">
        <v>2353.45703125</v>
      </c>
      <c r="BJ46" s="6">
        <v>8843.955078125</v>
      </c>
    </row>
    <row r="47" spans="1:62" ht="12.75" x14ac:dyDescent="0.2">
      <c r="A47" s="11">
        <v>38214</v>
      </c>
      <c r="B47" s="6">
        <v>612571</v>
      </c>
      <c r="C47" s="6">
        <v>14662</v>
      </c>
      <c r="D47" s="6">
        <v>2960</v>
      </c>
      <c r="E47" s="6">
        <v>28859</v>
      </c>
      <c r="F47" s="6">
        <v>5291</v>
      </c>
      <c r="G47" s="6">
        <v>81551</v>
      </c>
      <c r="H47" s="6">
        <v>7902</v>
      </c>
      <c r="I47" s="6">
        <v>6918</v>
      </c>
      <c r="J47" s="6">
        <v>1055</v>
      </c>
      <c r="L47" s="6">
        <v>60783</v>
      </c>
      <c r="M47" s="6">
        <v>7322</v>
      </c>
      <c r="N47" s="6">
        <v>0</v>
      </c>
      <c r="O47" s="6">
        <v>1172</v>
      </c>
      <c r="P47" s="6">
        <v>4356</v>
      </c>
      <c r="Q47" s="6">
        <v>2179</v>
      </c>
      <c r="R47" s="6">
        <v>657</v>
      </c>
      <c r="S47" s="6">
        <v>1827</v>
      </c>
      <c r="T47" s="6">
        <v>526</v>
      </c>
      <c r="U47" s="6">
        <v>27960</v>
      </c>
      <c r="V47" s="6">
        <v>6042</v>
      </c>
      <c r="W47" s="6">
        <v>1334</v>
      </c>
      <c r="X47" s="6">
        <v>15055</v>
      </c>
      <c r="Y47" s="6">
        <v>11929</v>
      </c>
      <c r="Z47" s="6">
        <v>402</v>
      </c>
      <c r="AA47" s="6">
        <v>12823</v>
      </c>
      <c r="AB47" s="6">
        <v>2985</v>
      </c>
      <c r="AC47" s="6">
        <v>16</v>
      </c>
      <c r="AD47" s="6">
        <v>314</v>
      </c>
      <c r="AE47" s="6">
        <v>16518</v>
      </c>
      <c r="AF47" s="6">
        <v>3285</v>
      </c>
      <c r="AG47" s="6">
        <v>16351</v>
      </c>
      <c r="AH47" s="6">
        <v>3130</v>
      </c>
      <c r="AI47" s="6">
        <v>29436</v>
      </c>
      <c r="AJ47" s="6">
        <v>3531</v>
      </c>
      <c r="AK47" s="6">
        <v>0</v>
      </c>
      <c r="AL47" s="6">
        <v>2634</v>
      </c>
      <c r="AM47" s="6">
        <v>24300</v>
      </c>
      <c r="AN47" s="6">
        <v>9401</v>
      </c>
      <c r="AO47" s="6">
        <v>10361</v>
      </c>
      <c r="AP47" s="6">
        <v>3864</v>
      </c>
      <c r="AQ47" s="6">
        <v>5291</v>
      </c>
      <c r="AR47" s="6">
        <v>246</v>
      </c>
      <c r="AS47" s="6">
        <v>206</v>
      </c>
      <c r="AT47" s="6">
        <v>157525</v>
      </c>
      <c r="AU47" s="6">
        <v>1604</v>
      </c>
      <c r="AV47" s="6">
        <v>3</v>
      </c>
      <c r="AW47" s="6">
        <v>7343</v>
      </c>
      <c r="AX47" s="6">
        <v>9321</v>
      </c>
      <c r="AY47" s="6">
        <v>86</v>
      </c>
      <c r="AZ47" s="6">
        <v>1216</v>
      </c>
      <c r="BA47" s="6">
        <v>38</v>
      </c>
      <c r="BB47" s="6">
        <v>9281.2041015625</v>
      </c>
      <c r="BC47" s="6">
        <v>1993.3656005859375</v>
      </c>
      <c r="BD47" s="6">
        <v>20.120615005493164</v>
      </c>
      <c r="BE47" s="6">
        <v>753.70001220703125</v>
      </c>
      <c r="BF47" s="6">
        <v>12.899999618530273</v>
      </c>
      <c r="BG47" s="6">
        <v>5857.03955078125</v>
      </c>
      <c r="BH47" s="6">
        <v>197.31732177734375</v>
      </c>
      <c r="BI47" s="6">
        <v>2437.067138671875</v>
      </c>
      <c r="BJ47" s="6">
        <v>8907.3125</v>
      </c>
    </row>
    <row r="48" spans="1:62" ht="12.75" x14ac:dyDescent="0.2">
      <c r="A48" s="11">
        <v>38245</v>
      </c>
      <c r="B48" s="6">
        <v>529440</v>
      </c>
      <c r="C48" s="6">
        <v>9689</v>
      </c>
      <c r="D48" s="6">
        <v>2999</v>
      </c>
      <c r="E48" s="6">
        <v>23051</v>
      </c>
      <c r="F48" s="6">
        <v>2578</v>
      </c>
      <c r="G48" s="6">
        <v>77112</v>
      </c>
      <c r="H48" s="6">
        <v>6481</v>
      </c>
      <c r="I48" s="6">
        <v>6399</v>
      </c>
      <c r="J48" s="6">
        <v>1324</v>
      </c>
      <c r="L48" s="6">
        <v>61468</v>
      </c>
      <c r="M48" s="6">
        <v>3993</v>
      </c>
      <c r="N48" s="6">
        <v>0</v>
      </c>
      <c r="O48" s="6">
        <v>1101</v>
      </c>
      <c r="P48" s="6">
        <v>2351</v>
      </c>
      <c r="Q48" s="6">
        <v>1520</v>
      </c>
      <c r="R48" s="6">
        <v>770</v>
      </c>
      <c r="S48" s="6">
        <v>2267</v>
      </c>
      <c r="T48" s="6">
        <v>233</v>
      </c>
      <c r="U48" s="6">
        <v>23911</v>
      </c>
      <c r="V48" s="6">
        <v>4778</v>
      </c>
      <c r="W48" s="6">
        <v>1184</v>
      </c>
      <c r="X48" s="6">
        <v>13553</v>
      </c>
      <c r="Y48" s="6">
        <v>11422</v>
      </c>
      <c r="Z48" s="6">
        <v>1492</v>
      </c>
      <c r="AA48" s="6">
        <v>9052</v>
      </c>
      <c r="AB48" s="6">
        <v>3072</v>
      </c>
      <c r="AC48" s="6">
        <v>16</v>
      </c>
      <c r="AD48" s="6">
        <v>231</v>
      </c>
      <c r="AE48" s="6">
        <v>13687</v>
      </c>
      <c r="AF48" s="6">
        <v>3673</v>
      </c>
      <c r="AG48" s="6">
        <v>12208</v>
      </c>
      <c r="AH48" s="6">
        <v>2403</v>
      </c>
      <c r="AI48" s="6">
        <v>31803</v>
      </c>
      <c r="AJ48" s="6">
        <v>1738</v>
      </c>
      <c r="AK48" s="6">
        <v>0</v>
      </c>
      <c r="AL48" s="6">
        <v>1400</v>
      </c>
      <c r="AM48" s="6">
        <v>22073</v>
      </c>
      <c r="AN48" s="6">
        <v>8320</v>
      </c>
      <c r="AO48" s="6">
        <v>8535</v>
      </c>
      <c r="AP48" s="6">
        <v>2516</v>
      </c>
      <c r="AQ48" s="6">
        <v>3150</v>
      </c>
      <c r="AR48" s="6">
        <v>293</v>
      </c>
      <c r="AS48" s="6">
        <v>52</v>
      </c>
      <c r="AT48" s="6">
        <v>131609</v>
      </c>
      <c r="AU48" s="6">
        <v>890</v>
      </c>
      <c r="AV48" s="6">
        <v>4</v>
      </c>
      <c r="AW48" s="6">
        <v>4415</v>
      </c>
      <c r="AX48" s="6">
        <v>6539</v>
      </c>
      <c r="AY48" s="6">
        <v>69</v>
      </c>
      <c r="AZ48" s="6">
        <v>1979</v>
      </c>
      <c r="BA48" s="6">
        <v>36</v>
      </c>
      <c r="BB48" s="6">
        <v>8979.9697265625</v>
      </c>
      <c r="BC48" s="6">
        <v>2485.383544921875</v>
      </c>
      <c r="BD48" s="6">
        <v>82.85650634765625</v>
      </c>
      <c r="BE48" s="6">
        <v>713.4000244140625</v>
      </c>
      <c r="BF48" s="6">
        <v>91.099998474121094</v>
      </c>
      <c r="BG48" s="6">
        <v>5945.5458984375</v>
      </c>
      <c r="BH48" s="6">
        <v>156.66090393066406</v>
      </c>
      <c r="BI48" s="6">
        <v>2242.72021484375</v>
      </c>
      <c r="BJ48" s="6">
        <v>8212.3291015625</v>
      </c>
    </row>
    <row r="49" spans="1:62" ht="12.75" x14ac:dyDescent="0.2">
      <c r="A49" s="11">
        <v>38275</v>
      </c>
      <c r="B49" s="6">
        <v>439841</v>
      </c>
      <c r="C49" s="6">
        <v>7254</v>
      </c>
      <c r="D49" s="6">
        <v>2788</v>
      </c>
      <c r="E49" s="6">
        <v>18066</v>
      </c>
      <c r="F49" s="6">
        <v>3784</v>
      </c>
      <c r="G49" s="6">
        <v>65163</v>
      </c>
      <c r="H49" s="6">
        <v>7046</v>
      </c>
      <c r="I49" s="6">
        <v>4556</v>
      </c>
      <c r="J49" s="6">
        <v>504</v>
      </c>
      <c r="L49" s="6">
        <v>57548</v>
      </c>
      <c r="M49" s="6">
        <v>1716</v>
      </c>
      <c r="N49" s="6">
        <v>0</v>
      </c>
      <c r="O49" s="6">
        <v>1017</v>
      </c>
      <c r="P49" s="6">
        <v>794</v>
      </c>
      <c r="Q49" s="6">
        <v>393</v>
      </c>
      <c r="R49" s="6">
        <v>1086</v>
      </c>
      <c r="S49" s="6">
        <v>662</v>
      </c>
      <c r="T49" s="6">
        <v>141</v>
      </c>
      <c r="U49" s="6">
        <v>22987</v>
      </c>
      <c r="V49" s="6">
        <v>5328</v>
      </c>
      <c r="W49" s="6">
        <v>579</v>
      </c>
      <c r="X49" s="6">
        <v>13727</v>
      </c>
      <c r="Y49" s="6">
        <v>10471</v>
      </c>
      <c r="Z49" s="6">
        <v>626</v>
      </c>
      <c r="AA49" s="6">
        <v>9339</v>
      </c>
      <c r="AB49" s="6">
        <v>1133</v>
      </c>
      <c r="AC49" s="6">
        <v>16</v>
      </c>
      <c r="AD49" s="6">
        <v>150</v>
      </c>
      <c r="AE49" s="6">
        <v>12106</v>
      </c>
      <c r="AF49" s="6">
        <v>1920</v>
      </c>
      <c r="AG49" s="6">
        <v>7784</v>
      </c>
      <c r="AH49" s="6">
        <v>2279</v>
      </c>
      <c r="AI49" s="6">
        <v>20491</v>
      </c>
      <c r="AJ49" s="6">
        <v>412</v>
      </c>
      <c r="AK49" s="6">
        <v>0</v>
      </c>
      <c r="AL49" s="6">
        <v>68</v>
      </c>
      <c r="AM49" s="6">
        <v>15870</v>
      </c>
      <c r="AN49" s="6">
        <v>8314</v>
      </c>
      <c r="AO49" s="6">
        <v>1074</v>
      </c>
      <c r="AP49" s="6">
        <v>2312</v>
      </c>
      <c r="AQ49" s="6">
        <v>1431</v>
      </c>
      <c r="AR49" s="6">
        <v>95</v>
      </c>
      <c r="AS49" s="6">
        <v>47</v>
      </c>
      <c r="AT49" s="6">
        <v>120125</v>
      </c>
      <c r="AU49" s="6">
        <v>638</v>
      </c>
      <c r="AV49" s="6">
        <v>3</v>
      </c>
      <c r="AW49" s="6">
        <v>1065</v>
      </c>
      <c r="AX49" s="6">
        <v>5953</v>
      </c>
      <c r="AY49" s="6">
        <v>65</v>
      </c>
      <c r="AZ49" s="6">
        <v>879</v>
      </c>
      <c r="BA49" s="6">
        <v>36</v>
      </c>
      <c r="BB49" s="6">
        <v>8854.0908203125</v>
      </c>
      <c r="BC49" s="6">
        <v>2281.79248046875</v>
      </c>
      <c r="BD49" s="6">
        <v>69.073043823242188</v>
      </c>
      <c r="BE49" s="6">
        <v>1041</v>
      </c>
      <c r="BF49" s="6">
        <v>89.5</v>
      </c>
      <c r="BG49" s="6">
        <v>6794.00390625</v>
      </c>
      <c r="BH49" s="6">
        <v>188.38252258300781</v>
      </c>
      <c r="BI49" s="6">
        <v>2426.654541015625</v>
      </c>
      <c r="BJ49" s="6">
        <v>6564.419921875</v>
      </c>
    </row>
    <row r="50" spans="1:62" ht="12.75" x14ac:dyDescent="0.2">
      <c r="A50" s="11">
        <v>38306</v>
      </c>
      <c r="B50" s="6">
        <v>376169</v>
      </c>
      <c r="C50" s="6">
        <v>4995</v>
      </c>
      <c r="D50" s="6">
        <v>3003</v>
      </c>
      <c r="E50" s="6">
        <v>15540</v>
      </c>
      <c r="F50" s="6">
        <v>1789</v>
      </c>
      <c r="G50" s="6">
        <v>63338</v>
      </c>
      <c r="H50" s="6">
        <v>8738</v>
      </c>
      <c r="I50" s="6">
        <v>4045</v>
      </c>
      <c r="J50" s="6">
        <v>913</v>
      </c>
      <c r="L50" s="6">
        <v>39980</v>
      </c>
      <c r="M50" s="6">
        <v>573</v>
      </c>
      <c r="N50" s="6">
        <v>0</v>
      </c>
      <c r="O50" s="6">
        <v>1183</v>
      </c>
      <c r="P50" s="6">
        <v>764</v>
      </c>
      <c r="Q50" s="6">
        <v>332</v>
      </c>
      <c r="R50" s="6">
        <v>1395</v>
      </c>
      <c r="S50" s="6">
        <v>440</v>
      </c>
      <c r="T50" s="6">
        <v>219</v>
      </c>
      <c r="U50" s="6">
        <v>16905</v>
      </c>
      <c r="V50" s="6">
        <v>5893</v>
      </c>
      <c r="W50" s="6">
        <v>718</v>
      </c>
      <c r="X50" s="6">
        <v>10649</v>
      </c>
      <c r="Y50" s="6">
        <v>10238</v>
      </c>
      <c r="Z50" s="6">
        <v>612</v>
      </c>
      <c r="AA50" s="6">
        <v>3729</v>
      </c>
      <c r="AB50" s="6">
        <v>592</v>
      </c>
      <c r="AC50" s="6">
        <v>16</v>
      </c>
      <c r="AD50" s="6">
        <v>152</v>
      </c>
      <c r="AE50" s="6">
        <v>11938</v>
      </c>
      <c r="AF50" s="6">
        <v>3935</v>
      </c>
      <c r="AG50" s="6">
        <v>15033</v>
      </c>
      <c r="AH50" s="6">
        <v>2053</v>
      </c>
      <c r="AI50" s="6">
        <v>20010</v>
      </c>
      <c r="AJ50" s="6">
        <v>312</v>
      </c>
      <c r="AK50" s="6">
        <v>0</v>
      </c>
      <c r="AL50" s="6">
        <v>862</v>
      </c>
      <c r="AM50" s="6">
        <v>8250</v>
      </c>
      <c r="AN50" s="6">
        <v>9292</v>
      </c>
      <c r="AO50" s="6">
        <v>3120</v>
      </c>
      <c r="AP50" s="6">
        <v>3179</v>
      </c>
      <c r="AQ50" s="6">
        <v>1083</v>
      </c>
      <c r="AR50" s="6">
        <v>78</v>
      </c>
      <c r="AS50" s="6">
        <v>12</v>
      </c>
      <c r="AT50" s="6">
        <v>89952</v>
      </c>
      <c r="AU50" s="6">
        <v>515</v>
      </c>
      <c r="AV50" s="6">
        <v>3</v>
      </c>
      <c r="AW50" s="6">
        <v>2302</v>
      </c>
      <c r="AX50" s="6">
        <v>5921</v>
      </c>
      <c r="AY50" s="6">
        <v>42</v>
      </c>
      <c r="AZ50" s="6">
        <v>1490</v>
      </c>
      <c r="BA50" s="6">
        <v>37</v>
      </c>
      <c r="BB50" s="6">
        <v>8697.5634765625</v>
      </c>
      <c r="BC50" s="6">
        <v>1917.9332275390625</v>
      </c>
      <c r="BD50" s="6">
        <v>142.75115966796875</v>
      </c>
      <c r="BE50" s="6">
        <v>1128.800048828125</v>
      </c>
      <c r="BF50" s="6">
        <v>67.800003051757813</v>
      </c>
      <c r="BG50" s="6">
        <v>6739.5439453125</v>
      </c>
      <c r="BH50" s="6">
        <v>220.9791259765625</v>
      </c>
      <c r="BI50" s="6">
        <v>2459.08740234375</v>
      </c>
      <c r="BJ50" s="6">
        <v>5978.07275390625</v>
      </c>
    </row>
    <row r="51" spans="1:62" ht="12.75" x14ac:dyDescent="0.2">
      <c r="A51" s="11">
        <v>38336</v>
      </c>
      <c r="B51" s="6">
        <v>386690</v>
      </c>
      <c r="C51" s="6">
        <v>6647</v>
      </c>
      <c r="D51" s="6">
        <v>3762</v>
      </c>
      <c r="E51" s="6">
        <v>13656</v>
      </c>
      <c r="F51" s="6">
        <v>1531</v>
      </c>
      <c r="G51" s="6">
        <v>62377</v>
      </c>
      <c r="H51" s="6">
        <v>8106</v>
      </c>
      <c r="I51" s="6">
        <v>4120</v>
      </c>
      <c r="J51" s="6">
        <v>2110</v>
      </c>
      <c r="L51" s="6">
        <v>40641</v>
      </c>
      <c r="M51" s="6">
        <v>1743</v>
      </c>
      <c r="N51" s="6">
        <v>0</v>
      </c>
      <c r="O51" s="6">
        <v>1013</v>
      </c>
      <c r="P51" s="6">
        <v>1215</v>
      </c>
      <c r="Q51" s="6">
        <v>980</v>
      </c>
      <c r="R51" s="6">
        <v>1457</v>
      </c>
      <c r="S51" s="6">
        <v>442</v>
      </c>
      <c r="T51" s="6">
        <v>627</v>
      </c>
      <c r="U51" s="6">
        <v>17970</v>
      </c>
      <c r="V51" s="6">
        <v>5464</v>
      </c>
      <c r="W51" s="6">
        <v>796</v>
      </c>
      <c r="X51" s="6">
        <v>10851</v>
      </c>
      <c r="Y51" s="6">
        <v>10743</v>
      </c>
      <c r="Z51" s="6">
        <v>826</v>
      </c>
      <c r="AA51" s="6">
        <v>5330</v>
      </c>
      <c r="AB51" s="6">
        <v>914</v>
      </c>
      <c r="AC51" s="6">
        <v>16</v>
      </c>
      <c r="AD51" s="6">
        <v>138</v>
      </c>
      <c r="AE51" s="6">
        <v>12187</v>
      </c>
      <c r="AF51" s="6">
        <v>3495</v>
      </c>
      <c r="AG51" s="6">
        <v>12435</v>
      </c>
      <c r="AH51" s="6">
        <v>2125</v>
      </c>
      <c r="AI51" s="6">
        <v>18395</v>
      </c>
      <c r="AJ51" s="6">
        <v>1187</v>
      </c>
      <c r="AK51" s="6">
        <v>1</v>
      </c>
      <c r="AL51" s="6">
        <v>276</v>
      </c>
      <c r="AM51" s="6">
        <v>10012</v>
      </c>
      <c r="AN51" s="6">
        <v>8464</v>
      </c>
      <c r="AO51" s="6">
        <v>4135</v>
      </c>
      <c r="AP51" s="6">
        <v>3181</v>
      </c>
      <c r="AQ51" s="6">
        <v>2768</v>
      </c>
      <c r="AR51" s="6">
        <v>151</v>
      </c>
      <c r="AS51" s="6">
        <v>107</v>
      </c>
      <c r="AT51" s="6">
        <v>94619</v>
      </c>
      <c r="AU51" s="6">
        <v>584</v>
      </c>
      <c r="AV51" s="6">
        <v>3</v>
      </c>
      <c r="AW51" s="6">
        <v>2006</v>
      </c>
      <c r="AX51" s="6">
        <v>5207</v>
      </c>
      <c r="AY51" s="6">
        <v>93</v>
      </c>
      <c r="AZ51" s="6">
        <v>1739</v>
      </c>
      <c r="BA51" s="6">
        <v>44</v>
      </c>
      <c r="BB51" s="6">
        <v>10603.421875</v>
      </c>
      <c r="BC51" s="6">
        <v>1856.0157470703125</v>
      </c>
      <c r="BD51" s="6">
        <v>247.21246337890625</v>
      </c>
      <c r="BE51" s="6">
        <v>1230.4000244140625</v>
      </c>
      <c r="BF51" s="6">
        <v>147.5</v>
      </c>
      <c r="BG51" s="6">
        <v>7024.107421875</v>
      </c>
      <c r="BH51" s="6">
        <v>372.55026245117187</v>
      </c>
      <c r="BI51" s="6">
        <v>2733.777099609375</v>
      </c>
      <c r="BJ51" s="6">
        <v>6202.21337890625</v>
      </c>
    </row>
    <row r="52" spans="1:62" ht="12.75" x14ac:dyDescent="0.2">
      <c r="A52" s="11">
        <v>38367</v>
      </c>
      <c r="B52" s="6">
        <v>384710</v>
      </c>
      <c r="C52" s="6">
        <v>6019</v>
      </c>
      <c r="D52" s="6">
        <v>3422</v>
      </c>
      <c r="E52" s="6">
        <v>11557</v>
      </c>
      <c r="F52" s="6">
        <v>1819</v>
      </c>
      <c r="G52" s="6">
        <v>52729</v>
      </c>
      <c r="H52" s="6">
        <v>8116</v>
      </c>
      <c r="I52" s="6">
        <v>3669</v>
      </c>
      <c r="J52" s="6">
        <v>1412</v>
      </c>
      <c r="L52" s="6">
        <v>44733</v>
      </c>
      <c r="M52" s="6">
        <v>3476</v>
      </c>
      <c r="O52" s="6">
        <v>1122</v>
      </c>
      <c r="P52" s="6">
        <v>2966</v>
      </c>
      <c r="Q52" s="6">
        <v>1534</v>
      </c>
      <c r="R52" s="6">
        <v>1307</v>
      </c>
      <c r="S52" s="6">
        <v>707</v>
      </c>
      <c r="T52" s="6">
        <v>886</v>
      </c>
      <c r="U52" s="6">
        <v>19636</v>
      </c>
      <c r="V52" s="6">
        <v>4191</v>
      </c>
      <c r="W52" s="6">
        <v>813</v>
      </c>
      <c r="X52" s="6">
        <v>9788</v>
      </c>
      <c r="Y52" s="6">
        <v>11433</v>
      </c>
      <c r="Z52" s="6">
        <v>1279</v>
      </c>
      <c r="AA52" s="6">
        <v>6900</v>
      </c>
      <c r="AB52" s="6">
        <v>1600</v>
      </c>
      <c r="AC52" s="6">
        <v>13</v>
      </c>
      <c r="AD52" s="6">
        <v>344</v>
      </c>
      <c r="AE52" s="6">
        <v>11741</v>
      </c>
      <c r="AF52" s="6">
        <v>3291</v>
      </c>
      <c r="AG52" s="6">
        <v>6605</v>
      </c>
      <c r="AH52" s="6">
        <v>2789</v>
      </c>
      <c r="AI52" s="6">
        <v>18089</v>
      </c>
      <c r="AJ52" s="6">
        <v>1827</v>
      </c>
      <c r="AK52" s="6">
        <v>0</v>
      </c>
      <c r="AL52" s="6">
        <v>1665</v>
      </c>
      <c r="AM52" s="6">
        <v>11179</v>
      </c>
      <c r="AN52" s="6">
        <v>8480</v>
      </c>
      <c r="AO52" s="6">
        <v>3681</v>
      </c>
      <c r="AP52" s="6">
        <v>2862</v>
      </c>
      <c r="AQ52" s="6">
        <v>3544</v>
      </c>
      <c r="AR52" s="6">
        <v>94</v>
      </c>
      <c r="AS52" s="6">
        <v>80</v>
      </c>
      <c r="AT52" s="6">
        <v>93970</v>
      </c>
      <c r="AU52" s="6">
        <v>686</v>
      </c>
      <c r="AV52" s="6">
        <v>3</v>
      </c>
      <c r="AW52" s="6">
        <v>3494</v>
      </c>
      <c r="AX52" s="6">
        <v>6588</v>
      </c>
      <c r="AY52" s="6">
        <v>227</v>
      </c>
      <c r="AZ52" s="6">
        <v>2303</v>
      </c>
      <c r="BA52" s="6">
        <v>40</v>
      </c>
      <c r="BB52" s="6">
        <v>10984.693359375</v>
      </c>
      <c r="BC52" s="6">
        <v>2862.033935546875</v>
      </c>
      <c r="BD52" s="6">
        <v>25.305885314941406</v>
      </c>
      <c r="BE52" s="6">
        <v>2525.300048828125</v>
      </c>
      <c r="BF52" s="6">
        <v>217.80000305175781</v>
      </c>
      <c r="BG52" s="6">
        <v>8747.060546875</v>
      </c>
      <c r="BH52" s="6">
        <v>260.55093383789062</v>
      </c>
      <c r="BI52" s="6">
        <v>2694.213623046875</v>
      </c>
      <c r="BJ52" s="6">
        <v>6334.2939453125</v>
      </c>
    </row>
    <row r="53" spans="1:62" ht="12.75" x14ac:dyDescent="0.2">
      <c r="A53" s="11">
        <v>38398</v>
      </c>
      <c r="B53" s="6">
        <v>330547</v>
      </c>
      <c r="C53" s="6">
        <v>4524</v>
      </c>
      <c r="D53" s="6">
        <v>2993</v>
      </c>
      <c r="E53" s="6">
        <v>11589</v>
      </c>
      <c r="F53" s="6">
        <v>1725</v>
      </c>
      <c r="G53" s="6">
        <v>45266</v>
      </c>
      <c r="H53" s="6">
        <v>6705</v>
      </c>
      <c r="I53" s="6">
        <v>4923</v>
      </c>
      <c r="J53" s="6">
        <v>1001</v>
      </c>
      <c r="L53" s="6">
        <v>36459</v>
      </c>
      <c r="M53" s="6">
        <v>1066</v>
      </c>
      <c r="O53" s="6">
        <v>1098</v>
      </c>
      <c r="P53" s="6">
        <v>1263</v>
      </c>
      <c r="Q53" s="6">
        <v>844</v>
      </c>
      <c r="R53" s="6">
        <v>1096</v>
      </c>
      <c r="S53" s="6">
        <v>621</v>
      </c>
      <c r="T53" s="6">
        <v>323</v>
      </c>
      <c r="U53" s="6">
        <v>15729</v>
      </c>
      <c r="V53" s="6">
        <v>4461</v>
      </c>
      <c r="W53" s="6">
        <v>673</v>
      </c>
      <c r="X53" s="6">
        <v>9918</v>
      </c>
      <c r="Y53" s="6">
        <v>6832</v>
      </c>
      <c r="Z53" s="6">
        <v>997</v>
      </c>
      <c r="AA53" s="6">
        <v>5736</v>
      </c>
      <c r="AB53" s="6">
        <v>1015</v>
      </c>
      <c r="AC53" s="6">
        <v>11</v>
      </c>
      <c r="AD53" s="6">
        <v>303</v>
      </c>
      <c r="AE53" s="6">
        <v>11563</v>
      </c>
      <c r="AF53" s="6">
        <v>4138</v>
      </c>
      <c r="AG53" s="6">
        <v>7737</v>
      </c>
      <c r="AH53" s="6">
        <v>2383</v>
      </c>
      <c r="AI53" s="6">
        <v>16484</v>
      </c>
      <c r="AJ53" s="6">
        <v>485</v>
      </c>
      <c r="AK53" s="6">
        <v>0</v>
      </c>
      <c r="AL53" s="6">
        <v>606</v>
      </c>
      <c r="AM53" s="6">
        <v>9776</v>
      </c>
      <c r="AN53" s="6">
        <v>8335</v>
      </c>
      <c r="AO53" s="6">
        <v>2103</v>
      </c>
      <c r="AP53" s="6">
        <v>2953</v>
      </c>
      <c r="AQ53" s="6">
        <v>1827</v>
      </c>
      <c r="AR53" s="6">
        <v>36</v>
      </c>
      <c r="AS53" s="6">
        <v>68</v>
      </c>
      <c r="AT53" s="6">
        <v>83671</v>
      </c>
      <c r="AU53" s="6">
        <v>571</v>
      </c>
      <c r="AV53" s="6">
        <v>7</v>
      </c>
      <c r="AW53" s="6">
        <v>3169</v>
      </c>
      <c r="AX53" s="6">
        <v>5392</v>
      </c>
      <c r="AY53" s="6">
        <v>99</v>
      </c>
      <c r="AZ53" s="6">
        <v>1943</v>
      </c>
      <c r="BA53" s="6">
        <v>28</v>
      </c>
      <c r="BB53" s="6">
        <v>9865.5400390625</v>
      </c>
      <c r="BC53" s="6">
        <v>2238.483154296875</v>
      </c>
      <c r="BD53" s="6">
        <v>19.321414947509766</v>
      </c>
      <c r="BE53" s="6">
        <v>2236.699951171875</v>
      </c>
      <c r="BF53" s="6">
        <v>130.80000305175781</v>
      </c>
      <c r="BG53" s="6">
        <v>7671.0751953125</v>
      </c>
      <c r="BH53" s="6">
        <v>235.65623474121094</v>
      </c>
      <c r="BI53" s="6">
        <v>2419.28564453125</v>
      </c>
      <c r="BJ53" s="6">
        <v>5742.19921875</v>
      </c>
    </row>
    <row r="54" spans="1:62" ht="12.75" x14ac:dyDescent="0.2">
      <c r="A54" s="11">
        <v>38426</v>
      </c>
      <c r="B54" s="6">
        <v>386309</v>
      </c>
      <c r="C54" s="6">
        <v>6532</v>
      </c>
      <c r="D54" s="6">
        <v>3098</v>
      </c>
      <c r="E54" s="6">
        <v>8394</v>
      </c>
      <c r="F54" s="6">
        <v>2640</v>
      </c>
      <c r="G54" s="6">
        <v>47897</v>
      </c>
      <c r="H54" s="6">
        <v>5649</v>
      </c>
      <c r="I54" s="6">
        <v>4944</v>
      </c>
      <c r="J54" s="6">
        <v>965</v>
      </c>
      <c r="L54" s="6">
        <v>46794</v>
      </c>
      <c r="M54" s="6">
        <v>2035</v>
      </c>
      <c r="O54" s="6">
        <v>1019</v>
      </c>
      <c r="P54" s="6">
        <v>3085</v>
      </c>
      <c r="Q54" s="6">
        <v>2175</v>
      </c>
      <c r="R54" s="6">
        <v>2541</v>
      </c>
      <c r="S54" s="6">
        <v>682</v>
      </c>
      <c r="T54" s="6">
        <v>596</v>
      </c>
      <c r="U54" s="6">
        <v>19997</v>
      </c>
      <c r="V54" s="6">
        <v>4518</v>
      </c>
      <c r="W54" s="6">
        <v>731</v>
      </c>
      <c r="X54" s="6">
        <v>10746</v>
      </c>
      <c r="Y54" s="6">
        <v>8692</v>
      </c>
      <c r="Z54" s="6">
        <v>1027</v>
      </c>
      <c r="AA54" s="6">
        <v>9790</v>
      </c>
      <c r="AB54" s="6">
        <v>1830</v>
      </c>
      <c r="AC54" s="6">
        <v>14</v>
      </c>
      <c r="AD54" s="6">
        <v>355</v>
      </c>
      <c r="AE54" s="6">
        <v>10278</v>
      </c>
      <c r="AF54" s="6">
        <v>3611</v>
      </c>
      <c r="AG54" s="6">
        <v>7825</v>
      </c>
      <c r="AH54" s="6">
        <v>2307</v>
      </c>
      <c r="AI54" s="6">
        <v>21312</v>
      </c>
      <c r="AJ54" s="6">
        <v>1841</v>
      </c>
      <c r="AK54" s="6">
        <v>0</v>
      </c>
      <c r="AL54" s="6">
        <v>1524</v>
      </c>
      <c r="AM54" s="6">
        <v>13850</v>
      </c>
      <c r="AN54" s="6">
        <v>8641</v>
      </c>
      <c r="AO54" s="6">
        <v>5459</v>
      </c>
      <c r="AP54" s="6">
        <v>2483</v>
      </c>
      <c r="AQ54" s="6">
        <v>3077</v>
      </c>
      <c r="AR54" s="6">
        <v>163</v>
      </c>
      <c r="AS54" s="6">
        <v>82</v>
      </c>
      <c r="AT54" s="6">
        <v>93732</v>
      </c>
      <c r="AU54" s="6">
        <v>620</v>
      </c>
      <c r="AV54" s="6">
        <v>0</v>
      </c>
      <c r="AW54" s="6">
        <v>3825</v>
      </c>
      <c r="AX54" s="6">
        <v>5018</v>
      </c>
      <c r="AY54" s="6">
        <v>202</v>
      </c>
      <c r="AZ54" s="6">
        <v>3673</v>
      </c>
      <c r="BA54" s="6">
        <v>40</v>
      </c>
      <c r="BB54" s="6">
        <v>10242.1435546875</v>
      </c>
      <c r="BC54" s="6">
        <v>2419.533935546875</v>
      </c>
      <c r="BD54" s="6">
        <v>18.969387054443359</v>
      </c>
      <c r="BE54" s="6">
        <v>2404.89990234375</v>
      </c>
      <c r="BF54" s="6">
        <v>97.900001525878906</v>
      </c>
      <c r="BG54" s="6">
        <v>8331.109375</v>
      </c>
      <c r="BH54" s="6">
        <v>270.96282958984375</v>
      </c>
      <c r="BI54" s="6">
        <v>2542.223876953125</v>
      </c>
      <c r="BJ54" s="6">
        <v>6154.48486328125</v>
      </c>
    </row>
    <row r="55" spans="1:62" ht="12.75" x14ac:dyDescent="0.2">
      <c r="A55" s="11">
        <v>38457</v>
      </c>
      <c r="B55" s="6">
        <v>390358</v>
      </c>
      <c r="C55" s="6">
        <v>3991</v>
      </c>
      <c r="D55" s="6">
        <v>2769</v>
      </c>
      <c r="E55" s="6">
        <v>13303</v>
      </c>
      <c r="F55" s="6">
        <v>2356</v>
      </c>
      <c r="G55" s="6">
        <v>44239</v>
      </c>
      <c r="H55" s="6">
        <v>7115</v>
      </c>
      <c r="I55" s="6">
        <v>5869</v>
      </c>
      <c r="J55" s="6">
        <v>280</v>
      </c>
      <c r="L55" s="6">
        <v>42028</v>
      </c>
      <c r="M55" s="6">
        <v>808</v>
      </c>
      <c r="O55" s="6">
        <v>933</v>
      </c>
      <c r="P55" s="6">
        <v>3161</v>
      </c>
      <c r="Q55" s="6">
        <v>3653</v>
      </c>
      <c r="R55" s="6">
        <v>1671</v>
      </c>
      <c r="S55" s="6">
        <v>865</v>
      </c>
      <c r="T55" s="6">
        <v>483</v>
      </c>
      <c r="U55" s="6">
        <v>22435</v>
      </c>
      <c r="V55" s="6">
        <v>4825</v>
      </c>
      <c r="W55" s="6">
        <v>693</v>
      </c>
      <c r="X55" s="6">
        <v>14084</v>
      </c>
      <c r="Y55" s="6">
        <v>8677</v>
      </c>
      <c r="Z55" s="6">
        <v>1984</v>
      </c>
      <c r="AA55" s="6">
        <v>6431</v>
      </c>
      <c r="AB55" s="6">
        <v>1738</v>
      </c>
      <c r="AC55" s="6">
        <v>14</v>
      </c>
      <c r="AD55" s="6">
        <v>389</v>
      </c>
      <c r="AE55" s="6">
        <v>9699</v>
      </c>
      <c r="AF55" s="6">
        <v>3493</v>
      </c>
      <c r="AG55" s="6">
        <v>8304</v>
      </c>
      <c r="AH55" s="6">
        <v>2967</v>
      </c>
      <c r="AI55" s="6">
        <v>19399</v>
      </c>
      <c r="AJ55" s="6">
        <v>1404</v>
      </c>
      <c r="AK55" s="6">
        <v>0</v>
      </c>
      <c r="AL55" s="6">
        <v>1614</v>
      </c>
      <c r="AM55" s="6">
        <v>14115</v>
      </c>
      <c r="AN55" s="6">
        <v>7944</v>
      </c>
      <c r="AO55" s="6">
        <v>2436</v>
      </c>
      <c r="AP55" s="6">
        <v>3586</v>
      </c>
      <c r="AQ55" s="6">
        <v>1949</v>
      </c>
      <c r="AR55" s="6">
        <v>495</v>
      </c>
      <c r="AS55" s="6">
        <v>23</v>
      </c>
      <c r="AT55" s="6">
        <v>104415</v>
      </c>
      <c r="AU55" s="6">
        <v>467</v>
      </c>
      <c r="AV55" s="6">
        <v>0</v>
      </c>
      <c r="AW55" s="6">
        <v>3400</v>
      </c>
      <c r="AX55" s="6">
        <v>4463</v>
      </c>
      <c r="AY55" s="6">
        <v>114</v>
      </c>
      <c r="AZ55" s="6">
        <v>5244</v>
      </c>
      <c r="BA55" s="6">
        <v>34</v>
      </c>
      <c r="BB55" s="6">
        <v>9082.5439453125</v>
      </c>
      <c r="BC55" s="6">
        <v>2265.49658203125</v>
      </c>
      <c r="BD55" s="6">
        <v>9.3765420913696289</v>
      </c>
      <c r="BE55" s="6">
        <v>1530.300048828125</v>
      </c>
      <c r="BF55" s="6">
        <v>87.5</v>
      </c>
      <c r="BG55" s="6">
        <v>6962.4990234375</v>
      </c>
      <c r="BH55" s="6">
        <v>221.30024719238281</v>
      </c>
      <c r="BI55" s="6">
        <v>2141.2998046875</v>
      </c>
      <c r="BJ55" s="6">
        <v>5571.55078125</v>
      </c>
    </row>
    <row r="56" spans="1:62" ht="12.75" x14ac:dyDescent="0.2">
      <c r="A56" s="11">
        <v>38487</v>
      </c>
      <c r="B56" s="6">
        <v>422978</v>
      </c>
      <c r="C56" s="6">
        <v>6678</v>
      </c>
      <c r="D56" s="6">
        <v>2815</v>
      </c>
      <c r="E56" s="6">
        <v>17038</v>
      </c>
      <c r="F56" s="6">
        <v>4185</v>
      </c>
      <c r="G56" s="6">
        <v>46818</v>
      </c>
      <c r="H56" s="6">
        <v>6825</v>
      </c>
      <c r="I56" s="6">
        <v>6517</v>
      </c>
      <c r="J56" s="6">
        <v>440</v>
      </c>
      <c r="L56" s="6">
        <v>52577</v>
      </c>
      <c r="M56" s="6">
        <v>3050</v>
      </c>
      <c r="O56" s="6">
        <v>275</v>
      </c>
      <c r="P56" s="6">
        <v>1969</v>
      </c>
      <c r="Q56" s="6">
        <v>2422</v>
      </c>
      <c r="R56" s="6">
        <v>1351</v>
      </c>
      <c r="S56" s="6">
        <v>1011</v>
      </c>
      <c r="T56" s="6">
        <v>1332</v>
      </c>
      <c r="U56" s="6">
        <v>28666</v>
      </c>
      <c r="V56" s="6">
        <v>3300</v>
      </c>
      <c r="W56" s="6">
        <v>827</v>
      </c>
      <c r="X56" s="6">
        <v>12229</v>
      </c>
      <c r="Y56" s="6">
        <v>6476</v>
      </c>
      <c r="Z56" s="6">
        <v>931</v>
      </c>
      <c r="AA56" s="6">
        <v>10822</v>
      </c>
      <c r="AB56" s="6">
        <v>2916</v>
      </c>
      <c r="AC56" s="6">
        <v>13</v>
      </c>
      <c r="AD56" s="6">
        <v>496</v>
      </c>
      <c r="AE56" s="6">
        <v>8716</v>
      </c>
      <c r="AF56" s="6">
        <v>4424</v>
      </c>
      <c r="AG56" s="6">
        <v>6523</v>
      </c>
      <c r="AH56" s="6">
        <v>3557</v>
      </c>
      <c r="AI56" s="6">
        <v>22143</v>
      </c>
      <c r="AJ56" s="6">
        <v>748</v>
      </c>
      <c r="AK56" s="6">
        <v>0</v>
      </c>
      <c r="AL56" s="6">
        <v>743</v>
      </c>
      <c r="AM56" s="6">
        <v>19028</v>
      </c>
      <c r="AN56" s="6">
        <v>1561</v>
      </c>
      <c r="AO56" s="6">
        <v>2771</v>
      </c>
      <c r="AP56" s="6">
        <v>3821</v>
      </c>
      <c r="AQ56" s="6">
        <v>2681</v>
      </c>
      <c r="AR56" s="6">
        <v>293</v>
      </c>
      <c r="AS56" s="6">
        <v>117</v>
      </c>
      <c r="AT56" s="6">
        <v>116656</v>
      </c>
      <c r="AU56" s="6">
        <v>682</v>
      </c>
      <c r="AV56" s="6">
        <v>4</v>
      </c>
      <c r="AW56" s="6">
        <v>1004</v>
      </c>
      <c r="AX56" s="6">
        <v>1988</v>
      </c>
      <c r="AY56" s="6">
        <v>89</v>
      </c>
      <c r="AZ56" s="6">
        <v>3412</v>
      </c>
      <c r="BA56" s="6">
        <v>42</v>
      </c>
      <c r="BB56" s="6">
        <v>9528.2353515625</v>
      </c>
      <c r="BC56" s="6">
        <v>2313.316650390625</v>
      </c>
      <c r="BD56" s="6">
        <v>4.6204080581665039</v>
      </c>
      <c r="BE56" s="6">
        <v>1454.800048828125</v>
      </c>
      <c r="BF56" s="6">
        <v>209.39999389648437</v>
      </c>
      <c r="BG56" s="6">
        <v>6544.21337890625</v>
      </c>
      <c r="BH56" s="6">
        <v>210.95176696777344</v>
      </c>
      <c r="BI56" s="6">
        <v>2223.61181640625</v>
      </c>
      <c r="BJ56" s="6">
        <v>6312.05810546875</v>
      </c>
    </row>
    <row r="57" spans="1:62" ht="12.75" x14ac:dyDescent="0.2">
      <c r="A57" s="11">
        <v>38518</v>
      </c>
      <c r="B57" s="6">
        <v>594137</v>
      </c>
      <c r="C57" s="6">
        <v>11921</v>
      </c>
      <c r="D57" s="6">
        <v>2968</v>
      </c>
      <c r="E57" s="6">
        <v>18875</v>
      </c>
      <c r="F57" s="6">
        <v>6114</v>
      </c>
      <c r="G57" s="6">
        <v>48797</v>
      </c>
      <c r="H57" s="6">
        <v>6382</v>
      </c>
      <c r="I57" s="6">
        <v>5807</v>
      </c>
      <c r="J57" s="6">
        <v>1474</v>
      </c>
      <c r="L57" s="6">
        <v>59238</v>
      </c>
      <c r="M57" s="6">
        <v>8374</v>
      </c>
      <c r="O57" s="6">
        <v>275</v>
      </c>
      <c r="P57" s="6">
        <v>10514</v>
      </c>
      <c r="Q57" s="6">
        <v>5416</v>
      </c>
      <c r="R57" s="6">
        <v>2257</v>
      </c>
      <c r="S57" s="6">
        <v>1814</v>
      </c>
      <c r="T57" s="6">
        <v>3265</v>
      </c>
      <c r="U57" s="6">
        <v>30717</v>
      </c>
      <c r="V57" s="6">
        <v>4540</v>
      </c>
      <c r="W57" s="6">
        <v>2767</v>
      </c>
      <c r="X57" s="6">
        <v>15201</v>
      </c>
      <c r="Y57" s="6">
        <v>16004</v>
      </c>
      <c r="Z57" s="6">
        <v>3602</v>
      </c>
      <c r="AA57" s="6">
        <v>14589</v>
      </c>
      <c r="AB57" s="6">
        <v>3925</v>
      </c>
      <c r="AC57" s="6">
        <v>24</v>
      </c>
      <c r="AD57" s="6">
        <v>1268</v>
      </c>
      <c r="AE57" s="6">
        <v>11215</v>
      </c>
      <c r="AF57" s="6">
        <v>4604</v>
      </c>
      <c r="AG57" s="6">
        <v>13737</v>
      </c>
      <c r="AH57" s="6">
        <v>4545</v>
      </c>
      <c r="AI57" s="6">
        <v>35084</v>
      </c>
      <c r="AJ57" s="6">
        <v>2362</v>
      </c>
      <c r="AK57" s="6">
        <v>0</v>
      </c>
      <c r="AL57" s="6">
        <v>4721</v>
      </c>
      <c r="AM57" s="6">
        <v>29617</v>
      </c>
      <c r="AN57" s="6">
        <v>2690</v>
      </c>
      <c r="AO57" s="6">
        <v>10076</v>
      </c>
      <c r="AP57" s="6">
        <v>4611</v>
      </c>
      <c r="AQ57" s="6">
        <v>4328</v>
      </c>
      <c r="AR57" s="6">
        <v>616</v>
      </c>
      <c r="AS57" s="6">
        <v>432</v>
      </c>
      <c r="AT57" s="6">
        <v>158003</v>
      </c>
      <c r="AU57" s="6">
        <v>1236</v>
      </c>
      <c r="AV57" s="6">
        <v>2</v>
      </c>
      <c r="AW57" s="6">
        <v>8105</v>
      </c>
      <c r="AX57" s="6">
        <v>2690</v>
      </c>
      <c r="AY57" s="6">
        <v>153</v>
      </c>
      <c r="AZ57" s="6">
        <v>9120</v>
      </c>
      <c r="BA57" s="6">
        <v>60</v>
      </c>
      <c r="BB57" s="6">
        <v>8953.1982421875</v>
      </c>
      <c r="BC57" s="6">
        <v>1948.235595703125</v>
      </c>
      <c r="BD57" s="6">
        <v>8.1872406005859375</v>
      </c>
      <c r="BE57" s="6">
        <v>1290.699951171875</v>
      </c>
      <c r="BF57" s="6">
        <v>230</v>
      </c>
      <c r="BG57" s="6">
        <v>7680.34326171875</v>
      </c>
      <c r="BH57" s="6">
        <v>191.15522766113281</v>
      </c>
      <c r="BI57" s="6">
        <v>1870.1412353515625</v>
      </c>
      <c r="BJ57" s="6">
        <v>6398.7392578125</v>
      </c>
    </row>
    <row r="58" spans="1:62" ht="12.75" x14ac:dyDescent="0.2">
      <c r="A58" s="11">
        <v>38548</v>
      </c>
      <c r="B58" s="6">
        <v>777000</v>
      </c>
      <c r="C58" s="6">
        <v>15974</v>
      </c>
      <c r="D58" s="6">
        <v>3527</v>
      </c>
      <c r="E58" s="6">
        <v>30885</v>
      </c>
      <c r="F58" s="6">
        <v>8057</v>
      </c>
      <c r="G58" s="6">
        <v>86224</v>
      </c>
      <c r="H58" s="6">
        <v>11218</v>
      </c>
      <c r="I58" s="6">
        <v>7102</v>
      </c>
      <c r="J58" s="6">
        <v>2014</v>
      </c>
      <c r="L58" s="6">
        <v>80627</v>
      </c>
      <c r="M58" s="6">
        <v>13538</v>
      </c>
      <c r="O58" s="6">
        <v>975</v>
      </c>
      <c r="P58" s="6">
        <v>11645</v>
      </c>
      <c r="Q58" s="6">
        <v>6420</v>
      </c>
      <c r="R58" s="6">
        <v>2620</v>
      </c>
      <c r="S58" s="6">
        <v>2632</v>
      </c>
      <c r="T58" s="6">
        <v>2647</v>
      </c>
      <c r="U58" s="6">
        <v>32870</v>
      </c>
      <c r="V58" s="6">
        <v>5261</v>
      </c>
      <c r="W58" s="6">
        <v>3162</v>
      </c>
      <c r="X58" s="6">
        <v>17746</v>
      </c>
      <c r="Y58" s="6">
        <v>20326</v>
      </c>
      <c r="Z58" s="6">
        <v>4476</v>
      </c>
      <c r="AA58" s="6">
        <v>20048</v>
      </c>
      <c r="AB58" s="6">
        <v>5568</v>
      </c>
      <c r="AC58" s="6">
        <v>32</v>
      </c>
      <c r="AD58" s="6">
        <v>1606</v>
      </c>
      <c r="AE58" s="6">
        <v>16503</v>
      </c>
      <c r="AF58" s="6">
        <v>4821</v>
      </c>
      <c r="AG58" s="6">
        <v>18344</v>
      </c>
      <c r="AH58" s="6">
        <v>5373</v>
      </c>
      <c r="AI58" s="6">
        <v>45765</v>
      </c>
      <c r="AJ58" s="6">
        <v>6332</v>
      </c>
      <c r="AK58" s="6">
        <v>0</v>
      </c>
      <c r="AL58" s="6">
        <v>6150</v>
      </c>
      <c r="AM58" s="6">
        <v>34470</v>
      </c>
      <c r="AN58" s="6">
        <v>6970</v>
      </c>
      <c r="AO58" s="6">
        <v>14795</v>
      </c>
      <c r="AP58" s="6">
        <v>4807</v>
      </c>
      <c r="AQ58" s="6">
        <v>9079</v>
      </c>
      <c r="AR58" s="6">
        <v>686</v>
      </c>
      <c r="AS58" s="6">
        <v>1014</v>
      </c>
      <c r="AT58" s="6">
        <v>172564</v>
      </c>
      <c r="AU58" s="6">
        <v>2347</v>
      </c>
      <c r="AV58" s="6">
        <v>2</v>
      </c>
      <c r="AW58" s="6">
        <v>13031</v>
      </c>
      <c r="AX58" s="6">
        <v>7363</v>
      </c>
      <c r="AY58" s="6">
        <v>268</v>
      </c>
      <c r="AZ58" s="6">
        <v>9036</v>
      </c>
      <c r="BA58" s="6">
        <v>80</v>
      </c>
      <c r="BB58" s="6">
        <v>9948.0048828125</v>
      </c>
      <c r="BC58" s="6">
        <v>2211.16259765625</v>
      </c>
      <c r="BD58" s="6">
        <v>16.36767578125</v>
      </c>
      <c r="BE58" s="6">
        <v>1506.199951171875</v>
      </c>
      <c r="BF58" s="6">
        <v>260.29998779296875</v>
      </c>
      <c r="BG58" s="6">
        <v>7978.33056640625</v>
      </c>
      <c r="BH58" s="6">
        <v>198.72636413574219</v>
      </c>
      <c r="BI58" s="6">
        <v>2172.937255859375</v>
      </c>
      <c r="BJ58" s="6">
        <v>9956.0244140625</v>
      </c>
    </row>
    <row r="59" spans="1:62" ht="12.75" x14ac:dyDescent="0.2">
      <c r="A59" s="11">
        <v>38579</v>
      </c>
      <c r="B59" s="6">
        <v>791293</v>
      </c>
      <c r="C59" s="6">
        <v>17573</v>
      </c>
      <c r="D59" s="6">
        <v>3809</v>
      </c>
      <c r="E59" s="6">
        <v>30523</v>
      </c>
      <c r="F59" s="6">
        <v>8276</v>
      </c>
      <c r="G59" s="6">
        <v>86927</v>
      </c>
      <c r="H59" s="6">
        <v>8839</v>
      </c>
      <c r="I59" s="6">
        <v>7254</v>
      </c>
      <c r="J59" s="6">
        <v>2335</v>
      </c>
      <c r="L59" s="6">
        <v>74855</v>
      </c>
      <c r="M59" s="6">
        <v>15011</v>
      </c>
      <c r="O59" s="6">
        <v>1275</v>
      </c>
      <c r="P59" s="6">
        <v>11824</v>
      </c>
      <c r="Q59" s="6">
        <v>6106</v>
      </c>
      <c r="R59" s="6">
        <v>2885</v>
      </c>
      <c r="S59" s="6">
        <v>2083</v>
      </c>
      <c r="T59" s="6">
        <v>3340</v>
      </c>
      <c r="U59" s="6">
        <v>31768</v>
      </c>
      <c r="V59" s="6">
        <v>5371</v>
      </c>
      <c r="W59" s="6">
        <v>4809</v>
      </c>
      <c r="X59" s="6">
        <v>19181</v>
      </c>
      <c r="Y59" s="6">
        <v>18634</v>
      </c>
      <c r="Z59" s="6">
        <v>3729</v>
      </c>
      <c r="AA59" s="6">
        <v>23145</v>
      </c>
      <c r="AB59" s="6">
        <v>6037</v>
      </c>
      <c r="AC59" s="6">
        <v>32</v>
      </c>
      <c r="AD59" s="6">
        <v>1316</v>
      </c>
      <c r="AE59" s="6">
        <v>16868</v>
      </c>
      <c r="AF59" s="6">
        <v>5093</v>
      </c>
      <c r="AG59" s="6">
        <v>19903</v>
      </c>
      <c r="AH59" s="6">
        <v>4695</v>
      </c>
      <c r="AI59" s="6">
        <v>44111</v>
      </c>
      <c r="AJ59" s="6">
        <v>6613</v>
      </c>
      <c r="AK59" s="6">
        <v>0</v>
      </c>
      <c r="AL59" s="6">
        <v>6032</v>
      </c>
      <c r="AM59" s="6">
        <v>35302</v>
      </c>
      <c r="AN59" s="6">
        <v>9097</v>
      </c>
      <c r="AO59" s="6">
        <v>14914</v>
      </c>
      <c r="AP59" s="6">
        <v>4964</v>
      </c>
      <c r="AQ59" s="6">
        <v>11146</v>
      </c>
      <c r="AR59" s="6">
        <v>567</v>
      </c>
      <c r="AS59" s="6">
        <v>2879</v>
      </c>
      <c r="AT59" s="6">
        <v>176753</v>
      </c>
      <c r="AU59" s="6">
        <v>2010</v>
      </c>
      <c r="AV59" s="6">
        <v>3</v>
      </c>
      <c r="AW59" s="6">
        <v>14892</v>
      </c>
      <c r="AX59" s="6">
        <v>9648</v>
      </c>
      <c r="AY59" s="6">
        <v>459</v>
      </c>
      <c r="AZ59" s="6">
        <v>8333</v>
      </c>
      <c r="BA59" s="6">
        <v>75</v>
      </c>
      <c r="BB59" s="6">
        <v>9807.9140625</v>
      </c>
      <c r="BC59" s="6">
        <v>2190.8203125</v>
      </c>
      <c r="BD59" s="6">
        <v>10.856276512145996</v>
      </c>
      <c r="BE59" s="6">
        <v>1686.199951171875</v>
      </c>
      <c r="BF59" s="6">
        <v>207.19999694824219</v>
      </c>
      <c r="BG59" s="6">
        <v>8001.29833984375</v>
      </c>
      <c r="BH59" s="6">
        <v>182.36662292480469</v>
      </c>
      <c r="BI59" s="6">
        <v>2334.669677734375</v>
      </c>
      <c r="BJ59" s="6">
        <v>10003.421875</v>
      </c>
    </row>
    <row r="60" spans="1:62" ht="12.75" x14ac:dyDescent="0.2">
      <c r="A60" s="11">
        <v>38610</v>
      </c>
      <c r="B60" s="6">
        <v>577543</v>
      </c>
      <c r="C60" s="6">
        <v>9582</v>
      </c>
      <c r="D60" s="6">
        <v>3157</v>
      </c>
      <c r="E60" s="6">
        <v>22218</v>
      </c>
      <c r="F60" s="6">
        <v>4441</v>
      </c>
      <c r="G60" s="6">
        <v>61079</v>
      </c>
      <c r="H60" s="6">
        <v>8250</v>
      </c>
      <c r="I60" s="6">
        <v>4431</v>
      </c>
      <c r="J60" s="6">
        <v>1312</v>
      </c>
      <c r="L60" s="6">
        <v>58916</v>
      </c>
      <c r="M60" s="6">
        <v>11382</v>
      </c>
      <c r="O60" s="6">
        <v>1127</v>
      </c>
      <c r="P60" s="6">
        <v>6338</v>
      </c>
      <c r="Q60" s="6">
        <v>2540</v>
      </c>
      <c r="R60" s="6">
        <v>1817</v>
      </c>
      <c r="S60" s="6">
        <v>1325</v>
      </c>
      <c r="T60" s="6">
        <v>1900</v>
      </c>
      <c r="U60" s="6">
        <v>29702</v>
      </c>
      <c r="V60" s="6">
        <v>4092</v>
      </c>
      <c r="W60" s="6">
        <v>2123</v>
      </c>
      <c r="X60" s="6">
        <v>15275</v>
      </c>
      <c r="Y60" s="6">
        <v>10323</v>
      </c>
      <c r="Z60" s="6">
        <v>2169</v>
      </c>
      <c r="AA60" s="6">
        <v>14759</v>
      </c>
      <c r="AB60" s="6">
        <v>3404</v>
      </c>
      <c r="AC60" s="6">
        <v>19</v>
      </c>
      <c r="AD60" s="6">
        <v>818</v>
      </c>
      <c r="AE60" s="6">
        <v>14753</v>
      </c>
      <c r="AF60" s="6">
        <v>3592</v>
      </c>
      <c r="AG60" s="6">
        <v>11807</v>
      </c>
      <c r="AH60" s="6">
        <v>3966</v>
      </c>
      <c r="AI60" s="6">
        <v>30741</v>
      </c>
      <c r="AJ60" s="6">
        <v>3067</v>
      </c>
      <c r="AK60" s="6">
        <v>0</v>
      </c>
      <c r="AL60" s="6">
        <v>2104</v>
      </c>
      <c r="AM60" s="6">
        <v>27551</v>
      </c>
      <c r="AN60" s="6">
        <v>8251</v>
      </c>
      <c r="AO60" s="6">
        <v>10640</v>
      </c>
      <c r="AP60" s="6">
        <v>3729</v>
      </c>
      <c r="AQ60" s="6">
        <v>4526</v>
      </c>
      <c r="AR60" s="6">
        <v>247</v>
      </c>
      <c r="AS60" s="6">
        <v>446</v>
      </c>
      <c r="AT60" s="6">
        <v>148199</v>
      </c>
      <c r="AU60" s="6">
        <v>1214</v>
      </c>
      <c r="AV60" s="6">
        <v>3</v>
      </c>
      <c r="AW60" s="6">
        <v>8184</v>
      </c>
      <c r="AX60" s="6">
        <v>5998</v>
      </c>
      <c r="AY60" s="6">
        <v>73</v>
      </c>
      <c r="AZ60" s="6">
        <v>5898</v>
      </c>
      <c r="BA60" s="6">
        <v>54</v>
      </c>
      <c r="BB60" s="6">
        <v>9450.2744140625</v>
      </c>
      <c r="BC60" s="6">
        <v>1759.085693359375</v>
      </c>
      <c r="BD60" s="6">
        <v>6.6677556037902832</v>
      </c>
      <c r="BE60" s="6">
        <v>989</v>
      </c>
      <c r="BF60" s="6">
        <v>206</v>
      </c>
      <c r="BG60" s="6">
        <v>6592.8349609375</v>
      </c>
      <c r="BH60" s="6">
        <v>177.62356567382812</v>
      </c>
      <c r="BI60" s="6">
        <v>1593.24169921875</v>
      </c>
      <c r="BJ60" s="6">
        <v>8637.14453125</v>
      </c>
    </row>
    <row r="61" spans="1:62" ht="12.75" x14ac:dyDescent="0.2">
      <c r="A61" s="11">
        <v>38640</v>
      </c>
      <c r="B61" s="6">
        <v>434692</v>
      </c>
      <c r="C61" s="6">
        <v>5720</v>
      </c>
      <c r="D61" s="6">
        <v>3507</v>
      </c>
      <c r="E61" s="6">
        <v>19430</v>
      </c>
      <c r="F61" s="6">
        <v>3327</v>
      </c>
      <c r="G61" s="6">
        <v>54455</v>
      </c>
      <c r="H61" s="6">
        <v>7129</v>
      </c>
      <c r="I61" s="6">
        <v>5023</v>
      </c>
      <c r="J61" s="6">
        <v>930</v>
      </c>
      <c r="L61" s="6">
        <v>54543</v>
      </c>
      <c r="M61" s="6">
        <v>4592</v>
      </c>
      <c r="O61" s="6">
        <v>1130</v>
      </c>
      <c r="P61" s="6">
        <v>2448</v>
      </c>
      <c r="Q61" s="6">
        <v>1339</v>
      </c>
      <c r="R61" s="6">
        <v>977</v>
      </c>
      <c r="S61" s="6">
        <v>925</v>
      </c>
      <c r="T61" s="6">
        <v>585</v>
      </c>
      <c r="U61" s="6">
        <v>18668</v>
      </c>
      <c r="V61" s="6">
        <v>4046</v>
      </c>
      <c r="W61" s="6">
        <v>1960</v>
      </c>
      <c r="X61" s="6">
        <v>10203</v>
      </c>
      <c r="Y61" s="6">
        <v>7428</v>
      </c>
      <c r="Z61" s="6">
        <v>1953</v>
      </c>
      <c r="AA61" s="6">
        <v>7375</v>
      </c>
      <c r="AB61" s="6">
        <v>1041</v>
      </c>
      <c r="AC61" s="6">
        <v>14</v>
      </c>
      <c r="AD61" s="6">
        <v>440</v>
      </c>
      <c r="AE61" s="6">
        <v>11965</v>
      </c>
      <c r="AF61" s="6">
        <v>2879</v>
      </c>
      <c r="AG61" s="6">
        <v>7982</v>
      </c>
      <c r="AH61" s="6">
        <v>3341</v>
      </c>
      <c r="AI61" s="6">
        <v>18807</v>
      </c>
      <c r="AJ61" s="6">
        <v>770</v>
      </c>
      <c r="AK61" s="6">
        <v>0</v>
      </c>
      <c r="AL61" s="6">
        <v>952</v>
      </c>
      <c r="AM61" s="6">
        <v>16869</v>
      </c>
      <c r="AN61" s="6">
        <v>8661</v>
      </c>
      <c r="AO61" s="6">
        <v>5409</v>
      </c>
      <c r="AP61" s="6">
        <v>3765</v>
      </c>
      <c r="AQ61" s="6">
        <v>695</v>
      </c>
      <c r="AR61" s="6">
        <v>66</v>
      </c>
      <c r="AS61" s="6">
        <v>248</v>
      </c>
      <c r="AT61" s="6">
        <v>122115</v>
      </c>
      <c r="AU61" s="6">
        <v>622</v>
      </c>
      <c r="AV61" s="6">
        <v>4</v>
      </c>
      <c r="AW61" s="6">
        <v>2727</v>
      </c>
      <c r="AX61" s="6">
        <v>4052</v>
      </c>
      <c r="AY61" s="6">
        <v>91</v>
      </c>
      <c r="AZ61" s="6">
        <v>3450</v>
      </c>
      <c r="BA61" s="6">
        <v>37</v>
      </c>
      <c r="BB61" s="6">
        <v>9504.26953125</v>
      </c>
      <c r="BC61" s="6">
        <v>2086.20703125</v>
      </c>
      <c r="BD61" s="6">
        <v>7.348175048828125</v>
      </c>
      <c r="BE61" s="6">
        <v>1068.5</v>
      </c>
      <c r="BF61" s="6">
        <v>172.30000305175781</v>
      </c>
      <c r="BG61" s="6">
        <v>6094.43115234375</v>
      </c>
      <c r="BH61" s="6">
        <v>224.03955078125</v>
      </c>
      <c r="BI61" s="6">
        <v>2232.61474609375</v>
      </c>
      <c r="BJ61" s="6">
        <v>6886.140625</v>
      </c>
    </row>
    <row r="62" spans="1:62" ht="12.75" x14ac:dyDescent="0.2">
      <c r="A62" s="11">
        <v>38671</v>
      </c>
      <c r="B62" s="6">
        <v>373351</v>
      </c>
      <c r="C62" s="6">
        <v>6523</v>
      </c>
      <c r="D62" s="6">
        <v>3443</v>
      </c>
      <c r="E62" s="6">
        <v>16475</v>
      </c>
      <c r="F62" s="6">
        <v>3215</v>
      </c>
      <c r="G62" s="6">
        <v>55973</v>
      </c>
      <c r="H62" s="6">
        <v>7770</v>
      </c>
      <c r="I62" s="6">
        <v>4341</v>
      </c>
      <c r="J62" s="6">
        <v>494</v>
      </c>
      <c r="L62" s="6">
        <v>45508</v>
      </c>
      <c r="M62" s="6">
        <v>3122</v>
      </c>
      <c r="O62" s="6">
        <v>1141</v>
      </c>
      <c r="P62" s="6">
        <v>1356</v>
      </c>
      <c r="Q62" s="6">
        <v>862</v>
      </c>
      <c r="R62" s="6">
        <v>920</v>
      </c>
      <c r="S62" s="6">
        <v>734</v>
      </c>
      <c r="T62" s="6">
        <v>762</v>
      </c>
      <c r="U62" s="6">
        <v>13130</v>
      </c>
      <c r="V62" s="6">
        <v>3205</v>
      </c>
      <c r="W62" s="6">
        <v>909</v>
      </c>
      <c r="X62" s="6">
        <v>9504</v>
      </c>
      <c r="Y62" s="6">
        <v>6371</v>
      </c>
      <c r="Z62" s="6">
        <v>1934</v>
      </c>
      <c r="AA62" s="6">
        <v>7251</v>
      </c>
      <c r="AB62" s="6">
        <v>1076</v>
      </c>
      <c r="AC62" s="6">
        <v>12</v>
      </c>
      <c r="AD62" s="6">
        <v>329</v>
      </c>
      <c r="AE62" s="6">
        <v>11183</v>
      </c>
      <c r="AF62" s="6">
        <v>3338</v>
      </c>
      <c r="AG62" s="6">
        <v>7055</v>
      </c>
      <c r="AH62" s="6">
        <v>2791</v>
      </c>
      <c r="AI62" s="6">
        <v>15476</v>
      </c>
      <c r="AJ62" s="6">
        <v>239</v>
      </c>
      <c r="AK62" s="6">
        <v>0</v>
      </c>
      <c r="AL62" s="6">
        <v>677</v>
      </c>
      <c r="AM62" s="6">
        <v>13161</v>
      </c>
      <c r="AN62" s="6">
        <v>8210</v>
      </c>
      <c r="AO62" s="6">
        <v>4766</v>
      </c>
      <c r="AP62" s="6">
        <v>3101</v>
      </c>
      <c r="AQ62" s="6">
        <v>278</v>
      </c>
      <c r="AR62" s="6">
        <v>181</v>
      </c>
      <c r="AS62" s="6">
        <v>170</v>
      </c>
      <c r="AT62" s="6">
        <v>96564</v>
      </c>
      <c r="AU62" s="6">
        <v>813</v>
      </c>
      <c r="AV62" s="6">
        <v>4</v>
      </c>
      <c r="AW62" s="6">
        <v>1337</v>
      </c>
      <c r="AX62" s="6">
        <v>4764</v>
      </c>
      <c r="AY62" s="6">
        <v>184</v>
      </c>
      <c r="AZ62" s="6">
        <v>2659</v>
      </c>
      <c r="BA62" s="6">
        <v>39</v>
      </c>
      <c r="BB62" s="6">
        <v>9571.66015625</v>
      </c>
      <c r="BC62" s="6">
        <v>2192.570068359375</v>
      </c>
      <c r="BD62" s="6">
        <v>12.436640739440918</v>
      </c>
      <c r="BE62" s="6">
        <v>1873.800048828125</v>
      </c>
      <c r="BF62" s="6">
        <v>56.099998474121094</v>
      </c>
      <c r="BG62" s="6">
        <v>6537.64013671875</v>
      </c>
      <c r="BH62" s="6">
        <v>197.7244873046875</v>
      </c>
      <c r="BI62" s="6">
        <v>2324.12841796875</v>
      </c>
      <c r="BJ62" s="6">
        <v>7451.60595703125</v>
      </c>
    </row>
    <row r="63" spans="1:62" ht="12.75" x14ac:dyDescent="0.2">
      <c r="A63" s="11">
        <v>38701</v>
      </c>
      <c r="B63" s="6">
        <v>406226</v>
      </c>
      <c r="C63" s="6">
        <v>9749</v>
      </c>
      <c r="D63" s="6">
        <v>3776</v>
      </c>
      <c r="E63" s="6">
        <v>17199</v>
      </c>
      <c r="F63" s="6">
        <v>2832</v>
      </c>
      <c r="G63" s="6">
        <v>58767</v>
      </c>
      <c r="H63" s="6">
        <v>8631</v>
      </c>
      <c r="I63" s="6">
        <v>4017</v>
      </c>
      <c r="J63" s="6">
        <v>217</v>
      </c>
      <c r="L63" s="6">
        <v>34132</v>
      </c>
      <c r="M63" s="6">
        <v>5814</v>
      </c>
      <c r="O63" s="6">
        <v>1056</v>
      </c>
      <c r="P63" s="6">
        <v>1850</v>
      </c>
      <c r="Q63" s="6">
        <v>2064</v>
      </c>
      <c r="R63" s="6">
        <v>1841</v>
      </c>
      <c r="S63" s="6">
        <v>706</v>
      </c>
      <c r="T63" s="6">
        <v>1063</v>
      </c>
      <c r="U63" s="6">
        <v>21702</v>
      </c>
      <c r="V63" s="6">
        <v>836</v>
      </c>
      <c r="W63" s="6">
        <v>1011</v>
      </c>
      <c r="X63" s="6">
        <v>8554</v>
      </c>
      <c r="Y63" s="6">
        <v>9405</v>
      </c>
      <c r="Z63" s="6">
        <v>1944</v>
      </c>
      <c r="AA63" s="6">
        <v>8717</v>
      </c>
      <c r="AB63" s="6">
        <v>1682</v>
      </c>
      <c r="AC63" s="6">
        <v>15</v>
      </c>
      <c r="AD63" s="6">
        <v>403</v>
      </c>
      <c r="AE63" s="6">
        <v>13261</v>
      </c>
      <c r="AF63" s="6">
        <v>2641</v>
      </c>
      <c r="AG63" s="6">
        <v>9277</v>
      </c>
      <c r="AH63" s="6">
        <v>2493</v>
      </c>
      <c r="AI63" s="6">
        <v>16648</v>
      </c>
      <c r="AJ63" s="6">
        <v>1320</v>
      </c>
      <c r="AK63" s="6">
        <v>0</v>
      </c>
      <c r="AL63" s="6">
        <v>1151</v>
      </c>
      <c r="AM63" s="6">
        <v>17260</v>
      </c>
      <c r="AN63" s="6">
        <v>9159</v>
      </c>
      <c r="AO63" s="6">
        <v>3590</v>
      </c>
      <c r="AP63" s="6">
        <v>3231</v>
      </c>
      <c r="AQ63" s="6">
        <v>1881</v>
      </c>
      <c r="AR63" s="6">
        <v>124</v>
      </c>
      <c r="AS63" s="6">
        <v>68</v>
      </c>
      <c r="AT63" s="6">
        <v>99620</v>
      </c>
      <c r="AU63" s="6">
        <v>972</v>
      </c>
      <c r="AV63" s="6">
        <v>0</v>
      </c>
      <c r="AW63" s="6">
        <v>3782</v>
      </c>
      <c r="AX63" s="6">
        <v>7844</v>
      </c>
      <c r="AY63" s="6">
        <v>327</v>
      </c>
      <c r="AZ63" s="6">
        <v>3548</v>
      </c>
      <c r="BA63" s="6">
        <v>48</v>
      </c>
      <c r="BB63" s="6">
        <v>10238.6767578125</v>
      </c>
      <c r="BC63" s="6">
        <v>2394.30224609375</v>
      </c>
      <c r="BD63" s="6">
        <v>16.431062698364258</v>
      </c>
      <c r="BE63" s="6">
        <v>2151.60009765625</v>
      </c>
      <c r="BF63" s="6">
        <v>98.699996948242188</v>
      </c>
      <c r="BG63" s="6">
        <v>7079.8603515625</v>
      </c>
      <c r="BH63" s="6">
        <v>261.29916381835937</v>
      </c>
      <c r="BI63" s="6">
        <v>2609.94384765625</v>
      </c>
      <c r="BJ63" s="6">
        <v>7072.1875</v>
      </c>
    </row>
    <row r="64" spans="1:62" ht="12.75" x14ac:dyDescent="0.2">
      <c r="A64" s="11">
        <v>38732</v>
      </c>
      <c r="B64" s="6">
        <v>318364</v>
      </c>
      <c r="C64" s="6">
        <v>4041</v>
      </c>
      <c r="D64" s="6">
        <v>3831</v>
      </c>
      <c r="E64" s="6">
        <v>14183</v>
      </c>
      <c r="F64" s="6">
        <v>1786</v>
      </c>
      <c r="G64" s="6">
        <v>49457</v>
      </c>
      <c r="H64" s="6">
        <v>8020</v>
      </c>
      <c r="I64" s="6">
        <v>4858</v>
      </c>
      <c r="J64" s="6">
        <v>453</v>
      </c>
      <c r="L64" s="6">
        <v>40727</v>
      </c>
      <c r="M64" s="6">
        <v>1368</v>
      </c>
      <c r="O64" s="6">
        <v>255</v>
      </c>
      <c r="P64" s="6">
        <v>887</v>
      </c>
      <c r="Q64" s="6">
        <v>1376</v>
      </c>
      <c r="R64" s="6">
        <v>681</v>
      </c>
      <c r="S64" s="6">
        <v>459</v>
      </c>
      <c r="T64" s="6">
        <v>344</v>
      </c>
      <c r="U64" s="6">
        <v>8856</v>
      </c>
      <c r="V64" s="6">
        <v>1923</v>
      </c>
      <c r="W64" s="6">
        <v>938</v>
      </c>
      <c r="X64" s="6">
        <v>9873</v>
      </c>
      <c r="Y64" s="6">
        <v>7680</v>
      </c>
      <c r="Z64" s="6">
        <v>907</v>
      </c>
      <c r="AA64" s="6">
        <v>2121</v>
      </c>
      <c r="AB64" s="6">
        <v>265</v>
      </c>
      <c r="AC64" s="6">
        <v>7</v>
      </c>
      <c r="AD64" s="6">
        <v>123</v>
      </c>
      <c r="AE64" s="6">
        <v>11725</v>
      </c>
      <c r="AF64" s="6">
        <v>4661</v>
      </c>
      <c r="AG64" s="6">
        <v>7842</v>
      </c>
      <c r="AH64" s="6">
        <v>2588</v>
      </c>
      <c r="AI64" s="6">
        <v>17720</v>
      </c>
      <c r="AJ64" s="6">
        <v>280</v>
      </c>
      <c r="AK64" s="6">
        <v>0</v>
      </c>
      <c r="AL64" s="6">
        <v>563</v>
      </c>
      <c r="AM64" s="6">
        <v>12631</v>
      </c>
      <c r="AN64" s="6">
        <v>3510</v>
      </c>
      <c r="AO64" s="6">
        <v>2157</v>
      </c>
      <c r="AP64" s="6">
        <v>3153</v>
      </c>
      <c r="AQ64" s="6">
        <v>844</v>
      </c>
      <c r="AR64" s="6">
        <v>20</v>
      </c>
      <c r="AS64" s="6">
        <v>42</v>
      </c>
      <c r="AT64" s="6">
        <v>78499</v>
      </c>
      <c r="AU64" s="6">
        <v>1266</v>
      </c>
      <c r="AV64" s="6">
        <v>1</v>
      </c>
      <c r="AW64" s="6">
        <v>753</v>
      </c>
      <c r="AX64" s="6">
        <v>2717</v>
      </c>
      <c r="AY64" s="6">
        <v>135</v>
      </c>
      <c r="AZ64" s="6">
        <v>1792</v>
      </c>
      <c r="BA64" s="6">
        <v>45</v>
      </c>
      <c r="BB64" s="6">
        <v>8495.744140625</v>
      </c>
      <c r="BC64" s="6">
        <v>2631.22021484375</v>
      </c>
      <c r="BD64" s="6">
        <v>95.189056396484375</v>
      </c>
      <c r="BE64" s="6">
        <v>1858.0999755859375</v>
      </c>
      <c r="BF64" s="6">
        <v>305.89999389648437</v>
      </c>
      <c r="BG64" s="6">
        <v>8519.5009765625</v>
      </c>
      <c r="BH64" s="6">
        <v>1203.7685546875</v>
      </c>
      <c r="BI64" s="6">
        <v>2838.828857421875</v>
      </c>
      <c r="BJ64" s="6">
        <v>5862.55712890625</v>
      </c>
    </row>
    <row r="65" spans="1:62" ht="12.75" x14ac:dyDescent="0.2">
      <c r="A65" s="11">
        <v>38763</v>
      </c>
      <c r="B65" s="6">
        <v>346138</v>
      </c>
      <c r="C65" s="6">
        <v>5197</v>
      </c>
      <c r="D65" s="6">
        <v>3390</v>
      </c>
      <c r="E65" s="6">
        <v>12939</v>
      </c>
      <c r="F65" s="6">
        <v>2436</v>
      </c>
      <c r="G65" s="6">
        <v>46922</v>
      </c>
      <c r="H65" s="6">
        <v>7130</v>
      </c>
      <c r="I65" s="6">
        <v>5132</v>
      </c>
      <c r="J65" s="6">
        <v>387</v>
      </c>
      <c r="L65" s="6">
        <v>43507</v>
      </c>
      <c r="M65" s="6">
        <v>4057</v>
      </c>
      <c r="O65" s="6">
        <v>543</v>
      </c>
      <c r="P65" s="6">
        <v>962</v>
      </c>
      <c r="Q65" s="6">
        <v>779</v>
      </c>
      <c r="R65" s="6">
        <v>489</v>
      </c>
      <c r="S65" s="6">
        <v>594</v>
      </c>
      <c r="T65" s="6">
        <v>411</v>
      </c>
      <c r="U65" s="6">
        <v>9660</v>
      </c>
      <c r="V65" s="6">
        <v>2622</v>
      </c>
      <c r="W65" s="6">
        <v>912</v>
      </c>
      <c r="X65" s="6">
        <v>10515</v>
      </c>
      <c r="Y65" s="6">
        <v>6183</v>
      </c>
      <c r="Z65" s="6">
        <v>737</v>
      </c>
      <c r="AA65" s="6">
        <v>5018</v>
      </c>
      <c r="AB65" s="6">
        <v>1063</v>
      </c>
      <c r="AC65" s="6">
        <v>8</v>
      </c>
      <c r="AD65" s="6">
        <v>185</v>
      </c>
      <c r="AE65" s="6">
        <v>11020</v>
      </c>
      <c r="AF65" s="6">
        <v>3994</v>
      </c>
      <c r="AG65" s="6">
        <v>6847</v>
      </c>
      <c r="AH65" s="6">
        <v>2467</v>
      </c>
      <c r="AI65" s="6">
        <v>18504</v>
      </c>
      <c r="AJ65" s="6">
        <v>300</v>
      </c>
      <c r="AK65" s="6">
        <v>0</v>
      </c>
      <c r="AL65" s="6">
        <v>500</v>
      </c>
      <c r="AM65" s="6">
        <v>18588</v>
      </c>
      <c r="AN65" s="6">
        <v>5417</v>
      </c>
      <c r="AO65" s="6">
        <v>4828</v>
      </c>
      <c r="AP65" s="6">
        <v>2496</v>
      </c>
      <c r="AQ65" s="6">
        <v>1836</v>
      </c>
      <c r="AR65" s="6">
        <v>36</v>
      </c>
      <c r="AS65" s="6">
        <v>111</v>
      </c>
      <c r="AT65" s="6">
        <v>86729</v>
      </c>
      <c r="AU65" s="6">
        <v>778</v>
      </c>
      <c r="AV65" s="6">
        <v>0</v>
      </c>
      <c r="AW65" s="6">
        <v>3326</v>
      </c>
      <c r="AX65" s="6">
        <v>3652</v>
      </c>
      <c r="AY65" s="6">
        <v>124</v>
      </c>
      <c r="AZ65" s="6">
        <v>2763</v>
      </c>
      <c r="BA65" s="6">
        <v>42</v>
      </c>
      <c r="BB65" s="6">
        <v>7450.00634765625</v>
      </c>
      <c r="BC65" s="6">
        <v>2354.955810546875</v>
      </c>
      <c r="BD65" s="6">
        <v>87.532371520996094</v>
      </c>
      <c r="BE65" s="6">
        <v>1582</v>
      </c>
      <c r="BF65" s="6">
        <v>353</v>
      </c>
      <c r="BG65" s="6">
        <v>7756.4013671875</v>
      </c>
      <c r="BH65" s="6">
        <v>991.29803466796875</v>
      </c>
      <c r="BI65" s="6">
        <v>2550.980224609375</v>
      </c>
      <c r="BJ65" s="6">
        <v>6114.35791015625</v>
      </c>
    </row>
    <row r="66" spans="1:62" ht="12.75" x14ac:dyDescent="0.2">
      <c r="A66" s="11">
        <v>38791</v>
      </c>
      <c r="B66" s="6">
        <v>406970</v>
      </c>
      <c r="C66" s="6">
        <v>7726</v>
      </c>
      <c r="D66" s="6">
        <v>3554</v>
      </c>
      <c r="E66" s="6">
        <v>12286</v>
      </c>
      <c r="F66" s="6">
        <v>2788</v>
      </c>
      <c r="G66" s="6">
        <v>53099</v>
      </c>
      <c r="H66" s="6">
        <v>7701</v>
      </c>
      <c r="I66" s="6">
        <v>6381</v>
      </c>
      <c r="J66" s="6">
        <v>812</v>
      </c>
      <c r="L66" s="6">
        <v>55900</v>
      </c>
      <c r="M66" s="6">
        <v>3476</v>
      </c>
      <c r="O66" s="6">
        <v>494</v>
      </c>
      <c r="P66" s="6">
        <v>1482</v>
      </c>
      <c r="Q66" s="6">
        <v>1617</v>
      </c>
      <c r="R66" s="6">
        <v>909</v>
      </c>
      <c r="S66" s="6">
        <v>1213</v>
      </c>
      <c r="T66" s="6">
        <v>575</v>
      </c>
      <c r="U66" s="6">
        <v>11968</v>
      </c>
      <c r="V66" s="6">
        <v>2355</v>
      </c>
      <c r="W66" s="6">
        <v>1039</v>
      </c>
      <c r="X66" s="6">
        <v>12512</v>
      </c>
      <c r="Y66" s="6">
        <v>7271</v>
      </c>
      <c r="Z66" s="6">
        <v>833</v>
      </c>
      <c r="AA66" s="6">
        <v>6901</v>
      </c>
      <c r="AB66" s="6">
        <v>1696</v>
      </c>
      <c r="AC66" s="6">
        <v>12</v>
      </c>
      <c r="AD66" s="6">
        <v>298</v>
      </c>
      <c r="AE66" s="6">
        <v>11955</v>
      </c>
      <c r="AF66" s="6">
        <v>4874</v>
      </c>
      <c r="AG66" s="6">
        <v>7577</v>
      </c>
      <c r="AH66" s="6">
        <v>2877</v>
      </c>
      <c r="AI66" s="6">
        <v>28892</v>
      </c>
      <c r="AJ66" s="6">
        <v>1641</v>
      </c>
      <c r="AK66" s="6">
        <v>0</v>
      </c>
      <c r="AL66" s="6">
        <v>564</v>
      </c>
      <c r="AM66" s="6">
        <v>17978</v>
      </c>
      <c r="AN66" s="6">
        <v>6304</v>
      </c>
      <c r="AO66" s="6">
        <v>8760</v>
      </c>
      <c r="AP66" s="6">
        <v>2376</v>
      </c>
      <c r="AQ66" s="6">
        <v>2046</v>
      </c>
      <c r="AR66" s="6">
        <v>45</v>
      </c>
      <c r="AS66" s="6">
        <v>167</v>
      </c>
      <c r="AT66" s="6">
        <v>97292</v>
      </c>
      <c r="AU66" s="6">
        <v>1064</v>
      </c>
      <c r="AV66" s="6">
        <v>2</v>
      </c>
      <c r="AW66" s="6">
        <v>2765</v>
      </c>
      <c r="AX66" s="6">
        <v>1403</v>
      </c>
      <c r="AY66" s="6">
        <v>141</v>
      </c>
      <c r="AZ66" s="6">
        <v>3299</v>
      </c>
      <c r="BA66" s="6">
        <v>51</v>
      </c>
      <c r="BB66" s="6">
        <v>8295.29296875</v>
      </c>
      <c r="BC66" s="6">
        <v>2512.91162109375</v>
      </c>
      <c r="BD66" s="6">
        <v>44.028343200683594</v>
      </c>
      <c r="BE66" s="6">
        <v>1697.9000244140625</v>
      </c>
      <c r="BF66" s="6">
        <v>357.20001220703125</v>
      </c>
      <c r="BG66" s="6">
        <v>8717.8564453125</v>
      </c>
      <c r="BH66" s="6">
        <v>1023.5331420898437</v>
      </c>
      <c r="BI66" s="6">
        <v>2198.530029296875</v>
      </c>
      <c r="BJ66" s="6">
        <v>6845.45947265625</v>
      </c>
    </row>
    <row r="67" spans="1:62" ht="12.75" x14ac:dyDescent="0.2">
      <c r="A67" s="11">
        <v>38822</v>
      </c>
      <c r="B67" s="6">
        <v>426027</v>
      </c>
      <c r="C67" s="6">
        <v>9059</v>
      </c>
      <c r="D67" s="6">
        <v>3174</v>
      </c>
      <c r="E67" s="6">
        <v>14248</v>
      </c>
      <c r="F67" s="6">
        <v>5482</v>
      </c>
      <c r="G67" s="6">
        <v>44123</v>
      </c>
      <c r="H67" s="6">
        <v>5752</v>
      </c>
      <c r="I67" s="6">
        <v>5822</v>
      </c>
      <c r="J67" s="6">
        <v>234</v>
      </c>
      <c r="L67" s="6">
        <v>61761</v>
      </c>
      <c r="M67" s="6">
        <v>6395</v>
      </c>
      <c r="O67" s="6">
        <v>160</v>
      </c>
      <c r="P67" s="6">
        <v>2869</v>
      </c>
      <c r="Q67" s="6">
        <v>1685</v>
      </c>
      <c r="R67" s="6">
        <v>707</v>
      </c>
      <c r="S67" s="6">
        <v>1530</v>
      </c>
      <c r="T67" s="6">
        <v>224</v>
      </c>
      <c r="U67" s="6">
        <v>16015</v>
      </c>
      <c r="V67" s="6">
        <v>2405</v>
      </c>
      <c r="W67" s="6">
        <v>874</v>
      </c>
      <c r="X67" s="6">
        <v>12088</v>
      </c>
      <c r="Y67" s="6">
        <v>8695</v>
      </c>
      <c r="Z67" s="6">
        <v>443</v>
      </c>
      <c r="AA67" s="6">
        <v>9740</v>
      </c>
      <c r="AB67" s="6">
        <v>1940</v>
      </c>
      <c r="AC67" s="6">
        <v>8</v>
      </c>
      <c r="AD67" s="6">
        <v>379</v>
      </c>
      <c r="AE67" s="6">
        <v>11087</v>
      </c>
      <c r="AF67" s="6">
        <v>2310</v>
      </c>
      <c r="AG67" s="6">
        <v>7685</v>
      </c>
      <c r="AH67" s="6">
        <v>4029</v>
      </c>
      <c r="AI67" s="6">
        <v>25894</v>
      </c>
      <c r="AJ67" s="6">
        <v>1062</v>
      </c>
      <c r="AK67" s="6">
        <v>0</v>
      </c>
      <c r="AL67" s="6">
        <v>503</v>
      </c>
      <c r="AM67" s="6">
        <v>25171</v>
      </c>
      <c r="AN67" s="6">
        <v>588</v>
      </c>
      <c r="AO67" s="6">
        <v>5619</v>
      </c>
      <c r="AP67" s="6">
        <v>1840</v>
      </c>
      <c r="AQ67" s="6">
        <v>2299</v>
      </c>
      <c r="AR67" s="6">
        <v>21</v>
      </c>
      <c r="AS67" s="6">
        <v>563</v>
      </c>
      <c r="AT67" s="6">
        <v>115654</v>
      </c>
      <c r="AU67" s="6">
        <v>1175</v>
      </c>
      <c r="AV67" s="6">
        <v>2</v>
      </c>
      <c r="AW67" s="6">
        <v>1439</v>
      </c>
      <c r="AX67" s="6">
        <v>1089</v>
      </c>
      <c r="AY67" s="6">
        <v>122</v>
      </c>
      <c r="AZ67" s="6">
        <v>2014</v>
      </c>
      <c r="BA67" s="6">
        <v>47</v>
      </c>
      <c r="BB67" s="6">
        <v>7636.8291015625</v>
      </c>
      <c r="BC67" s="6">
        <v>2369.83447265625</v>
      </c>
      <c r="BD67" s="6">
        <v>1.3137065172195435</v>
      </c>
      <c r="BE67" s="6">
        <v>1394</v>
      </c>
      <c r="BF67" s="6">
        <v>325</v>
      </c>
      <c r="BG67" s="6">
        <v>6537.07275390625</v>
      </c>
      <c r="BH67" s="6">
        <v>815.645751953125</v>
      </c>
      <c r="BI67" s="6">
        <v>2054.7861328125</v>
      </c>
      <c r="BJ67" s="6">
        <v>6350.8896484375</v>
      </c>
    </row>
    <row r="68" spans="1:62" ht="12.75" x14ac:dyDescent="0.2">
      <c r="A68" s="11">
        <v>38852</v>
      </c>
      <c r="B68" s="6">
        <v>504409</v>
      </c>
      <c r="C68" s="6">
        <v>11642</v>
      </c>
      <c r="D68" s="6">
        <v>3327</v>
      </c>
      <c r="E68" s="6">
        <v>16913</v>
      </c>
      <c r="F68" s="6">
        <v>7993</v>
      </c>
      <c r="G68" s="6">
        <v>54019</v>
      </c>
      <c r="H68" s="6">
        <v>5933</v>
      </c>
      <c r="I68" s="6">
        <v>6143</v>
      </c>
      <c r="J68" s="6">
        <v>530</v>
      </c>
      <c r="L68" s="6">
        <v>73935</v>
      </c>
      <c r="M68" s="6">
        <v>7215</v>
      </c>
      <c r="O68" s="6">
        <v>399</v>
      </c>
      <c r="P68" s="6">
        <v>3469</v>
      </c>
      <c r="Q68" s="6">
        <v>1740</v>
      </c>
      <c r="R68" s="6">
        <v>1672</v>
      </c>
      <c r="S68" s="6">
        <v>1771</v>
      </c>
      <c r="T68" s="6">
        <v>1084</v>
      </c>
      <c r="U68" s="6">
        <v>16160</v>
      </c>
      <c r="V68" s="6">
        <v>3514</v>
      </c>
      <c r="W68" s="6">
        <v>1201</v>
      </c>
      <c r="X68" s="6">
        <v>14552</v>
      </c>
      <c r="Y68" s="6">
        <v>8049</v>
      </c>
      <c r="Z68" s="6">
        <v>1060</v>
      </c>
      <c r="AA68" s="6">
        <v>10981</v>
      </c>
      <c r="AB68" s="6">
        <v>2864</v>
      </c>
      <c r="AC68" s="6">
        <v>11</v>
      </c>
      <c r="AD68" s="6">
        <v>503</v>
      </c>
      <c r="AE68" s="6">
        <v>12372</v>
      </c>
      <c r="AF68" s="6">
        <v>1105</v>
      </c>
      <c r="AG68" s="6">
        <v>10571</v>
      </c>
      <c r="AH68" s="6">
        <v>5047</v>
      </c>
      <c r="AI68" s="6">
        <v>31902</v>
      </c>
      <c r="AJ68" s="6">
        <v>1514</v>
      </c>
      <c r="AK68" s="6">
        <v>0</v>
      </c>
      <c r="AL68" s="6">
        <v>1213</v>
      </c>
      <c r="AM68" s="6">
        <v>27763</v>
      </c>
      <c r="AN68" s="6">
        <v>711</v>
      </c>
      <c r="AO68" s="6">
        <v>6787</v>
      </c>
      <c r="AP68" s="6">
        <v>3537</v>
      </c>
      <c r="AQ68" s="6">
        <v>2545</v>
      </c>
      <c r="AR68" s="6">
        <v>126</v>
      </c>
      <c r="AS68" s="6">
        <v>216</v>
      </c>
      <c r="AT68" s="6">
        <v>134777</v>
      </c>
      <c r="AU68" s="6">
        <v>1034</v>
      </c>
      <c r="AV68" s="6">
        <v>2</v>
      </c>
      <c r="AW68" s="6">
        <v>2191</v>
      </c>
      <c r="AX68" s="6">
        <v>970</v>
      </c>
      <c r="AY68" s="6">
        <v>263</v>
      </c>
      <c r="AZ68" s="6">
        <v>3028</v>
      </c>
      <c r="BA68" s="6">
        <v>57</v>
      </c>
      <c r="BB68" s="6">
        <v>7659.052734375</v>
      </c>
      <c r="BC68" s="6">
        <v>1908.7760009765625</v>
      </c>
      <c r="BD68" s="6">
        <v>0</v>
      </c>
      <c r="BE68" s="6">
        <v>1425.5</v>
      </c>
      <c r="BF68" s="6">
        <v>277.39999389648437</v>
      </c>
      <c r="BG68" s="6">
        <v>6733.72265625</v>
      </c>
      <c r="BH68" s="6">
        <v>864.09051513671875</v>
      </c>
      <c r="BI68" s="6">
        <v>2346.26611328125</v>
      </c>
      <c r="BJ68" s="6">
        <v>7458.60400390625</v>
      </c>
    </row>
    <row r="69" spans="1:62" ht="12.75" x14ac:dyDescent="0.2">
      <c r="A69" s="11">
        <v>38883</v>
      </c>
      <c r="B69" s="6">
        <v>629660</v>
      </c>
      <c r="C69" s="6">
        <v>19064</v>
      </c>
      <c r="D69" s="6">
        <v>3641</v>
      </c>
      <c r="E69" s="6">
        <v>25899</v>
      </c>
      <c r="F69" s="6">
        <v>9918</v>
      </c>
      <c r="G69" s="6">
        <v>66829</v>
      </c>
      <c r="H69" s="6">
        <v>8172</v>
      </c>
      <c r="I69" s="6">
        <v>7470</v>
      </c>
      <c r="J69" s="6">
        <v>1286</v>
      </c>
      <c r="L69" s="6">
        <v>76547</v>
      </c>
      <c r="M69" s="6">
        <v>11768</v>
      </c>
      <c r="O69" s="6">
        <v>445</v>
      </c>
      <c r="P69" s="6">
        <v>4022</v>
      </c>
      <c r="Q69" s="6">
        <v>2619</v>
      </c>
      <c r="R69" s="6">
        <v>1780</v>
      </c>
      <c r="S69" s="6">
        <v>2491</v>
      </c>
      <c r="T69" s="6">
        <v>1504</v>
      </c>
      <c r="U69" s="6">
        <v>19846</v>
      </c>
      <c r="V69" s="6">
        <v>3478</v>
      </c>
      <c r="W69" s="6">
        <v>2296</v>
      </c>
      <c r="X69" s="6">
        <v>16900</v>
      </c>
      <c r="Y69" s="6">
        <v>8207</v>
      </c>
      <c r="Z69" s="6">
        <v>1912</v>
      </c>
      <c r="AA69" s="6">
        <v>18748</v>
      </c>
      <c r="AB69" s="6">
        <v>3664</v>
      </c>
      <c r="AC69" s="6">
        <v>68</v>
      </c>
      <c r="AD69" s="6">
        <v>742</v>
      </c>
      <c r="AE69" s="6">
        <v>16470</v>
      </c>
      <c r="AF69" s="6">
        <v>1614</v>
      </c>
      <c r="AG69" s="6">
        <v>13402</v>
      </c>
      <c r="AH69" s="6">
        <v>5678</v>
      </c>
      <c r="AI69" s="6">
        <v>40392</v>
      </c>
      <c r="AJ69" s="6">
        <v>2788</v>
      </c>
      <c r="AK69" s="6">
        <v>0</v>
      </c>
      <c r="AL69" s="6">
        <v>1904</v>
      </c>
      <c r="AM69" s="6">
        <v>28692</v>
      </c>
      <c r="AN69" s="6">
        <v>2700</v>
      </c>
      <c r="AO69" s="6">
        <v>11967</v>
      </c>
      <c r="AP69" s="6">
        <v>3934</v>
      </c>
      <c r="AQ69" s="6">
        <v>5577</v>
      </c>
      <c r="AR69" s="6">
        <v>454</v>
      </c>
      <c r="AS69" s="6">
        <v>629</v>
      </c>
      <c r="AT69" s="6">
        <v>157909</v>
      </c>
      <c r="AU69" s="6">
        <v>2619</v>
      </c>
      <c r="AV69" s="6">
        <v>3</v>
      </c>
      <c r="AW69" s="6">
        <v>7879</v>
      </c>
      <c r="AX69" s="6">
        <v>1956</v>
      </c>
      <c r="AY69" s="6">
        <v>252</v>
      </c>
      <c r="AZ69" s="6">
        <v>3444</v>
      </c>
      <c r="BA69" s="6">
        <v>79</v>
      </c>
      <c r="BB69" s="6">
        <v>7599.83837890625</v>
      </c>
      <c r="BC69" s="6">
        <v>1443.4044189453125</v>
      </c>
      <c r="BD69" s="6">
        <v>7.4414186477661133</v>
      </c>
      <c r="BE69" s="6">
        <v>1479.9000244140625</v>
      </c>
      <c r="BF69" s="6">
        <v>256.29998779296875</v>
      </c>
      <c r="BG69" s="6">
        <v>9336.9326171875</v>
      </c>
      <c r="BH69" s="6">
        <v>976.38446044921875</v>
      </c>
      <c r="BI69" s="6">
        <v>2188.962890625</v>
      </c>
      <c r="BJ69" s="6">
        <v>9268.2197265625</v>
      </c>
    </row>
    <row r="70" spans="1:62" ht="12.75" x14ac:dyDescent="0.2">
      <c r="A70" s="11">
        <v>38913</v>
      </c>
      <c r="B70" s="6">
        <v>863531</v>
      </c>
      <c r="C70" s="6">
        <v>25244</v>
      </c>
      <c r="D70" s="6">
        <v>3800</v>
      </c>
      <c r="E70" s="6">
        <v>30470</v>
      </c>
      <c r="F70" s="6">
        <v>10440</v>
      </c>
      <c r="G70" s="6">
        <v>107131</v>
      </c>
      <c r="H70" s="6">
        <v>9905</v>
      </c>
      <c r="I70" s="6">
        <v>9048</v>
      </c>
      <c r="J70" s="6">
        <v>2111</v>
      </c>
      <c r="L70" s="6">
        <v>78765</v>
      </c>
      <c r="M70" s="6">
        <v>18747</v>
      </c>
      <c r="O70" s="6">
        <v>1244</v>
      </c>
      <c r="P70" s="6">
        <v>12012</v>
      </c>
      <c r="Q70" s="6">
        <v>6100</v>
      </c>
      <c r="R70" s="6">
        <v>3166</v>
      </c>
      <c r="S70" s="6">
        <v>5351</v>
      </c>
      <c r="T70" s="6">
        <v>3274</v>
      </c>
      <c r="U70" s="6">
        <v>25890</v>
      </c>
      <c r="V70" s="6">
        <v>5218</v>
      </c>
      <c r="W70" s="6">
        <v>5490</v>
      </c>
      <c r="X70" s="6">
        <v>22422</v>
      </c>
      <c r="Y70" s="6">
        <v>18626</v>
      </c>
      <c r="Z70" s="6">
        <v>5845</v>
      </c>
      <c r="AA70" s="6">
        <v>22703</v>
      </c>
      <c r="AB70" s="6">
        <v>7662</v>
      </c>
      <c r="AC70" s="6">
        <v>114</v>
      </c>
      <c r="AD70" s="6">
        <v>2463</v>
      </c>
      <c r="AE70" s="6">
        <v>19581</v>
      </c>
      <c r="AF70" s="6">
        <v>3077</v>
      </c>
      <c r="AG70" s="6">
        <v>20728</v>
      </c>
      <c r="AH70" s="6">
        <v>7310</v>
      </c>
      <c r="AI70" s="6">
        <v>57219</v>
      </c>
      <c r="AJ70" s="6">
        <v>7728</v>
      </c>
      <c r="AK70" s="6">
        <v>0</v>
      </c>
      <c r="AL70" s="6">
        <v>6113</v>
      </c>
      <c r="AM70" s="6">
        <v>35832</v>
      </c>
      <c r="AN70" s="6">
        <v>9740</v>
      </c>
      <c r="AO70" s="6">
        <v>21984</v>
      </c>
      <c r="AP70" s="6">
        <v>5664</v>
      </c>
      <c r="AQ70" s="6">
        <v>10531</v>
      </c>
      <c r="AR70" s="6">
        <v>1244</v>
      </c>
      <c r="AS70" s="6">
        <v>2341</v>
      </c>
      <c r="AT70" s="6">
        <v>175090</v>
      </c>
      <c r="AU70" s="6">
        <v>4103</v>
      </c>
      <c r="AV70" s="6">
        <v>3</v>
      </c>
      <c r="AW70" s="6">
        <v>16761</v>
      </c>
      <c r="AX70" s="6">
        <v>6853</v>
      </c>
      <c r="AY70" s="6">
        <v>920</v>
      </c>
      <c r="AZ70" s="6">
        <v>7346</v>
      </c>
      <c r="BA70" s="6">
        <v>119</v>
      </c>
      <c r="BB70" s="6">
        <v>9030.681640625</v>
      </c>
      <c r="BC70" s="6">
        <v>2636.90869140625</v>
      </c>
      <c r="BD70" s="6">
        <v>177.66084289550781</v>
      </c>
      <c r="BE70" s="6">
        <v>1517.4000244140625</v>
      </c>
      <c r="BF70" s="6">
        <v>265.60000610351562</v>
      </c>
      <c r="BG70" s="6">
        <v>10452.9013671875</v>
      </c>
      <c r="BH70" s="6">
        <v>973.6898193359375</v>
      </c>
      <c r="BI70" s="6">
        <v>2487.704345703125</v>
      </c>
      <c r="BJ70" s="6">
        <v>11914.6787109375</v>
      </c>
    </row>
    <row r="71" spans="1:62" ht="12.75" x14ac:dyDescent="0.2">
      <c r="A71" s="11">
        <v>38944</v>
      </c>
      <c r="B71" s="6">
        <v>840197</v>
      </c>
      <c r="C71" s="6">
        <v>26196</v>
      </c>
      <c r="D71" s="6">
        <v>3741</v>
      </c>
      <c r="E71" s="6">
        <v>32300</v>
      </c>
      <c r="F71" s="6">
        <v>10944</v>
      </c>
      <c r="G71" s="6">
        <v>82273</v>
      </c>
      <c r="H71" s="6">
        <v>9958</v>
      </c>
      <c r="I71" s="6">
        <v>7397</v>
      </c>
      <c r="J71" s="6">
        <v>1535</v>
      </c>
      <c r="L71" s="6">
        <v>77294</v>
      </c>
      <c r="M71" s="6">
        <v>19963</v>
      </c>
      <c r="O71" s="6">
        <v>1239</v>
      </c>
      <c r="P71" s="6">
        <v>10068</v>
      </c>
      <c r="Q71" s="6">
        <v>4873</v>
      </c>
      <c r="R71" s="6">
        <v>2467</v>
      </c>
      <c r="S71" s="6">
        <v>4859</v>
      </c>
      <c r="T71" s="6">
        <v>3669</v>
      </c>
      <c r="U71" s="6">
        <v>28542</v>
      </c>
      <c r="V71" s="6">
        <v>3965</v>
      </c>
      <c r="W71" s="6">
        <v>4856</v>
      </c>
      <c r="X71" s="6">
        <v>18502</v>
      </c>
      <c r="Y71" s="6">
        <v>15553</v>
      </c>
      <c r="Z71" s="6">
        <v>3518</v>
      </c>
      <c r="AA71" s="6">
        <v>25830</v>
      </c>
      <c r="AB71" s="6">
        <v>7716</v>
      </c>
      <c r="AC71" s="6">
        <v>101</v>
      </c>
      <c r="AD71" s="6">
        <v>1465</v>
      </c>
      <c r="AE71" s="6">
        <v>19340</v>
      </c>
      <c r="AF71" s="6">
        <v>4265</v>
      </c>
      <c r="AG71" s="6">
        <v>19700</v>
      </c>
      <c r="AH71" s="6">
        <v>6733</v>
      </c>
      <c r="AI71" s="6">
        <v>51234</v>
      </c>
      <c r="AJ71" s="6">
        <v>9210</v>
      </c>
      <c r="AK71" s="6">
        <v>0</v>
      </c>
      <c r="AL71" s="6">
        <v>5191</v>
      </c>
      <c r="AM71" s="6">
        <v>39208</v>
      </c>
      <c r="AN71" s="6">
        <v>9646</v>
      </c>
      <c r="AO71" s="6">
        <v>18355</v>
      </c>
      <c r="AP71" s="6">
        <v>4426</v>
      </c>
      <c r="AQ71" s="6">
        <v>11785</v>
      </c>
      <c r="AR71" s="6">
        <v>759</v>
      </c>
      <c r="AS71" s="6">
        <v>1839</v>
      </c>
      <c r="AT71" s="6">
        <v>193006</v>
      </c>
      <c r="AU71" s="6">
        <v>3659</v>
      </c>
      <c r="AV71" s="6">
        <v>2</v>
      </c>
      <c r="AW71" s="6">
        <v>16098</v>
      </c>
      <c r="AX71" s="6">
        <v>9570</v>
      </c>
      <c r="AY71" s="6">
        <v>757</v>
      </c>
      <c r="AZ71" s="6">
        <v>6488</v>
      </c>
      <c r="BA71" s="6">
        <v>101</v>
      </c>
      <c r="BB71" s="6">
        <v>8803.4267578125</v>
      </c>
      <c r="BC71" s="6">
        <v>2297.189453125</v>
      </c>
      <c r="BD71" s="6">
        <v>47.893764495849609</v>
      </c>
      <c r="BE71" s="6">
        <v>1387.9000244140625</v>
      </c>
      <c r="BF71" s="6">
        <v>264.20001220703125</v>
      </c>
      <c r="BG71" s="6">
        <v>9363.888671875</v>
      </c>
      <c r="BH71" s="6">
        <v>1033.1163330078125</v>
      </c>
      <c r="BI71" s="6">
        <v>2458.230224609375</v>
      </c>
      <c r="BJ71" s="6">
        <v>10769.1455078125</v>
      </c>
    </row>
    <row r="72" spans="1:62" ht="12.75" x14ac:dyDescent="0.2">
      <c r="A72" s="11">
        <v>38975</v>
      </c>
      <c r="B72" s="6">
        <v>548321</v>
      </c>
      <c r="C72" s="6">
        <v>11340</v>
      </c>
      <c r="D72" s="6">
        <v>3237</v>
      </c>
      <c r="E72" s="6">
        <v>26270</v>
      </c>
      <c r="F72" s="6">
        <v>7912</v>
      </c>
      <c r="G72" s="6">
        <v>74886</v>
      </c>
      <c r="H72" s="6">
        <v>5408</v>
      </c>
      <c r="I72" s="6">
        <v>6099</v>
      </c>
      <c r="J72" s="6">
        <v>718</v>
      </c>
      <c r="L72" s="6">
        <v>73892</v>
      </c>
      <c r="M72" s="6">
        <v>7802</v>
      </c>
      <c r="O72" s="6">
        <v>1267</v>
      </c>
      <c r="P72" s="6">
        <v>1637</v>
      </c>
      <c r="Q72" s="6">
        <v>1454</v>
      </c>
      <c r="R72" s="6">
        <v>1181</v>
      </c>
      <c r="S72" s="6">
        <v>1107</v>
      </c>
      <c r="T72" s="6">
        <v>273</v>
      </c>
      <c r="U72" s="6">
        <v>17050</v>
      </c>
      <c r="V72" s="6">
        <v>3424</v>
      </c>
      <c r="W72" s="6">
        <v>1114</v>
      </c>
      <c r="X72" s="6">
        <v>15139</v>
      </c>
      <c r="Y72" s="6">
        <v>5950</v>
      </c>
      <c r="Z72" s="6">
        <v>1213</v>
      </c>
      <c r="AA72" s="6">
        <v>12444</v>
      </c>
      <c r="AB72" s="6">
        <v>1435</v>
      </c>
      <c r="AC72" s="6">
        <v>59</v>
      </c>
      <c r="AD72" s="6">
        <v>314</v>
      </c>
      <c r="AE72" s="6">
        <v>16314</v>
      </c>
      <c r="AF72" s="6">
        <v>4450</v>
      </c>
      <c r="AG72" s="6">
        <v>10851</v>
      </c>
      <c r="AH72" s="6">
        <v>4592</v>
      </c>
      <c r="AI72" s="6">
        <v>35235</v>
      </c>
      <c r="AJ72" s="6">
        <v>1201</v>
      </c>
      <c r="AK72" s="6">
        <v>0</v>
      </c>
      <c r="AL72" s="6">
        <v>1347</v>
      </c>
      <c r="AM72" s="6">
        <v>19906</v>
      </c>
      <c r="AN72" s="6">
        <v>9542</v>
      </c>
      <c r="AO72" s="6">
        <v>7400</v>
      </c>
      <c r="AP72" s="6">
        <v>4347</v>
      </c>
      <c r="AQ72" s="6">
        <v>3011</v>
      </c>
      <c r="AR72" s="6">
        <v>152</v>
      </c>
      <c r="AS72" s="6">
        <v>164</v>
      </c>
      <c r="AT72" s="6">
        <v>128393</v>
      </c>
      <c r="AU72" s="6">
        <v>3536</v>
      </c>
      <c r="AV72" s="6">
        <v>4</v>
      </c>
      <c r="AW72" s="6">
        <v>2052</v>
      </c>
      <c r="AX72" s="6">
        <v>9799</v>
      </c>
      <c r="AY72" s="6">
        <v>156</v>
      </c>
      <c r="AZ72" s="6">
        <v>3167</v>
      </c>
      <c r="BA72" s="6">
        <v>77</v>
      </c>
      <c r="BB72" s="6">
        <v>8784.7607421875</v>
      </c>
      <c r="BC72" s="6">
        <v>2602.339111328125</v>
      </c>
      <c r="BD72" s="6">
        <v>42.105812072753906</v>
      </c>
      <c r="BE72" s="6">
        <v>1484</v>
      </c>
      <c r="BF72" s="6">
        <v>302.79998779296875</v>
      </c>
      <c r="BG72" s="6">
        <v>8484.60546875</v>
      </c>
      <c r="BH72" s="6">
        <v>933.72637939453125</v>
      </c>
      <c r="BI72" s="6">
        <v>2461.84814453125</v>
      </c>
      <c r="BJ72" s="6">
        <v>9406.736328125</v>
      </c>
    </row>
    <row r="73" spans="1:62" ht="12.75" x14ac:dyDescent="0.2">
      <c r="A73" s="11">
        <v>39005</v>
      </c>
      <c r="B73" s="6">
        <v>527532</v>
      </c>
      <c r="C73" s="6">
        <v>10610</v>
      </c>
      <c r="D73" s="6">
        <v>3616</v>
      </c>
      <c r="E73" s="6">
        <v>27279</v>
      </c>
      <c r="F73" s="6">
        <v>6430</v>
      </c>
      <c r="G73" s="6">
        <v>66357</v>
      </c>
      <c r="H73" s="6">
        <v>8390</v>
      </c>
      <c r="I73" s="6">
        <v>6758</v>
      </c>
      <c r="J73" s="6">
        <v>527</v>
      </c>
      <c r="L73" s="6">
        <v>66927</v>
      </c>
      <c r="M73" s="6">
        <v>6850</v>
      </c>
      <c r="O73" s="6">
        <v>1360</v>
      </c>
      <c r="P73" s="6">
        <v>2160</v>
      </c>
      <c r="Q73" s="6">
        <v>1584</v>
      </c>
      <c r="R73" s="6">
        <v>2639</v>
      </c>
      <c r="S73" s="6">
        <v>1554</v>
      </c>
      <c r="T73" s="6">
        <v>179</v>
      </c>
      <c r="U73" s="6">
        <v>16430</v>
      </c>
      <c r="V73" s="6">
        <v>4769</v>
      </c>
      <c r="W73" s="6">
        <v>1074</v>
      </c>
      <c r="X73" s="6">
        <v>16173</v>
      </c>
      <c r="Y73" s="6">
        <v>8099</v>
      </c>
      <c r="Z73" s="6">
        <v>3451</v>
      </c>
      <c r="AA73" s="6">
        <v>11142</v>
      </c>
      <c r="AB73" s="6">
        <v>1838</v>
      </c>
      <c r="AC73" s="6">
        <v>68</v>
      </c>
      <c r="AD73" s="6">
        <v>564</v>
      </c>
      <c r="AE73" s="6">
        <v>13047</v>
      </c>
      <c r="AF73" s="6">
        <v>4758</v>
      </c>
      <c r="AG73" s="6">
        <v>9098</v>
      </c>
      <c r="AH73" s="6">
        <v>5100</v>
      </c>
      <c r="AI73" s="6">
        <v>33766</v>
      </c>
      <c r="AJ73" s="6">
        <v>924</v>
      </c>
      <c r="AK73" s="6">
        <v>0</v>
      </c>
      <c r="AL73" s="6">
        <v>2246</v>
      </c>
      <c r="AM73" s="6">
        <v>20880</v>
      </c>
      <c r="AN73" s="6">
        <v>10105</v>
      </c>
      <c r="AO73" s="6">
        <v>5763</v>
      </c>
      <c r="AP73" s="6">
        <v>5415</v>
      </c>
      <c r="AQ73" s="6">
        <v>3616</v>
      </c>
      <c r="AR73" s="6">
        <v>133</v>
      </c>
      <c r="AS73" s="6">
        <v>99</v>
      </c>
      <c r="AT73" s="6">
        <v>114964</v>
      </c>
      <c r="AU73" s="6">
        <v>2900</v>
      </c>
      <c r="AV73" s="6">
        <v>2</v>
      </c>
      <c r="AW73" s="6">
        <v>2631</v>
      </c>
      <c r="AX73" s="6">
        <v>10060</v>
      </c>
      <c r="AY73" s="6">
        <v>301</v>
      </c>
      <c r="AZ73" s="6">
        <v>4818</v>
      </c>
      <c r="BA73" s="6">
        <v>76</v>
      </c>
      <c r="BB73" s="6">
        <v>9316.103515625</v>
      </c>
      <c r="BC73" s="6">
        <v>2448.302490234375</v>
      </c>
      <c r="BD73" s="6">
        <v>64.251609802246094</v>
      </c>
      <c r="BE73" s="6">
        <v>1474.199951171875</v>
      </c>
      <c r="BF73" s="6">
        <v>493.60000610351562</v>
      </c>
      <c r="BG73" s="6">
        <v>9174.0302734375</v>
      </c>
      <c r="BH73" s="6">
        <v>695.990966796875</v>
      </c>
      <c r="BI73" s="6">
        <v>2721.08740234375</v>
      </c>
      <c r="BJ73" s="6">
        <v>8224.0283203125</v>
      </c>
    </row>
    <row r="74" spans="1:62" ht="12.75" x14ac:dyDescent="0.2">
      <c r="A74" s="11">
        <v>39036</v>
      </c>
      <c r="B74" s="6">
        <v>396586</v>
      </c>
      <c r="C74" s="6">
        <v>7580</v>
      </c>
      <c r="D74" s="6">
        <v>3947</v>
      </c>
      <c r="E74" s="6">
        <v>17806</v>
      </c>
      <c r="F74" s="6">
        <v>2352</v>
      </c>
      <c r="G74" s="6">
        <v>60771</v>
      </c>
      <c r="H74" s="6">
        <v>7379</v>
      </c>
      <c r="I74" s="6">
        <v>5533</v>
      </c>
      <c r="J74" s="6">
        <v>313</v>
      </c>
      <c r="L74" s="6">
        <v>47986</v>
      </c>
      <c r="M74" s="6">
        <v>3690</v>
      </c>
      <c r="O74" s="6">
        <v>877</v>
      </c>
      <c r="P74" s="6">
        <v>2028</v>
      </c>
      <c r="Q74" s="6">
        <v>1831</v>
      </c>
      <c r="R74" s="6">
        <v>2393</v>
      </c>
      <c r="S74" s="6">
        <v>818</v>
      </c>
      <c r="T74" s="6">
        <v>302</v>
      </c>
      <c r="U74" s="6">
        <v>12697</v>
      </c>
      <c r="V74" s="6">
        <v>3826</v>
      </c>
      <c r="W74" s="6">
        <v>973</v>
      </c>
      <c r="X74" s="6">
        <v>10683</v>
      </c>
      <c r="Y74" s="6">
        <v>7856</v>
      </c>
      <c r="Z74" s="6">
        <v>2423</v>
      </c>
      <c r="AA74" s="6">
        <v>6299</v>
      </c>
      <c r="AB74" s="6">
        <v>1232</v>
      </c>
      <c r="AC74" s="6">
        <v>44</v>
      </c>
      <c r="AD74" s="6">
        <v>334</v>
      </c>
      <c r="AE74" s="6">
        <v>10709</v>
      </c>
      <c r="AF74" s="6">
        <v>2245</v>
      </c>
      <c r="AG74" s="6">
        <v>7902</v>
      </c>
      <c r="AH74" s="6">
        <v>4644</v>
      </c>
      <c r="AI74" s="6">
        <v>23831</v>
      </c>
      <c r="AJ74" s="6">
        <v>852</v>
      </c>
      <c r="AK74" s="6">
        <v>0</v>
      </c>
      <c r="AL74" s="6">
        <v>1958</v>
      </c>
      <c r="AM74" s="6">
        <v>14270</v>
      </c>
      <c r="AN74" s="6">
        <v>7221</v>
      </c>
      <c r="AO74" s="6">
        <v>3145</v>
      </c>
      <c r="AP74" s="6">
        <v>2975</v>
      </c>
      <c r="AQ74" s="6">
        <v>3683</v>
      </c>
      <c r="AR74" s="6">
        <v>112</v>
      </c>
      <c r="AS74" s="6">
        <v>104</v>
      </c>
      <c r="AT74" s="6">
        <v>86706</v>
      </c>
      <c r="AU74" s="6">
        <v>3094</v>
      </c>
      <c r="AV74" s="6">
        <v>4</v>
      </c>
      <c r="AW74" s="6">
        <v>2252</v>
      </c>
      <c r="AX74" s="6">
        <v>4698</v>
      </c>
      <c r="AY74" s="6">
        <v>348</v>
      </c>
      <c r="AZ74" s="6">
        <v>3796</v>
      </c>
      <c r="BA74" s="6">
        <v>61</v>
      </c>
      <c r="BB74" s="6">
        <v>8996.4013671875</v>
      </c>
      <c r="BC74" s="6">
        <v>1538.3995361328125</v>
      </c>
      <c r="BD74" s="6">
        <v>69.53125</v>
      </c>
      <c r="BE74" s="6">
        <v>1587.9000244140625</v>
      </c>
      <c r="BF74" s="6">
        <v>471</v>
      </c>
      <c r="BG74" s="6">
        <v>8938.501953125</v>
      </c>
      <c r="BH74" s="6">
        <v>935.31231689453125</v>
      </c>
      <c r="BI74" s="6">
        <v>2708.344482421875</v>
      </c>
      <c r="BJ74" s="6">
        <v>7902.0439453125</v>
      </c>
    </row>
    <row r="75" spans="1:62" ht="12.75" x14ac:dyDescent="0.2">
      <c r="A75" s="11">
        <v>39066</v>
      </c>
      <c r="B75" s="6">
        <v>414365</v>
      </c>
      <c r="C75" s="6">
        <v>7829</v>
      </c>
      <c r="D75" s="6">
        <v>4029</v>
      </c>
      <c r="E75" s="6">
        <v>17554</v>
      </c>
      <c r="F75" s="6">
        <v>2575</v>
      </c>
      <c r="G75" s="6">
        <v>64967</v>
      </c>
      <c r="H75" s="6">
        <v>9178</v>
      </c>
      <c r="I75" s="6">
        <v>5382</v>
      </c>
      <c r="J75" s="6">
        <v>614</v>
      </c>
      <c r="L75" s="6">
        <v>44520</v>
      </c>
      <c r="M75" s="6">
        <v>4075</v>
      </c>
      <c r="O75" s="6">
        <v>1329</v>
      </c>
      <c r="P75" s="6">
        <v>1133</v>
      </c>
      <c r="Q75" s="6">
        <v>1554</v>
      </c>
      <c r="R75" s="6">
        <v>1544</v>
      </c>
      <c r="S75" s="6">
        <v>730</v>
      </c>
      <c r="T75" s="6">
        <v>447</v>
      </c>
      <c r="U75" s="6">
        <v>12813</v>
      </c>
      <c r="V75" s="6">
        <v>2843</v>
      </c>
      <c r="W75" s="6">
        <v>1063</v>
      </c>
      <c r="X75" s="6">
        <v>9611</v>
      </c>
      <c r="Y75" s="6">
        <v>7060</v>
      </c>
      <c r="Z75" s="6">
        <v>2568</v>
      </c>
      <c r="AA75" s="6">
        <v>7992</v>
      </c>
      <c r="AB75" s="6">
        <v>1106</v>
      </c>
      <c r="AC75" s="6">
        <v>44</v>
      </c>
      <c r="AD75" s="6">
        <v>417</v>
      </c>
      <c r="AE75" s="6">
        <v>13247</v>
      </c>
      <c r="AF75" s="6">
        <v>3985</v>
      </c>
      <c r="AG75" s="6">
        <v>8461</v>
      </c>
      <c r="AH75" s="6">
        <v>4440</v>
      </c>
      <c r="AI75" s="6">
        <v>23450</v>
      </c>
      <c r="AJ75" s="6">
        <v>873</v>
      </c>
      <c r="AK75" s="6">
        <v>0</v>
      </c>
      <c r="AL75" s="6">
        <v>1081</v>
      </c>
      <c r="AM75" s="6">
        <v>17684</v>
      </c>
      <c r="AN75" s="6">
        <v>9701</v>
      </c>
      <c r="AO75" s="6">
        <v>4180</v>
      </c>
      <c r="AP75" s="6">
        <v>2871</v>
      </c>
      <c r="AQ75" s="6">
        <v>1942</v>
      </c>
      <c r="AR75" s="6">
        <v>242</v>
      </c>
      <c r="AS75" s="6">
        <v>416</v>
      </c>
      <c r="AT75" s="6">
        <v>94640</v>
      </c>
      <c r="AU75" s="6">
        <v>3726</v>
      </c>
      <c r="AV75" s="6">
        <v>5</v>
      </c>
      <c r="AW75" s="6">
        <v>2174</v>
      </c>
      <c r="AX75" s="6">
        <v>6032</v>
      </c>
      <c r="AY75" s="6">
        <v>144</v>
      </c>
      <c r="AZ75" s="6">
        <v>2021</v>
      </c>
      <c r="BA75" s="6">
        <v>71</v>
      </c>
      <c r="BB75" s="6">
        <v>9024.8564453125</v>
      </c>
      <c r="BC75" s="6">
        <v>1333.1790771484375</v>
      </c>
      <c r="BD75" s="6">
        <v>71.435691833496094</v>
      </c>
      <c r="BE75" s="6">
        <v>1798</v>
      </c>
      <c r="BF75" s="6">
        <v>387.20001220703125</v>
      </c>
      <c r="BG75" s="6">
        <v>8439.9697265625</v>
      </c>
      <c r="BH75" s="6">
        <v>1089.3673095703125</v>
      </c>
      <c r="BI75" s="6">
        <v>2997.32568359375</v>
      </c>
      <c r="BJ75" s="6">
        <v>7858.82421875</v>
      </c>
    </row>
    <row r="76" spans="1:62" ht="12.75" x14ac:dyDescent="0.2">
      <c r="A76" s="11">
        <v>39097</v>
      </c>
      <c r="B76" s="6">
        <v>448149</v>
      </c>
      <c r="C76" s="6">
        <v>8257</v>
      </c>
      <c r="D76" s="6">
        <v>3830</v>
      </c>
      <c r="E76" s="6">
        <v>18565</v>
      </c>
      <c r="F76" s="6">
        <v>1369</v>
      </c>
      <c r="G76" s="6">
        <v>58108</v>
      </c>
      <c r="H76" s="6">
        <v>9596</v>
      </c>
      <c r="I76" s="6">
        <v>5951</v>
      </c>
      <c r="J76" s="6">
        <v>606</v>
      </c>
      <c r="L76" s="6">
        <v>44311</v>
      </c>
      <c r="M76" s="6">
        <v>4958</v>
      </c>
      <c r="O76" s="6">
        <v>904</v>
      </c>
      <c r="P76" s="6">
        <v>2254</v>
      </c>
      <c r="Q76" s="6">
        <v>1708</v>
      </c>
      <c r="R76" s="6">
        <v>2694</v>
      </c>
      <c r="S76" s="6">
        <v>809</v>
      </c>
      <c r="T76" s="6">
        <v>399</v>
      </c>
      <c r="U76" s="6">
        <v>14162</v>
      </c>
      <c r="V76" s="6">
        <v>3033</v>
      </c>
      <c r="W76" s="6">
        <v>760</v>
      </c>
      <c r="X76" s="6">
        <v>10162</v>
      </c>
      <c r="Y76" s="6">
        <v>8140</v>
      </c>
      <c r="Z76" s="6">
        <v>2268</v>
      </c>
      <c r="AA76" s="6">
        <v>8200</v>
      </c>
      <c r="AB76" s="6">
        <v>1666</v>
      </c>
      <c r="AC76" s="6">
        <v>73</v>
      </c>
      <c r="AD76" s="6">
        <v>1508</v>
      </c>
      <c r="AE76" s="6">
        <v>14741</v>
      </c>
      <c r="AF76" s="6">
        <v>3644</v>
      </c>
      <c r="AG76" s="6">
        <v>8411</v>
      </c>
      <c r="AH76" s="6">
        <v>4097</v>
      </c>
      <c r="AI76" s="6">
        <v>24166</v>
      </c>
      <c r="AJ76" s="6">
        <v>1193</v>
      </c>
      <c r="AK76" s="6">
        <v>1</v>
      </c>
      <c r="AL76" s="6">
        <v>1513</v>
      </c>
      <c r="AM76" s="6">
        <v>20636</v>
      </c>
      <c r="AN76" s="6">
        <v>8621</v>
      </c>
      <c r="AO76" s="6">
        <v>4526</v>
      </c>
      <c r="AP76" s="6">
        <v>3726</v>
      </c>
      <c r="AQ76" s="6">
        <v>3733</v>
      </c>
      <c r="AR76" s="6">
        <v>142</v>
      </c>
      <c r="AS76" s="6">
        <v>292</v>
      </c>
      <c r="AT76" s="6">
        <v>114061</v>
      </c>
      <c r="AU76" s="6">
        <v>6904</v>
      </c>
      <c r="AV76" s="6">
        <v>2</v>
      </c>
      <c r="AW76" s="6">
        <v>4366</v>
      </c>
      <c r="AX76" s="6">
        <v>4414</v>
      </c>
      <c r="AY76" s="6">
        <v>279</v>
      </c>
      <c r="AZ76" s="6">
        <v>4175</v>
      </c>
      <c r="BA76" s="6">
        <v>214</v>
      </c>
      <c r="BB76" s="6">
        <v>7633.7919921875</v>
      </c>
      <c r="BC76" s="6">
        <v>1019.3807983398437</v>
      </c>
      <c r="BD76" s="6">
        <v>48.074680328369141</v>
      </c>
      <c r="BE76" s="6">
        <v>1282.699951171875</v>
      </c>
      <c r="BF76" s="6">
        <v>939.5999755859375</v>
      </c>
      <c r="BG76" s="6">
        <v>9263.2529296875</v>
      </c>
      <c r="BH76" s="6">
        <v>2438.8701171875</v>
      </c>
      <c r="BI76" s="6">
        <v>2575.396728515625</v>
      </c>
      <c r="BJ76" s="6">
        <v>7101.42333984375</v>
      </c>
    </row>
    <row r="77" spans="1:62" ht="12.75" x14ac:dyDescent="0.2">
      <c r="A77" s="11">
        <v>39128</v>
      </c>
      <c r="B77" s="6">
        <v>425485</v>
      </c>
      <c r="C77" s="6">
        <v>14805</v>
      </c>
      <c r="D77" s="6">
        <v>3235</v>
      </c>
      <c r="E77" s="6">
        <v>13873</v>
      </c>
      <c r="F77" s="6">
        <v>2229</v>
      </c>
      <c r="G77" s="6">
        <v>52341</v>
      </c>
      <c r="H77" s="6">
        <v>7655</v>
      </c>
      <c r="I77" s="6">
        <v>4813</v>
      </c>
      <c r="J77" s="6">
        <v>365</v>
      </c>
      <c r="L77" s="6">
        <v>43715</v>
      </c>
      <c r="M77" s="6">
        <v>5954</v>
      </c>
      <c r="O77" s="6">
        <v>1111</v>
      </c>
      <c r="P77" s="6">
        <v>4499</v>
      </c>
      <c r="Q77" s="6">
        <v>2361</v>
      </c>
      <c r="R77" s="6">
        <v>3549</v>
      </c>
      <c r="S77" s="6">
        <v>973</v>
      </c>
      <c r="T77" s="6">
        <v>1322</v>
      </c>
      <c r="U77" s="6">
        <v>12697</v>
      </c>
      <c r="V77" s="6">
        <v>2383</v>
      </c>
      <c r="W77" s="6">
        <v>1193</v>
      </c>
      <c r="X77" s="6">
        <v>9058</v>
      </c>
      <c r="Y77" s="6">
        <v>11772</v>
      </c>
      <c r="Z77" s="6">
        <v>4022</v>
      </c>
      <c r="AA77" s="6">
        <v>13957</v>
      </c>
      <c r="AB77" s="6">
        <v>2453</v>
      </c>
      <c r="AC77" s="6">
        <v>60</v>
      </c>
      <c r="AD77" s="6">
        <v>847</v>
      </c>
      <c r="AE77" s="6">
        <v>12499</v>
      </c>
      <c r="AF77" s="6">
        <v>1727</v>
      </c>
      <c r="AG77" s="6">
        <v>7169</v>
      </c>
      <c r="AH77" s="6">
        <v>3857</v>
      </c>
      <c r="AI77" s="6">
        <v>21800</v>
      </c>
      <c r="AJ77" s="6">
        <v>1568</v>
      </c>
      <c r="AK77" s="6">
        <v>0</v>
      </c>
      <c r="AL77" s="6">
        <v>1977</v>
      </c>
      <c r="AM77" s="6">
        <v>18599</v>
      </c>
      <c r="AN77" s="6">
        <v>8162</v>
      </c>
      <c r="AO77" s="6">
        <v>4801</v>
      </c>
      <c r="AP77" s="6">
        <v>4014</v>
      </c>
      <c r="AQ77" s="6">
        <v>4922</v>
      </c>
      <c r="AR77" s="6">
        <v>204</v>
      </c>
      <c r="AS77" s="6">
        <v>362</v>
      </c>
      <c r="AT77" s="6">
        <v>94814</v>
      </c>
      <c r="AU77" s="6">
        <v>2638</v>
      </c>
      <c r="AV77" s="6">
        <v>0</v>
      </c>
      <c r="AW77" s="6">
        <v>5051</v>
      </c>
      <c r="AX77" s="6">
        <v>3318</v>
      </c>
      <c r="AY77" s="6">
        <v>279</v>
      </c>
      <c r="AZ77" s="6">
        <v>6296</v>
      </c>
      <c r="BA77" s="6">
        <v>188</v>
      </c>
      <c r="BB77" s="6">
        <v>7940.61474609375</v>
      </c>
      <c r="BC77" s="6">
        <v>1562.2003173828125</v>
      </c>
      <c r="BD77" s="6">
        <v>223.5281982421875</v>
      </c>
      <c r="BE77" s="6">
        <v>1154.9000244140625</v>
      </c>
      <c r="BF77" s="6">
        <v>934.9000244140625</v>
      </c>
      <c r="BG77" s="6">
        <v>9484.1640625</v>
      </c>
      <c r="BH77" s="6">
        <v>2345.80029296875</v>
      </c>
      <c r="BI77" s="6">
        <v>2492.92138671875</v>
      </c>
      <c r="BJ77" s="6">
        <v>6450.4814453125</v>
      </c>
    </row>
    <row r="78" spans="1:62" ht="12.75" x14ac:dyDescent="0.2">
      <c r="A78" s="11">
        <v>39156</v>
      </c>
      <c r="B78" s="6">
        <v>416015</v>
      </c>
      <c r="C78" s="6">
        <v>8691</v>
      </c>
      <c r="D78" s="6">
        <v>3539</v>
      </c>
      <c r="E78" s="6">
        <v>7509</v>
      </c>
      <c r="F78" s="6">
        <v>2131</v>
      </c>
      <c r="G78" s="6">
        <v>49608</v>
      </c>
      <c r="H78" s="6">
        <v>6760</v>
      </c>
      <c r="I78" s="6">
        <v>5493</v>
      </c>
      <c r="J78" s="6">
        <v>817</v>
      </c>
      <c r="L78" s="6">
        <v>47535</v>
      </c>
      <c r="M78" s="6">
        <v>4581</v>
      </c>
      <c r="O78" s="6">
        <v>296</v>
      </c>
      <c r="P78" s="6">
        <v>2812</v>
      </c>
      <c r="Q78" s="6">
        <v>1761</v>
      </c>
      <c r="R78" s="6">
        <v>1450</v>
      </c>
      <c r="S78" s="6">
        <v>826</v>
      </c>
      <c r="T78" s="6">
        <v>710</v>
      </c>
      <c r="U78" s="6">
        <v>15028</v>
      </c>
      <c r="V78" s="6">
        <v>3553</v>
      </c>
      <c r="W78" s="6">
        <v>649</v>
      </c>
      <c r="X78" s="6">
        <v>12759</v>
      </c>
      <c r="Y78" s="6">
        <v>8380</v>
      </c>
      <c r="Z78" s="6">
        <v>2376</v>
      </c>
      <c r="AA78" s="6">
        <v>9507</v>
      </c>
      <c r="AB78" s="6">
        <v>781</v>
      </c>
      <c r="AC78" s="6">
        <v>49</v>
      </c>
      <c r="AD78" s="6">
        <v>476</v>
      </c>
      <c r="AE78" s="6">
        <v>12654</v>
      </c>
      <c r="AF78" s="6">
        <v>1761</v>
      </c>
      <c r="AG78" s="6">
        <v>10366</v>
      </c>
      <c r="AH78" s="6">
        <v>3629</v>
      </c>
      <c r="AI78" s="6">
        <v>31645</v>
      </c>
      <c r="AJ78" s="6">
        <v>862</v>
      </c>
      <c r="AK78" s="6">
        <v>0</v>
      </c>
      <c r="AL78" s="6">
        <v>904</v>
      </c>
      <c r="AM78" s="6">
        <v>15712</v>
      </c>
      <c r="AN78" s="6">
        <v>3229</v>
      </c>
      <c r="AO78" s="6">
        <v>8321</v>
      </c>
      <c r="AP78" s="6">
        <v>2752</v>
      </c>
      <c r="AQ78" s="6">
        <v>777</v>
      </c>
      <c r="AR78" s="6">
        <v>104</v>
      </c>
      <c r="AS78" s="6">
        <v>68</v>
      </c>
      <c r="AT78" s="6">
        <v>111158</v>
      </c>
      <c r="AU78" s="6">
        <v>2608</v>
      </c>
      <c r="AV78" s="6">
        <v>1</v>
      </c>
      <c r="AW78" s="6">
        <v>4750</v>
      </c>
      <c r="AX78" s="6">
        <v>1723</v>
      </c>
      <c r="AY78" s="6">
        <v>191</v>
      </c>
      <c r="AZ78" s="6">
        <v>4533</v>
      </c>
      <c r="BA78" s="6">
        <v>192</v>
      </c>
      <c r="BB78" s="6">
        <v>6612.2021484375</v>
      </c>
      <c r="BC78" s="6">
        <v>1852.31396484375</v>
      </c>
      <c r="BD78" s="6">
        <v>59.446521759033203</v>
      </c>
      <c r="BE78" s="6">
        <v>1481</v>
      </c>
      <c r="BF78" s="6">
        <v>1008.5999755859375</v>
      </c>
      <c r="BG78" s="6">
        <v>9253.4296875</v>
      </c>
      <c r="BH78" s="6">
        <v>1885.087890625</v>
      </c>
      <c r="BI78" s="6">
        <v>2454.10693359375</v>
      </c>
      <c r="BJ78" s="6">
        <v>7049.83642578125</v>
      </c>
    </row>
    <row r="79" spans="1:62" ht="12.75" x14ac:dyDescent="0.2">
      <c r="A79" s="11">
        <v>39187</v>
      </c>
      <c r="B79" s="6">
        <v>453144</v>
      </c>
      <c r="C79" s="6">
        <v>13770</v>
      </c>
      <c r="D79" s="6">
        <v>3198</v>
      </c>
      <c r="E79" s="6">
        <v>13843</v>
      </c>
      <c r="F79" s="6">
        <v>3953</v>
      </c>
      <c r="G79" s="6">
        <v>50513</v>
      </c>
      <c r="H79" s="6">
        <v>8010</v>
      </c>
      <c r="I79" s="6">
        <v>5756</v>
      </c>
      <c r="J79" s="6">
        <v>624</v>
      </c>
      <c r="L79" s="6">
        <v>57966</v>
      </c>
      <c r="M79" s="6">
        <v>6875</v>
      </c>
      <c r="O79" s="6">
        <v>369</v>
      </c>
      <c r="P79" s="6">
        <v>3062</v>
      </c>
      <c r="Q79" s="6">
        <v>1386</v>
      </c>
      <c r="R79" s="6">
        <v>1928</v>
      </c>
      <c r="S79" s="6">
        <v>692</v>
      </c>
      <c r="T79" s="6">
        <v>1529</v>
      </c>
      <c r="U79" s="6">
        <v>15357</v>
      </c>
      <c r="V79" s="6">
        <v>2327</v>
      </c>
      <c r="W79" s="6">
        <v>681</v>
      </c>
      <c r="X79" s="6">
        <v>16337</v>
      </c>
      <c r="Y79" s="6">
        <v>7741</v>
      </c>
      <c r="Z79" s="6">
        <v>2697</v>
      </c>
      <c r="AA79" s="6">
        <v>11262</v>
      </c>
      <c r="AB79" s="6">
        <v>1348</v>
      </c>
      <c r="AC79" s="6">
        <v>58</v>
      </c>
      <c r="AD79" s="6">
        <v>279</v>
      </c>
      <c r="AE79" s="6">
        <v>12271</v>
      </c>
      <c r="AF79" s="6">
        <v>2984</v>
      </c>
      <c r="AG79" s="6">
        <v>10311</v>
      </c>
      <c r="AH79" s="6">
        <v>3615</v>
      </c>
      <c r="AI79" s="6">
        <v>27406</v>
      </c>
      <c r="AJ79" s="6">
        <v>2678</v>
      </c>
      <c r="AK79" s="6">
        <v>0</v>
      </c>
      <c r="AL79" s="6">
        <v>1690</v>
      </c>
      <c r="AM79" s="6">
        <v>21835</v>
      </c>
      <c r="AN79" s="6">
        <v>4181</v>
      </c>
      <c r="AO79" s="6">
        <v>8736</v>
      </c>
      <c r="AP79" s="6">
        <v>3177</v>
      </c>
      <c r="AQ79" s="6">
        <v>1903</v>
      </c>
      <c r="AR79" s="6">
        <v>190</v>
      </c>
      <c r="AS79" s="6">
        <v>99</v>
      </c>
      <c r="AT79" s="6">
        <v>108357</v>
      </c>
      <c r="AU79" s="6">
        <v>3349</v>
      </c>
      <c r="AV79" s="6">
        <v>3</v>
      </c>
      <c r="AW79" s="6">
        <v>3748</v>
      </c>
      <c r="AX79" s="6">
        <v>818</v>
      </c>
      <c r="AY79" s="6">
        <v>233</v>
      </c>
      <c r="AZ79" s="6">
        <v>3820</v>
      </c>
      <c r="BA79" s="6">
        <v>178</v>
      </c>
      <c r="BB79" s="6">
        <v>6411.03857421875</v>
      </c>
      <c r="BC79" s="6">
        <v>1810.0872802734375</v>
      </c>
      <c r="BD79" s="6">
        <v>43.918865203857422</v>
      </c>
      <c r="BE79" s="6">
        <v>1332.4000244140625</v>
      </c>
      <c r="BF79" s="6">
        <v>861.20001220703125</v>
      </c>
      <c r="BG79" s="6">
        <v>7437.89892578125</v>
      </c>
      <c r="BH79" s="6">
        <v>1527.636474609375</v>
      </c>
      <c r="BI79" s="6">
        <v>1986.525390625</v>
      </c>
      <c r="BJ79" s="6">
        <v>5780.4921875</v>
      </c>
    </row>
    <row r="80" spans="1:62" ht="12.75" x14ac:dyDescent="0.2">
      <c r="A80" s="11">
        <v>39217</v>
      </c>
      <c r="B80" s="6">
        <v>507089</v>
      </c>
      <c r="C80" s="6">
        <v>10908</v>
      </c>
      <c r="D80" s="6">
        <v>3099</v>
      </c>
      <c r="E80" s="6">
        <v>23430</v>
      </c>
      <c r="F80" s="6">
        <v>5874</v>
      </c>
      <c r="G80" s="6">
        <v>55663</v>
      </c>
      <c r="H80" s="6">
        <v>8910</v>
      </c>
      <c r="I80" s="6">
        <v>6656</v>
      </c>
      <c r="J80" s="6">
        <v>762</v>
      </c>
      <c r="L80" s="6">
        <v>65441</v>
      </c>
      <c r="M80" s="6">
        <v>8208</v>
      </c>
      <c r="O80" s="6">
        <v>232</v>
      </c>
      <c r="P80" s="6">
        <v>4614</v>
      </c>
      <c r="Q80" s="6">
        <v>2416</v>
      </c>
      <c r="R80" s="6">
        <v>2649</v>
      </c>
      <c r="S80" s="6">
        <v>1545</v>
      </c>
      <c r="T80" s="6">
        <v>1221</v>
      </c>
      <c r="U80" s="6">
        <v>18045</v>
      </c>
      <c r="V80" s="6">
        <v>1912</v>
      </c>
      <c r="W80" s="6">
        <v>1024</v>
      </c>
      <c r="X80" s="6">
        <v>13852</v>
      </c>
      <c r="Y80" s="6">
        <v>8922</v>
      </c>
      <c r="Z80" s="6">
        <v>1428</v>
      </c>
      <c r="AA80" s="6">
        <v>16057</v>
      </c>
      <c r="AB80" s="6">
        <v>3052</v>
      </c>
      <c r="AC80" s="6">
        <v>83</v>
      </c>
      <c r="AD80" s="6">
        <v>880</v>
      </c>
      <c r="AE80" s="6">
        <v>13916</v>
      </c>
      <c r="AF80" s="6">
        <v>2409</v>
      </c>
      <c r="AG80" s="6">
        <v>10816</v>
      </c>
      <c r="AH80" s="6">
        <v>4372</v>
      </c>
      <c r="AI80" s="6">
        <v>32276</v>
      </c>
      <c r="AJ80" s="6">
        <v>1745</v>
      </c>
      <c r="AK80" s="6">
        <v>0</v>
      </c>
      <c r="AL80" s="6">
        <v>3052</v>
      </c>
      <c r="AM80" s="6">
        <v>22329</v>
      </c>
      <c r="AN80" s="6">
        <v>3044</v>
      </c>
      <c r="AO80" s="6">
        <v>10083</v>
      </c>
      <c r="AP80" s="6">
        <v>3514</v>
      </c>
      <c r="AQ80" s="6">
        <v>2385</v>
      </c>
      <c r="AR80" s="6">
        <v>146</v>
      </c>
      <c r="AS80" s="6">
        <v>249</v>
      </c>
      <c r="AT80" s="6">
        <v>116795</v>
      </c>
      <c r="AU80" s="6">
        <v>4472</v>
      </c>
      <c r="AV80" s="6">
        <v>2</v>
      </c>
      <c r="AW80" s="6">
        <v>3837</v>
      </c>
      <c r="AX80" s="6">
        <v>1160</v>
      </c>
      <c r="AY80" s="6">
        <v>184</v>
      </c>
      <c r="AZ80" s="6">
        <v>3257</v>
      </c>
      <c r="BA80" s="6">
        <v>164</v>
      </c>
      <c r="BB80" s="6">
        <v>6131.79052734375</v>
      </c>
      <c r="BC80" s="6">
        <v>1770.47900390625</v>
      </c>
      <c r="BD80" s="6">
        <v>28.289390563964844</v>
      </c>
      <c r="BE80" s="6">
        <v>1037.5</v>
      </c>
      <c r="BF80" s="6">
        <v>843.70001220703125</v>
      </c>
      <c r="BG80" s="6">
        <v>6886.97509765625</v>
      </c>
      <c r="BH80" s="6">
        <v>1484.5252685546875</v>
      </c>
      <c r="BI80" s="6">
        <v>2033.9241943359375</v>
      </c>
      <c r="BJ80" s="6">
        <v>6470.88525390625</v>
      </c>
    </row>
    <row r="81" spans="1:62" ht="12.75" x14ac:dyDescent="0.2">
      <c r="A81" s="11">
        <v>39248</v>
      </c>
      <c r="B81" s="6">
        <v>628467</v>
      </c>
      <c r="C81" s="6">
        <v>17205</v>
      </c>
      <c r="D81" s="6">
        <v>3180</v>
      </c>
      <c r="E81" s="6">
        <v>30813</v>
      </c>
      <c r="F81" s="6">
        <v>8942</v>
      </c>
      <c r="G81" s="6">
        <v>68902</v>
      </c>
      <c r="H81" s="6">
        <v>11451</v>
      </c>
      <c r="I81" s="6">
        <v>5571</v>
      </c>
      <c r="J81" s="6">
        <v>1342</v>
      </c>
      <c r="L81" s="6">
        <v>71448</v>
      </c>
      <c r="M81" s="6">
        <v>13431</v>
      </c>
      <c r="O81" s="6">
        <v>656</v>
      </c>
      <c r="P81" s="6">
        <v>5697</v>
      </c>
      <c r="Q81" s="6">
        <v>3316</v>
      </c>
      <c r="R81" s="6">
        <v>2181</v>
      </c>
      <c r="S81" s="6">
        <v>2671</v>
      </c>
      <c r="T81" s="6">
        <v>1671</v>
      </c>
      <c r="U81" s="6">
        <v>22813</v>
      </c>
      <c r="V81" s="6">
        <v>2651</v>
      </c>
      <c r="W81" s="6">
        <v>1879</v>
      </c>
      <c r="X81" s="6">
        <v>15712</v>
      </c>
      <c r="Y81" s="6">
        <v>11612</v>
      </c>
      <c r="Z81" s="6">
        <v>2870</v>
      </c>
      <c r="AA81" s="6">
        <v>17216</v>
      </c>
      <c r="AB81" s="6">
        <v>3827</v>
      </c>
      <c r="AC81" s="6">
        <v>99</v>
      </c>
      <c r="AD81" s="6">
        <v>667</v>
      </c>
      <c r="AE81" s="6">
        <v>16109</v>
      </c>
      <c r="AF81" s="6">
        <v>3259</v>
      </c>
      <c r="AG81" s="6">
        <v>15124</v>
      </c>
      <c r="AH81" s="6">
        <v>5506</v>
      </c>
      <c r="AI81" s="6">
        <v>40258</v>
      </c>
      <c r="AJ81" s="6">
        <v>4270</v>
      </c>
      <c r="AK81" s="6">
        <v>0</v>
      </c>
      <c r="AL81" s="6">
        <v>3115</v>
      </c>
      <c r="AM81" s="6">
        <v>24985</v>
      </c>
      <c r="AN81" s="6">
        <v>7634</v>
      </c>
      <c r="AO81" s="6">
        <v>13836</v>
      </c>
      <c r="AP81" s="6">
        <v>3376</v>
      </c>
      <c r="AQ81" s="6">
        <v>4881</v>
      </c>
      <c r="AR81" s="6">
        <v>493</v>
      </c>
      <c r="AS81" s="6">
        <v>114</v>
      </c>
      <c r="AT81" s="6">
        <v>138403</v>
      </c>
      <c r="AU81" s="6">
        <v>4841</v>
      </c>
      <c r="AV81" s="6">
        <v>3</v>
      </c>
      <c r="AW81" s="6">
        <v>7933</v>
      </c>
      <c r="AX81" s="6">
        <v>1504</v>
      </c>
      <c r="AY81" s="6">
        <v>257</v>
      </c>
      <c r="AZ81" s="6">
        <v>4600</v>
      </c>
      <c r="BA81" s="6">
        <v>143</v>
      </c>
      <c r="BB81" s="6">
        <v>6443.92578125</v>
      </c>
      <c r="BC81" s="6">
        <v>1702.548583984375</v>
      </c>
      <c r="BD81" s="6">
        <v>32.765495300292969</v>
      </c>
      <c r="BE81" s="6">
        <v>802.5999755859375</v>
      </c>
      <c r="BF81" s="6">
        <v>842.70001220703125</v>
      </c>
      <c r="BG81" s="6">
        <v>7661.10693359375</v>
      </c>
      <c r="BH81" s="6">
        <v>2021.9180908203125</v>
      </c>
      <c r="BI81" s="6">
        <v>1868.0792236328125</v>
      </c>
      <c r="BJ81" s="6">
        <v>6900.10107421875</v>
      </c>
    </row>
    <row r="82" spans="1:62" ht="12.75" x14ac:dyDescent="0.2">
      <c r="A82" s="11">
        <v>39278</v>
      </c>
      <c r="B82" s="6">
        <v>760521</v>
      </c>
      <c r="C82" s="6">
        <v>19033</v>
      </c>
      <c r="D82" s="6">
        <v>3150</v>
      </c>
      <c r="E82" s="6">
        <v>38830</v>
      </c>
      <c r="F82" s="6">
        <v>9144</v>
      </c>
      <c r="G82" s="6">
        <v>94286</v>
      </c>
      <c r="H82" s="6">
        <v>13038</v>
      </c>
      <c r="I82" s="6">
        <v>7749</v>
      </c>
      <c r="J82" s="6">
        <v>2210</v>
      </c>
      <c r="L82" s="6">
        <v>84294</v>
      </c>
      <c r="M82" s="6">
        <v>14348</v>
      </c>
      <c r="O82" s="6">
        <v>970</v>
      </c>
      <c r="P82" s="6">
        <v>7224</v>
      </c>
      <c r="Q82" s="6">
        <v>4183</v>
      </c>
      <c r="R82" s="6">
        <v>2202</v>
      </c>
      <c r="S82" s="6">
        <v>4397</v>
      </c>
      <c r="T82" s="6">
        <v>1156</v>
      </c>
      <c r="U82" s="6">
        <v>23302</v>
      </c>
      <c r="V82" s="6">
        <v>4376</v>
      </c>
      <c r="W82" s="6">
        <v>3235</v>
      </c>
      <c r="X82" s="6">
        <v>20546</v>
      </c>
      <c r="Y82" s="6">
        <v>10999</v>
      </c>
      <c r="Z82" s="6">
        <v>4081</v>
      </c>
      <c r="AA82" s="6">
        <v>18805</v>
      </c>
      <c r="AB82" s="6">
        <v>5590</v>
      </c>
      <c r="AC82" s="6">
        <v>119</v>
      </c>
      <c r="AD82" s="6">
        <v>2503</v>
      </c>
      <c r="AE82" s="6">
        <v>19672</v>
      </c>
      <c r="AF82" s="6">
        <v>4795</v>
      </c>
      <c r="AG82" s="6">
        <v>19760</v>
      </c>
      <c r="AH82" s="6">
        <v>6903</v>
      </c>
      <c r="AI82" s="6">
        <v>46857</v>
      </c>
      <c r="AJ82" s="6">
        <v>5005</v>
      </c>
      <c r="AK82" s="6">
        <v>0</v>
      </c>
      <c r="AL82" s="6">
        <v>3799</v>
      </c>
      <c r="AM82" s="6">
        <v>31137</v>
      </c>
      <c r="AN82" s="6">
        <v>9811</v>
      </c>
      <c r="AO82" s="6">
        <v>20615</v>
      </c>
      <c r="AP82" s="6">
        <v>5743</v>
      </c>
      <c r="AQ82" s="6">
        <v>6622</v>
      </c>
      <c r="AR82" s="6">
        <v>966</v>
      </c>
      <c r="AS82" s="6">
        <v>398</v>
      </c>
      <c r="AT82" s="6">
        <v>148330</v>
      </c>
      <c r="AU82" s="6">
        <v>4728</v>
      </c>
      <c r="AV82" s="6">
        <v>4</v>
      </c>
      <c r="AW82" s="6">
        <v>13105</v>
      </c>
      <c r="AX82" s="6">
        <v>6547</v>
      </c>
      <c r="AY82" s="6">
        <v>351</v>
      </c>
      <c r="AZ82" s="6">
        <v>5474</v>
      </c>
      <c r="BA82" s="6">
        <v>128</v>
      </c>
      <c r="BB82" s="6">
        <v>7305.90625</v>
      </c>
      <c r="BC82" s="6">
        <v>1465.285400390625</v>
      </c>
      <c r="BD82" s="6">
        <v>80.435569763183594</v>
      </c>
      <c r="BE82" s="6">
        <v>1453</v>
      </c>
      <c r="BF82" s="6">
        <v>862.20001220703125</v>
      </c>
      <c r="BG82" s="6">
        <v>7790.546875</v>
      </c>
      <c r="BH82" s="6">
        <v>2014.182373046875</v>
      </c>
      <c r="BI82" s="6">
        <v>2313.915771484375</v>
      </c>
      <c r="BJ82" s="6">
        <v>10338.0380859375</v>
      </c>
    </row>
    <row r="83" spans="1:62" ht="12.75" x14ac:dyDescent="0.2">
      <c r="A83" s="11">
        <v>39309</v>
      </c>
      <c r="B83" s="6">
        <v>969433</v>
      </c>
      <c r="C83" s="6">
        <v>30741</v>
      </c>
      <c r="D83" s="6">
        <v>3096</v>
      </c>
      <c r="E83" s="6">
        <v>36053</v>
      </c>
      <c r="F83" s="6">
        <v>13834</v>
      </c>
      <c r="G83" s="6">
        <v>105148</v>
      </c>
      <c r="H83" s="6">
        <v>12164</v>
      </c>
      <c r="I83" s="6">
        <v>8424</v>
      </c>
      <c r="J83" s="6">
        <v>2502</v>
      </c>
      <c r="L83" s="6">
        <v>87749</v>
      </c>
      <c r="M83" s="6">
        <v>31751</v>
      </c>
      <c r="O83" s="6">
        <v>1466</v>
      </c>
      <c r="P83" s="6">
        <v>16624</v>
      </c>
      <c r="Q83" s="6">
        <v>8519</v>
      </c>
      <c r="R83" s="6">
        <v>2574</v>
      </c>
      <c r="S83" s="6">
        <v>7259</v>
      </c>
      <c r="T83" s="6">
        <v>6535</v>
      </c>
      <c r="U83" s="6">
        <v>33315</v>
      </c>
      <c r="V83" s="6">
        <v>4252</v>
      </c>
      <c r="W83" s="6">
        <v>6516</v>
      </c>
      <c r="X83" s="6">
        <v>21667</v>
      </c>
      <c r="Y83" s="6">
        <v>19216</v>
      </c>
      <c r="Z83" s="6">
        <v>4008</v>
      </c>
      <c r="AA83" s="6">
        <v>33558</v>
      </c>
      <c r="AB83" s="6">
        <v>9671</v>
      </c>
      <c r="AC83" s="6">
        <v>118</v>
      </c>
      <c r="AD83" s="6">
        <v>2583</v>
      </c>
      <c r="AE83" s="6">
        <v>18929</v>
      </c>
      <c r="AF83" s="6">
        <v>4580</v>
      </c>
      <c r="AG83" s="6">
        <v>22278</v>
      </c>
      <c r="AH83" s="6">
        <v>7969</v>
      </c>
      <c r="AI83" s="6">
        <v>53252</v>
      </c>
      <c r="AJ83" s="6">
        <v>12968</v>
      </c>
      <c r="AK83" s="6">
        <v>0</v>
      </c>
      <c r="AL83" s="6">
        <v>10108</v>
      </c>
      <c r="AM83" s="6">
        <v>41933</v>
      </c>
      <c r="AN83" s="6">
        <v>11709</v>
      </c>
      <c r="AO83" s="6">
        <v>26512</v>
      </c>
      <c r="AP83" s="6">
        <v>6326</v>
      </c>
      <c r="AQ83" s="6">
        <v>14881</v>
      </c>
      <c r="AR83" s="6">
        <v>832</v>
      </c>
      <c r="AS83" s="6">
        <v>4034</v>
      </c>
      <c r="AT83" s="6">
        <v>183051</v>
      </c>
      <c r="AU83" s="6">
        <v>5131</v>
      </c>
      <c r="AV83" s="6">
        <v>2</v>
      </c>
      <c r="AW83" s="6">
        <v>18521</v>
      </c>
      <c r="AX83" s="6">
        <v>7760</v>
      </c>
      <c r="AY83" s="6">
        <v>926</v>
      </c>
      <c r="AZ83" s="6">
        <v>8247</v>
      </c>
      <c r="BA83" s="6">
        <v>142</v>
      </c>
      <c r="BB83" s="6">
        <v>7284.541015625</v>
      </c>
      <c r="BC83" s="6">
        <v>1660.3692626953125</v>
      </c>
      <c r="BD83" s="6">
        <v>29.335451126098633</v>
      </c>
      <c r="BE83" s="6">
        <v>1336.0999755859375</v>
      </c>
      <c r="BF83" s="6">
        <v>874.4000244140625</v>
      </c>
      <c r="BG83" s="6">
        <v>9583.70703125</v>
      </c>
      <c r="BH83" s="6">
        <v>1990.7161865234375</v>
      </c>
      <c r="BI83" s="6">
        <v>2348.685302734375</v>
      </c>
      <c r="BJ83" s="6">
        <v>10842.193359375</v>
      </c>
    </row>
    <row r="84" spans="1:62" ht="12.75" x14ac:dyDescent="0.2">
      <c r="A84" s="11">
        <v>39340</v>
      </c>
      <c r="B84" s="6">
        <v>683327</v>
      </c>
      <c r="C84" s="6">
        <v>16900</v>
      </c>
      <c r="D84" s="6">
        <v>3508</v>
      </c>
      <c r="E84" s="6">
        <v>29492</v>
      </c>
      <c r="F84" s="6">
        <v>7106</v>
      </c>
      <c r="G84" s="6">
        <v>78588</v>
      </c>
      <c r="H84" s="6">
        <v>13512</v>
      </c>
      <c r="I84" s="6">
        <v>6859</v>
      </c>
      <c r="J84" s="6">
        <v>1533</v>
      </c>
      <c r="L84" s="6">
        <v>79545</v>
      </c>
      <c r="M84" s="6">
        <v>13356</v>
      </c>
      <c r="O84" s="6">
        <v>1643</v>
      </c>
      <c r="P84" s="6">
        <v>5789</v>
      </c>
      <c r="Q84" s="6">
        <v>3620</v>
      </c>
      <c r="R84" s="6">
        <v>684</v>
      </c>
      <c r="S84" s="6">
        <v>2413</v>
      </c>
      <c r="T84" s="6">
        <v>2015</v>
      </c>
      <c r="U84" s="6">
        <v>22753</v>
      </c>
      <c r="V84" s="6">
        <v>2232</v>
      </c>
      <c r="W84" s="6">
        <v>3336</v>
      </c>
      <c r="X84" s="6">
        <v>17408</v>
      </c>
      <c r="Y84" s="6">
        <v>9947</v>
      </c>
      <c r="Z84" s="6">
        <v>2116</v>
      </c>
      <c r="AA84" s="6">
        <v>23269</v>
      </c>
      <c r="AB84" s="6">
        <v>3917</v>
      </c>
      <c r="AC84" s="6">
        <v>102</v>
      </c>
      <c r="AD84" s="6">
        <v>491</v>
      </c>
      <c r="AE84" s="6">
        <v>16143</v>
      </c>
      <c r="AF84" s="6">
        <v>5088</v>
      </c>
      <c r="AG84" s="6">
        <v>15885</v>
      </c>
      <c r="AH84" s="6">
        <v>6195</v>
      </c>
      <c r="AI84" s="6">
        <v>39549</v>
      </c>
      <c r="AJ84" s="6">
        <v>5681</v>
      </c>
      <c r="AK84" s="6">
        <v>0</v>
      </c>
      <c r="AL84" s="6">
        <v>3876</v>
      </c>
      <c r="AM84" s="6">
        <v>27375</v>
      </c>
      <c r="AN84" s="6">
        <v>11136</v>
      </c>
      <c r="AO84" s="6">
        <v>14429</v>
      </c>
      <c r="AP84" s="6">
        <v>5379</v>
      </c>
      <c r="AQ84" s="6">
        <v>5526</v>
      </c>
      <c r="AR84" s="6">
        <v>241</v>
      </c>
      <c r="AS84" s="6">
        <v>776</v>
      </c>
      <c r="AT84" s="6">
        <v>145554</v>
      </c>
      <c r="AU84" s="6">
        <v>5973</v>
      </c>
      <c r="AV84" s="6">
        <v>3</v>
      </c>
      <c r="AW84" s="6">
        <v>10000</v>
      </c>
      <c r="AX84" s="6">
        <v>8507</v>
      </c>
      <c r="AY84" s="6">
        <v>417</v>
      </c>
      <c r="AZ84" s="6">
        <v>3271</v>
      </c>
      <c r="BA84" s="6">
        <v>191</v>
      </c>
      <c r="BB84" s="6">
        <v>6853.53466796875</v>
      </c>
      <c r="BC84" s="6">
        <v>1302.1201171875</v>
      </c>
      <c r="BD84" s="6">
        <v>7.3809928894042969</v>
      </c>
      <c r="BE84" s="6">
        <v>1390</v>
      </c>
      <c r="BF84" s="6">
        <v>831.29998779296875</v>
      </c>
      <c r="BG84" s="6">
        <v>8334.11328125</v>
      </c>
      <c r="BH84" s="6">
        <v>1970.5126953125</v>
      </c>
      <c r="BI84" s="6">
        <v>2132.842041015625</v>
      </c>
      <c r="BJ84" s="6">
        <v>9213.6875</v>
      </c>
    </row>
    <row r="85" spans="1:62" ht="12.75" x14ac:dyDescent="0.2">
      <c r="A85" s="11">
        <v>39370</v>
      </c>
      <c r="B85" s="6">
        <v>604092</v>
      </c>
      <c r="C85" s="6">
        <v>14378</v>
      </c>
      <c r="D85" s="6">
        <v>3905</v>
      </c>
      <c r="E85" s="6">
        <v>24194</v>
      </c>
      <c r="F85" s="6">
        <v>3448</v>
      </c>
      <c r="G85" s="6">
        <v>75091</v>
      </c>
      <c r="H85" s="6">
        <v>11823</v>
      </c>
      <c r="I85" s="6">
        <v>6305</v>
      </c>
      <c r="J85" s="6">
        <v>1280</v>
      </c>
      <c r="L85" s="6">
        <v>80206</v>
      </c>
      <c r="M85" s="6">
        <v>8173</v>
      </c>
      <c r="O85" s="6">
        <v>1716</v>
      </c>
      <c r="P85" s="6">
        <v>5265</v>
      </c>
      <c r="Q85" s="6">
        <v>4033</v>
      </c>
      <c r="R85" s="6">
        <v>1875</v>
      </c>
      <c r="S85" s="6">
        <v>1785</v>
      </c>
      <c r="T85" s="6">
        <v>1481</v>
      </c>
      <c r="U85" s="6">
        <v>21402</v>
      </c>
      <c r="V85" s="6">
        <v>1656</v>
      </c>
      <c r="W85" s="6">
        <v>2268</v>
      </c>
      <c r="X85" s="6">
        <v>16564</v>
      </c>
      <c r="Y85" s="6">
        <v>10287</v>
      </c>
      <c r="Z85" s="6">
        <v>2551</v>
      </c>
      <c r="AA85" s="6">
        <v>15313</v>
      </c>
      <c r="AB85" s="6">
        <v>3317</v>
      </c>
      <c r="AC85" s="6">
        <v>87</v>
      </c>
      <c r="AD85" s="6">
        <v>314</v>
      </c>
      <c r="AE85" s="6">
        <v>12213</v>
      </c>
      <c r="AF85" s="6">
        <v>3258</v>
      </c>
      <c r="AG85" s="6">
        <v>12425</v>
      </c>
      <c r="AH85" s="6">
        <v>5487</v>
      </c>
      <c r="AI85" s="6">
        <v>34763</v>
      </c>
      <c r="AJ85" s="6">
        <v>2759</v>
      </c>
      <c r="AK85" s="6">
        <v>0</v>
      </c>
      <c r="AL85" s="6">
        <v>3785</v>
      </c>
      <c r="AM85" s="6">
        <v>25441</v>
      </c>
      <c r="AN85" s="6">
        <v>10764</v>
      </c>
      <c r="AO85" s="6">
        <v>15466</v>
      </c>
      <c r="AP85" s="6">
        <v>4792</v>
      </c>
      <c r="AQ85" s="6">
        <v>3651</v>
      </c>
      <c r="AR85" s="6">
        <v>262</v>
      </c>
      <c r="AS85" s="6">
        <v>606</v>
      </c>
      <c r="AT85" s="6">
        <v>121399</v>
      </c>
      <c r="AU85" s="6">
        <v>5737</v>
      </c>
      <c r="AV85" s="6">
        <v>2</v>
      </c>
      <c r="AW85" s="6">
        <v>8866</v>
      </c>
      <c r="AX85" s="6">
        <v>9084</v>
      </c>
      <c r="AY85" s="6">
        <v>240</v>
      </c>
      <c r="AZ85" s="6">
        <v>4226</v>
      </c>
      <c r="BA85" s="6">
        <v>146</v>
      </c>
      <c r="BB85" s="6">
        <v>7475.3974609375</v>
      </c>
      <c r="BC85" s="6">
        <v>1789.4234619140625</v>
      </c>
      <c r="BD85" s="6">
        <v>0</v>
      </c>
      <c r="BE85" s="6">
        <v>1040.800048828125</v>
      </c>
      <c r="BF85" s="6">
        <v>847.5999755859375</v>
      </c>
      <c r="BG85" s="6">
        <v>8845.646484375</v>
      </c>
      <c r="BH85" s="6">
        <v>1552.425537109375</v>
      </c>
      <c r="BI85" s="6">
        <v>2266.27392578125</v>
      </c>
      <c r="BJ85" s="6">
        <v>7298.67822265625</v>
      </c>
    </row>
    <row r="86" spans="1:62" ht="12.75" x14ac:dyDescent="0.2">
      <c r="A86" s="11">
        <v>39401</v>
      </c>
      <c r="B86" s="6">
        <v>448180</v>
      </c>
      <c r="C86" s="6">
        <v>9449</v>
      </c>
      <c r="D86" s="6">
        <v>3778</v>
      </c>
      <c r="E86" s="6">
        <v>20661</v>
      </c>
      <c r="F86" s="6">
        <v>3063</v>
      </c>
      <c r="G86" s="6">
        <v>69766</v>
      </c>
      <c r="H86" s="6">
        <v>10259</v>
      </c>
      <c r="I86" s="6">
        <v>4892</v>
      </c>
      <c r="J86" s="6">
        <v>474</v>
      </c>
      <c r="L86" s="6">
        <v>55758</v>
      </c>
      <c r="M86" s="6">
        <v>4187</v>
      </c>
      <c r="O86" s="6">
        <v>1529</v>
      </c>
      <c r="P86" s="6">
        <v>2199</v>
      </c>
      <c r="Q86" s="6">
        <v>1625</v>
      </c>
      <c r="R86" s="6">
        <v>1471</v>
      </c>
      <c r="S86" s="6">
        <v>664</v>
      </c>
      <c r="T86" s="6">
        <v>579</v>
      </c>
      <c r="U86" s="6">
        <v>11595</v>
      </c>
      <c r="V86" s="6">
        <v>2229</v>
      </c>
      <c r="W86" s="6">
        <v>663</v>
      </c>
      <c r="X86" s="6">
        <v>15161</v>
      </c>
      <c r="Y86" s="6">
        <v>7034</v>
      </c>
      <c r="Z86" s="6">
        <v>2912</v>
      </c>
      <c r="AA86" s="6">
        <v>6355</v>
      </c>
      <c r="AB86" s="6">
        <v>2658</v>
      </c>
      <c r="AC86" s="6">
        <v>73</v>
      </c>
      <c r="AD86" s="6">
        <v>99</v>
      </c>
      <c r="AE86" s="6">
        <v>10135</v>
      </c>
      <c r="AF86" s="6">
        <v>2828</v>
      </c>
      <c r="AG86" s="6">
        <v>11368</v>
      </c>
      <c r="AH86" s="6">
        <v>4549</v>
      </c>
      <c r="AI86" s="6">
        <v>26803</v>
      </c>
      <c r="AJ86" s="6">
        <v>398</v>
      </c>
      <c r="AK86" s="6">
        <v>0</v>
      </c>
      <c r="AL86" s="6">
        <v>1357</v>
      </c>
      <c r="AM86" s="6">
        <v>16404</v>
      </c>
      <c r="AN86" s="6">
        <v>10857</v>
      </c>
      <c r="AO86" s="6">
        <v>7305</v>
      </c>
      <c r="AP86" s="6">
        <v>3504</v>
      </c>
      <c r="AQ86" s="6">
        <v>434</v>
      </c>
      <c r="AR86" s="6">
        <v>392</v>
      </c>
      <c r="AS86" s="6">
        <v>44</v>
      </c>
      <c r="AT86" s="6">
        <v>94037</v>
      </c>
      <c r="AU86" s="6">
        <v>5184</v>
      </c>
      <c r="AV86" s="6">
        <v>2</v>
      </c>
      <c r="AW86" s="6">
        <v>4298</v>
      </c>
      <c r="AX86" s="6">
        <v>6289</v>
      </c>
      <c r="AY86" s="6">
        <v>222</v>
      </c>
      <c r="AZ86" s="6">
        <v>2499</v>
      </c>
      <c r="BA86" s="6">
        <v>137</v>
      </c>
      <c r="BB86" s="6">
        <v>7701.2607421875</v>
      </c>
      <c r="BC86" s="6">
        <v>1589.8992919921875</v>
      </c>
      <c r="BD86" s="6">
        <v>70.40313720703125</v>
      </c>
      <c r="BE86" s="6">
        <v>1386.5</v>
      </c>
      <c r="BF86" s="6">
        <v>870.70001220703125</v>
      </c>
      <c r="BG86" s="6">
        <v>8585.873046875</v>
      </c>
      <c r="BH86" s="6">
        <v>1790.59814453125</v>
      </c>
      <c r="BI86" s="6">
        <v>2377.4658203125</v>
      </c>
      <c r="BJ86" s="6">
        <v>7021.939453125</v>
      </c>
    </row>
    <row r="87" spans="1:62" ht="12.75" x14ac:dyDescent="0.2">
      <c r="A87" s="11">
        <v>39431</v>
      </c>
      <c r="B87" s="6">
        <v>497505</v>
      </c>
      <c r="C87" s="6">
        <v>11598</v>
      </c>
      <c r="D87" s="6">
        <v>3383</v>
      </c>
      <c r="E87" s="6">
        <v>22894</v>
      </c>
      <c r="F87" s="6">
        <v>2501</v>
      </c>
      <c r="G87" s="6">
        <v>76274</v>
      </c>
      <c r="H87" s="6">
        <v>10612</v>
      </c>
      <c r="I87" s="6">
        <v>5158</v>
      </c>
      <c r="J87" s="6">
        <v>975</v>
      </c>
      <c r="L87" s="6">
        <v>55002</v>
      </c>
      <c r="M87" s="6">
        <v>5903</v>
      </c>
      <c r="O87" s="6">
        <v>1612</v>
      </c>
      <c r="P87" s="6">
        <v>2529</v>
      </c>
      <c r="Q87" s="6">
        <v>2944</v>
      </c>
      <c r="R87" s="6">
        <v>2683</v>
      </c>
      <c r="S87" s="6">
        <v>1524</v>
      </c>
      <c r="T87" s="6">
        <v>758</v>
      </c>
      <c r="U87" s="6">
        <v>13950</v>
      </c>
      <c r="V87" s="6">
        <v>3268</v>
      </c>
      <c r="W87" s="6">
        <v>875</v>
      </c>
      <c r="X87" s="6">
        <v>14006</v>
      </c>
      <c r="Y87" s="6">
        <v>9591</v>
      </c>
      <c r="Z87" s="6">
        <v>3461</v>
      </c>
      <c r="AA87" s="6">
        <v>9497</v>
      </c>
      <c r="AB87" s="6">
        <v>2787</v>
      </c>
      <c r="AC87" s="6">
        <v>79</v>
      </c>
      <c r="AD87" s="6">
        <v>260</v>
      </c>
      <c r="AE87" s="6">
        <v>12189</v>
      </c>
      <c r="AF87" s="6">
        <v>2680</v>
      </c>
      <c r="AG87" s="6">
        <v>13462</v>
      </c>
      <c r="AH87" s="6">
        <v>4871</v>
      </c>
      <c r="AI87" s="6">
        <v>29485</v>
      </c>
      <c r="AJ87" s="6">
        <v>1027</v>
      </c>
      <c r="AK87" s="6">
        <v>0</v>
      </c>
      <c r="AL87" s="6">
        <v>2118</v>
      </c>
      <c r="AM87" s="6">
        <v>20301</v>
      </c>
      <c r="AN87" s="6">
        <v>12357</v>
      </c>
      <c r="AO87" s="6">
        <v>9323</v>
      </c>
      <c r="AP87" s="6">
        <v>5093</v>
      </c>
      <c r="AQ87" s="6">
        <v>994</v>
      </c>
      <c r="AR87" s="6">
        <v>265</v>
      </c>
      <c r="AS87" s="6">
        <v>248</v>
      </c>
      <c r="AT87" s="6">
        <v>97596</v>
      </c>
      <c r="AU87" s="6">
        <v>4873</v>
      </c>
      <c r="AV87" s="6">
        <v>3</v>
      </c>
      <c r="AW87" s="6">
        <v>6098</v>
      </c>
      <c r="AX87" s="6">
        <v>6170</v>
      </c>
      <c r="AY87" s="6">
        <v>271</v>
      </c>
      <c r="AZ87" s="6">
        <v>3759</v>
      </c>
      <c r="BA87" s="6">
        <v>201</v>
      </c>
      <c r="BB87" s="6">
        <v>7896.7333984375</v>
      </c>
      <c r="BC87" s="6">
        <v>1848.7254638671875</v>
      </c>
      <c r="BD87" s="6">
        <v>55.345775604248047</v>
      </c>
      <c r="BE87" s="6">
        <v>1051.0999755859375</v>
      </c>
      <c r="BF87" s="6">
        <v>1092.4000244140625</v>
      </c>
      <c r="BG87" s="6">
        <v>9177.111328125</v>
      </c>
      <c r="BH87" s="6">
        <v>2148.992431640625</v>
      </c>
      <c r="BI87" s="6">
        <v>2736.903564453125</v>
      </c>
      <c r="BJ87" s="6">
        <v>7054.11865234375</v>
      </c>
    </row>
    <row r="88" spans="1:62" ht="12.75" x14ac:dyDescent="0.2">
      <c r="A88" s="11">
        <v>39462</v>
      </c>
      <c r="B88" s="6">
        <v>531460</v>
      </c>
      <c r="C88" s="6">
        <v>16783</v>
      </c>
      <c r="D88" s="6">
        <v>3943</v>
      </c>
      <c r="E88" s="6">
        <v>23966</v>
      </c>
      <c r="F88" s="6">
        <v>5793</v>
      </c>
      <c r="G88" s="6">
        <v>75456</v>
      </c>
      <c r="H88" s="6">
        <v>8705</v>
      </c>
      <c r="I88" s="6">
        <v>5378</v>
      </c>
      <c r="J88" s="6">
        <v>452</v>
      </c>
      <c r="L88" s="6">
        <v>51976</v>
      </c>
      <c r="M88" s="6">
        <v>8644</v>
      </c>
      <c r="O88" s="6">
        <v>1661</v>
      </c>
      <c r="P88" s="6">
        <v>3089</v>
      </c>
      <c r="Q88" s="6">
        <v>3468</v>
      </c>
      <c r="R88" s="6">
        <v>2269</v>
      </c>
      <c r="S88" s="6">
        <v>1684</v>
      </c>
      <c r="T88" s="6">
        <v>1346</v>
      </c>
      <c r="U88" s="6">
        <v>18270</v>
      </c>
      <c r="V88" s="6">
        <v>2795</v>
      </c>
      <c r="W88" s="6">
        <v>904</v>
      </c>
      <c r="X88" s="6">
        <v>9557</v>
      </c>
      <c r="Y88" s="6">
        <v>9826</v>
      </c>
      <c r="Z88" s="6">
        <v>1844</v>
      </c>
      <c r="AA88" s="6">
        <v>18214</v>
      </c>
      <c r="AB88" s="6">
        <v>4318</v>
      </c>
      <c r="AC88" s="6">
        <v>65</v>
      </c>
      <c r="AD88" s="6">
        <v>532</v>
      </c>
      <c r="AE88" s="6">
        <v>13714</v>
      </c>
      <c r="AF88" s="6">
        <v>4382</v>
      </c>
      <c r="AG88" s="6">
        <v>12747</v>
      </c>
      <c r="AH88" s="6">
        <v>5330</v>
      </c>
      <c r="AI88" s="6">
        <v>27409</v>
      </c>
      <c r="AJ88" s="6">
        <v>2171</v>
      </c>
      <c r="AK88" s="6">
        <v>0</v>
      </c>
      <c r="AL88" s="6">
        <v>1697</v>
      </c>
      <c r="AM88" s="6">
        <v>23084</v>
      </c>
      <c r="AN88" s="6">
        <v>12547</v>
      </c>
      <c r="AO88" s="6">
        <v>7454</v>
      </c>
      <c r="AP88" s="6">
        <v>4888</v>
      </c>
      <c r="AQ88" s="6">
        <v>4478</v>
      </c>
      <c r="AR88" s="6">
        <v>115</v>
      </c>
      <c r="AS88" s="6">
        <v>936</v>
      </c>
      <c r="AT88" s="6">
        <v>106781</v>
      </c>
      <c r="AU88" s="6">
        <v>4896</v>
      </c>
      <c r="AV88" s="6">
        <v>3</v>
      </c>
      <c r="AW88" s="6">
        <v>4936</v>
      </c>
      <c r="AX88" s="6">
        <v>8062</v>
      </c>
      <c r="AY88" s="6">
        <v>215</v>
      </c>
      <c r="AZ88" s="6">
        <v>4574</v>
      </c>
      <c r="BA88" s="6">
        <v>108</v>
      </c>
      <c r="BB88" s="6">
        <v>9327.955078125</v>
      </c>
      <c r="BC88" s="6">
        <v>2115.320556640625</v>
      </c>
      <c r="BD88" s="6">
        <v>25.981731414794922</v>
      </c>
      <c r="BE88" s="6">
        <v>1676.199951171875</v>
      </c>
      <c r="BF88" s="6">
        <v>1332</v>
      </c>
      <c r="BG88" s="6">
        <v>9552.6982421875</v>
      </c>
      <c r="BH88" s="6">
        <v>245.6478271484375</v>
      </c>
      <c r="BI88" s="6">
        <v>3279.06689453125</v>
      </c>
      <c r="BJ88" s="6">
        <v>7988.1572265625</v>
      </c>
    </row>
    <row r="89" spans="1:62" ht="12.75" x14ac:dyDescent="0.2">
      <c r="A89" s="11">
        <v>39493</v>
      </c>
      <c r="B89" s="6">
        <v>438868</v>
      </c>
      <c r="C89" s="6">
        <v>10014</v>
      </c>
      <c r="D89" s="6">
        <v>3523</v>
      </c>
      <c r="E89" s="6">
        <v>18591</v>
      </c>
      <c r="F89" s="6">
        <v>4741</v>
      </c>
      <c r="G89" s="6">
        <v>61884</v>
      </c>
      <c r="H89" s="6">
        <v>7200</v>
      </c>
      <c r="I89" s="6">
        <v>4108</v>
      </c>
      <c r="J89" s="6">
        <v>484</v>
      </c>
      <c r="L89" s="6">
        <v>49334</v>
      </c>
      <c r="M89" s="6">
        <v>4587</v>
      </c>
      <c r="O89" s="6">
        <v>1364</v>
      </c>
      <c r="P89" s="6">
        <v>2368</v>
      </c>
      <c r="Q89" s="6">
        <v>3422</v>
      </c>
      <c r="R89" s="6">
        <v>1896</v>
      </c>
      <c r="S89" s="6">
        <v>586</v>
      </c>
      <c r="T89" s="6">
        <v>942</v>
      </c>
      <c r="U89" s="6">
        <v>12757</v>
      </c>
      <c r="V89" s="6">
        <v>1818</v>
      </c>
      <c r="W89" s="6">
        <v>738</v>
      </c>
      <c r="X89" s="6">
        <v>9632</v>
      </c>
      <c r="Y89" s="6">
        <v>8246</v>
      </c>
      <c r="Z89" s="6">
        <v>1891</v>
      </c>
      <c r="AA89" s="6">
        <v>11146</v>
      </c>
      <c r="AB89" s="6">
        <v>2302</v>
      </c>
      <c r="AC89" s="6">
        <v>38</v>
      </c>
      <c r="AD89" s="6">
        <v>171</v>
      </c>
      <c r="AE89" s="6">
        <v>12751</v>
      </c>
      <c r="AF89" s="6">
        <v>4457</v>
      </c>
      <c r="AG89" s="6">
        <v>12463</v>
      </c>
      <c r="AH89" s="6">
        <v>4442</v>
      </c>
      <c r="AI89" s="6">
        <v>25293</v>
      </c>
      <c r="AJ89" s="6">
        <v>755</v>
      </c>
      <c r="AK89" s="6">
        <v>0</v>
      </c>
      <c r="AL89" s="6">
        <v>1683</v>
      </c>
      <c r="AM89" s="6">
        <v>17723</v>
      </c>
      <c r="AN89" s="6">
        <v>11694</v>
      </c>
      <c r="AO89" s="6">
        <v>7280</v>
      </c>
      <c r="AP89" s="6">
        <v>3652</v>
      </c>
      <c r="AQ89" s="6">
        <v>1160</v>
      </c>
      <c r="AR89" s="6">
        <v>17</v>
      </c>
      <c r="AS89" s="6">
        <v>123</v>
      </c>
      <c r="AT89" s="6">
        <v>90713</v>
      </c>
      <c r="AU89" s="6">
        <v>4678</v>
      </c>
      <c r="AV89" s="6">
        <v>1</v>
      </c>
      <c r="AW89" s="6">
        <v>4271</v>
      </c>
      <c r="AX89" s="6">
        <v>6681</v>
      </c>
      <c r="AY89" s="6">
        <v>215</v>
      </c>
      <c r="AZ89" s="6">
        <v>4926</v>
      </c>
      <c r="BA89" s="6">
        <v>107</v>
      </c>
      <c r="BB89" s="6">
        <v>8654.970703125</v>
      </c>
      <c r="BC89" s="6">
        <v>2190.495361328125</v>
      </c>
      <c r="BD89" s="6">
        <v>12.799961090087891</v>
      </c>
      <c r="BE89" s="6">
        <v>1538</v>
      </c>
      <c r="BF89" s="6">
        <v>1176.5</v>
      </c>
      <c r="BG89" s="6">
        <v>9617.5068359375</v>
      </c>
      <c r="BH89" s="6">
        <v>229.30264282226562</v>
      </c>
      <c r="BI89" s="6">
        <v>3002.82177734375</v>
      </c>
      <c r="BJ89" s="6">
        <v>7625.14501953125</v>
      </c>
    </row>
    <row r="90" spans="1:62" ht="12.75" x14ac:dyDescent="0.2">
      <c r="A90" s="11">
        <v>39522</v>
      </c>
      <c r="B90" s="6">
        <v>460763</v>
      </c>
      <c r="C90" s="6">
        <v>8904</v>
      </c>
      <c r="D90" s="6">
        <v>3707</v>
      </c>
      <c r="E90" s="6">
        <v>12451</v>
      </c>
      <c r="F90" s="6">
        <v>2674</v>
      </c>
      <c r="G90" s="6">
        <v>58876</v>
      </c>
      <c r="H90" s="6">
        <v>8511</v>
      </c>
      <c r="I90" s="6">
        <v>2868</v>
      </c>
      <c r="J90" s="6">
        <v>446</v>
      </c>
      <c r="L90" s="6">
        <v>58976</v>
      </c>
      <c r="M90" s="6">
        <v>3348</v>
      </c>
      <c r="O90" s="6">
        <v>1344</v>
      </c>
      <c r="P90" s="6">
        <v>1711</v>
      </c>
      <c r="Q90" s="6">
        <v>2486</v>
      </c>
      <c r="R90" s="6">
        <v>1522</v>
      </c>
      <c r="S90" s="6">
        <v>897</v>
      </c>
      <c r="T90" s="6">
        <v>655</v>
      </c>
      <c r="U90" s="6">
        <v>15834</v>
      </c>
      <c r="V90" s="6">
        <v>2022</v>
      </c>
      <c r="W90" s="6">
        <v>937</v>
      </c>
      <c r="X90" s="6">
        <v>10703</v>
      </c>
      <c r="Y90" s="6">
        <v>9426</v>
      </c>
      <c r="Z90" s="6">
        <v>2781</v>
      </c>
      <c r="AA90" s="6">
        <v>10727</v>
      </c>
      <c r="AB90" s="6">
        <v>2878</v>
      </c>
      <c r="AC90" s="6">
        <v>26</v>
      </c>
      <c r="AD90" s="6">
        <v>428</v>
      </c>
      <c r="AE90" s="6">
        <v>12949</v>
      </c>
      <c r="AF90" s="6">
        <v>4634</v>
      </c>
      <c r="AG90" s="6">
        <v>12993</v>
      </c>
      <c r="AH90" s="6">
        <v>4945</v>
      </c>
      <c r="AI90" s="6">
        <v>29131</v>
      </c>
      <c r="AJ90" s="6">
        <v>1144</v>
      </c>
      <c r="AK90" s="6">
        <v>0</v>
      </c>
      <c r="AL90" s="6">
        <v>1100</v>
      </c>
      <c r="AM90" s="6">
        <v>17859</v>
      </c>
      <c r="AN90" s="6">
        <v>11408</v>
      </c>
      <c r="AO90" s="6">
        <v>9175</v>
      </c>
      <c r="AP90" s="6">
        <v>3459</v>
      </c>
      <c r="AQ90" s="6">
        <v>2415</v>
      </c>
      <c r="AR90" s="6">
        <v>12</v>
      </c>
      <c r="AS90" s="6">
        <v>128</v>
      </c>
      <c r="AT90" s="6">
        <v>106719</v>
      </c>
      <c r="AU90" s="6">
        <v>4168</v>
      </c>
      <c r="AV90" s="6">
        <v>0</v>
      </c>
      <c r="AW90" s="6">
        <v>2044</v>
      </c>
      <c r="AX90" s="6">
        <v>6463</v>
      </c>
      <c r="AY90" s="6">
        <v>193</v>
      </c>
      <c r="AZ90" s="6">
        <v>4595</v>
      </c>
      <c r="BA90" s="6">
        <v>95</v>
      </c>
      <c r="BB90" s="6">
        <v>8825.64453125</v>
      </c>
      <c r="BC90" s="6">
        <v>2194.13720703125</v>
      </c>
      <c r="BD90" s="6">
        <v>16.50529670715332</v>
      </c>
      <c r="BE90" s="6">
        <v>1607.300048828125</v>
      </c>
      <c r="BF90" s="6">
        <v>1189.5999755859375</v>
      </c>
      <c r="BG90" s="6">
        <v>9896.216796875</v>
      </c>
      <c r="BH90" s="6">
        <v>233.02732849121094</v>
      </c>
      <c r="BI90" s="6">
        <v>2996.992431640625</v>
      </c>
      <c r="BJ90" s="6">
        <v>8175.044921875</v>
      </c>
    </row>
    <row r="91" spans="1:62" ht="12.75" x14ac:dyDescent="0.2">
      <c r="A91" s="11">
        <v>39553</v>
      </c>
      <c r="B91" s="6">
        <v>469607</v>
      </c>
      <c r="C91" s="6">
        <v>6098</v>
      </c>
      <c r="D91" s="6">
        <v>3196</v>
      </c>
      <c r="E91" s="6">
        <v>20821</v>
      </c>
      <c r="F91" s="6">
        <v>2250</v>
      </c>
      <c r="G91" s="6">
        <v>68653</v>
      </c>
      <c r="H91" s="6">
        <v>7666</v>
      </c>
      <c r="I91" s="6">
        <v>4311</v>
      </c>
      <c r="J91" s="6">
        <v>432</v>
      </c>
      <c r="L91" s="6">
        <v>64230</v>
      </c>
      <c r="M91" s="6">
        <v>3552</v>
      </c>
      <c r="O91" s="6">
        <v>1477</v>
      </c>
      <c r="P91" s="6">
        <v>1394</v>
      </c>
      <c r="Q91" s="6">
        <v>1870</v>
      </c>
      <c r="R91" s="6">
        <v>556</v>
      </c>
      <c r="S91" s="6">
        <v>1644</v>
      </c>
      <c r="T91" s="6">
        <v>275</v>
      </c>
      <c r="U91" s="6">
        <v>13649</v>
      </c>
      <c r="V91" s="6">
        <v>3171</v>
      </c>
      <c r="W91" s="6">
        <v>587</v>
      </c>
      <c r="X91" s="6">
        <v>13339</v>
      </c>
      <c r="Y91" s="6">
        <v>4869</v>
      </c>
      <c r="Z91" s="6">
        <v>975</v>
      </c>
      <c r="AA91" s="6">
        <v>8158</v>
      </c>
      <c r="AB91" s="6">
        <v>1735</v>
      </c>
      <c r="AC91" s="6">
        <v>43</v>
      </c>
      <c r="AD91" s="6">
        <v>129</v>
      </c>
      <c r="AE91" s="6">
        <v>12632</v>
      </c>
      <c r="AF91" s="6">
        <v>3340</v>
      </c>
      <c r="AG91" s="6">
        <v>14320</v>
      </c>
      <c r="AH91" s="6">
        <v>5299</v>
      </c>
      <c r="AI91" s="6">
        <v>27391</v>
      </c>
      <c r="AJ91" s="6">
        <v>181</v>
      </c>
      <c r="AK91" s="6">
        <v>0</v>
      </c>
      <c r="AL91" s="6">
        <v>838</v>
      </c>
      <c r="AM91" s="6">
        <v>19818</v>
      </c>
      <c r="AN91" s="6">
        <v>10898</v>
      </c>
      <c r="AO91" s="6">
        <v>8174</v>
      </c>
      <c r="AP91" s="6">
        <v>5405</v>
      </c>
      <c r="AQ91" s="6">
        <v>2280</v>
      </c>
      <c r="AR91" s="6">
        <v>13</v>
      </c>
      <c r="AS91" s="6">
        <v>28</v>
      </c>
      <c r="AT91" s="6">
        <v>105567</v>
      </c>
      <c r="AU91" s="6">
        <v>4793</v>
      </c>
      <c r="AV91" s="6">
        <v>1</v>
      </c>
      <c r="AW91" s="6">
        <v>2496</v>
      </c>
      <c r="AX91" s="6">
        <v>8527</v>
      </c>
      <c r="AY91" s="6">
        <v>156</v>
      </c>
      <c r="AZ91" s="6">
        <v>2280</v>
      </c>
      <c r="BA91" s="6">
        <v>93</v>
      </c>
      <c r="BB91" s="6">
        <v>8675.787109375</v>
      </c>
      <c r="BC91" s="6">
        <v>2231.984619140625</v>
      </c>
      <c r="BD91" s="6">
        <v>7.6861734390258789</v>
      </c>
      <c r="BE91" s="6">
        <v>536.70001220703125</v>
      </c>
      <c r="BF91" s="6">
        <v>959.5</v>
      </c>
      <c r="BG91" s="6">
        <v>7644.6318359375</v>
      </c>
      <c r="BH91" s="6">
        <v>157.67796325683594</v>
      </c>
      <c r="BI91" s="6">
        <v>2718.927490234375</v>
      </c>
      <c r="BJ91" s="6">
        <v>6618.30615234375</v>
      </c>
    </row>
    <row r="92" spans="1:62" ht="12.75" x14ac:dyDescent="0.2">
      <c r="A92" s="11">
        <v>39583</v>
      </c>
      <c r="B92" s="6">
        <v>475467</v>
      </c>
      <c r="C92" s="6">
        <v>5052</v>
      </c>
      <c r="D92" s="6">
        <v>3205</v>
      </c>
      <c r="E92" s="6">
        <v>18871</v>
      </c>
      <c r="F92" s="6">
        <v>4578</v>
      </c>
      <c r="G92" s="6">
        <v>54824</v>
      </c>
      <c r="H92" s="6">
        <v>6786</v>
      </c>
      <c r="I92" s="6">
        <v>5322</v>
      </c>
      <c r="J92" s="6">
        <v>259</v>
      </c>
      <c r="L92" s="6">
        <v>76126</v>
      </c>
      <c r="M92" s="6">
        <v>3568</v>
      </c>
      <c r="O92" s="6">
        <v>286</v>
      </c>
      <c r="P92" s="6">
        <v>1163</v>
      </c>
      <c r="Q92" s="6">
        <v>594</v>
      </c>
      <c r="R92" s="6">
        <v>426</v>
      </c>
      <c r="S92" s="6">
        <v>1637</v>
      </c>
      <c r="T92" s="6">
        <v>262</v>
      </c>
      <c r="U92" s="6">
        <v>22473</v>
      </c>
      <c r="V92" s="6">
        <v>3215</v>
      </c>
      <c r="W92" s="6">
        <v>857</v>
      </c>
      <c r="X92" s="6">
        <v>10420</v>
      </c>
      <c r="Y92" s="6">
        <v>4157</v>
      </c>
      <c r="Z92" s="6">
        <v>2139</v>
      </c>
      <c r="AA92" s="6">
        <v>10652</v>
      </c>
      <c r="AB92" s="6">
        <v>1212</v>
      </c>
      <c r="AC92" s="6">
        <v>46</v>
      </c>
      <c r="AD92" s="6">
        <v>109</v>
      </c>
      <c r="AE92" s="6">
        <v>13571</v>
      </c>
      <c r="AF92" s="6">
        <v>3342</v>
      </c>
      <c r="AG92" s="6">
        <v>11576</v>
      </c>
      <c r="AH92" s="6">
        <v>5991</v>
      </c>
      <c r="AI92" s="6">
        <v>28709</v>
      </c>
      <c r="AJ92" s="6">
        <v>578</v>
      </c>
      <c r="AK92" s="6">
        <v>0</v>
      </c>
      <c r="AL92" s="6">
        <v>149</v>
      </c>
      <c r="AM92" s="6">
        <v>19487</v>
      </c>
      <c r="AN92" s="6">
        <v>5223</v>
      </c>
      <c r="AO92" s="6">
        <v>3982</v>
      </c>
      <c r="AP92" s="6">
        <v>3502</v>
      </c>
      <c r="AQ92" s="6">
        <v>2280</v>
      </c>
      <c r="AR92" s="6">
        <v>16</v>
      </c>
      <c r="AS92" s="6">
        <v>68</v>
      </c>
      <c r="AT92" s="6">
        <v>130779</v>
      </c>
      <c r="AU92" s="6">
        <v>3524</v>
      </c>
      <c r="AV92" s="6">
        <v>3</v>
      </c>
      <c r="AW92" s="6">
        <v>1327</v>
      </c>
      <c r="AX92" s="6">
        <v>1457</v>
      </c>
      <c r="AY92" s="6">
        <v>89</v>
      </c>
      <c r="AZ92" s="6">
        <v>1487</v>
      </c>
      <c r="BA92" s="6">
        <v>90</v>
      </c>
      <c r="BB92" s="6">
        <v>8969.7373046875</v>
      </c>
      <c r="BC92" s="6">
        <v>1960.1658935546875</v>
      </c>
      <c r="BD92" s="6">
        <v>0</v>
      </c>
      <c r="BE92" s="6">
        <v>596.20001220703125</v>
      </c>
      <c r="BF92" s="6">
        <v>915.70001220703125</v>
      </c>
      <c r="BG92" s="6">
        <v>6733.32275390625</v>
      </c>
      <c r="BH92" s="6">
        <v>195.23812866210937</v>
      </c>
      <c r="BI92" s="6">
        <v>2640.342041015625</v>
      </c>
      <c r="BJ92" s="6">
        <v>7140.66162109375</v>
      </c>
    </row>
    <row r="93" spans="1:62" ht="12.75" x14ac:dyDescent="0.2">
      <c r="A93" s="11">
        <v>39614</v>
      </c>
      <c r="B93" s="6">
        <v>665436</v>
      </c>
      <c r="C93" s="6">
        <v>19298</v>
      </c>
      <c r="D93" s="6">
        <v>3048</v>
      </c>
      <c r="E93" s="6">
        <v>27978</v>
      </c>
      <c r="F93" s="6">
        <v>8892</v>
      </c>
      <c r="G93" s="6">
        <v>61085</v>
      </c>
      <c r="H93" s="6">
        <v>7805</v>
      </c>
      <c r="I93" s="6">
        <v>4726</v>
      </c>
      <c r="J93" s="6">
        <v>1922</v>
      </c>
      <c r="L93" s="6">
        <v>80011</v>
      </c>
      <c r="M93" s="6">
        <v>13278</v>
      </c>
      <c r="O93" s="6">
        <v>33</v>
      </c>
      <c r="P93" s="6">
        <v>4444</v>
      </c>
      <c r="Q93" s="6">
        <v>3743</v>
      </c>
      <c r="R93" s="6">
        <v>1473</v>
      </c>
      <c r="S93" s="6">
        <v>2773</v>
      </c>
      <c r="T93" s="6">
        <v>1865</v>
      </c>
      <c r="U93" s="6">
        <v>24396</v>
      </c>
      <c r="V93" s="6">
        <v>2452</v>
      </c>
      <c r="W93" s="6">
        <v>3100</v>
      </c>
      <c r="X93" s="6">
        <v>15016</v>
      </c>
      <c r="Y93" s="6">
        <v>10278</v>
      </c>
      <c r="Z93" s="6">
        <v>1307</v>
      </c>
      <c r="AA93" s="6">
        <v>19952</v>
      </c>
      <c r="AB93" s="6">
        <v>3386</v>
      </c>
      <c r="AC93" s="6">
        <v>48</v>
      </c>
      <c r="AD93" s="6">
        <v>657</v>
      </c>
      <c r="AE93" s="6">
        <v>14626</v>
      </c>
      <c r="AF93" s="6">
        <v>3306</v>
      </c>
      <c r="AG93" s="6">
        <v>20165</v>
      </c>
      <c r="AH93" s="6">
        <v>6253</v>
      </c>
      <c r="AI93" s="6">
        <v>44133</v>
      </c>
      <c r="AJ93" s="6">
        <v>7788</v>
      </c>
      <c r="AK93" s="6">
        <v>0</v>
      </c>
      <c r="AL93" s="6">
        <v>3605</v>
      </c>
      <c r="AM93" s="6">
        <v>29385</v>
      </c>
      <c r="AN93" s="6">
        <v>1311</v>
      </c>
      <c r="AO93" s="6">
        <v>16213</v>
      </c>
      <c r="AP93" s="6">
        <v>5135</v>
      </c>
      <c r="AQ93" s="6">
        <v>8292</v>
      </c>
      <c r="AR93" s="6">
        <v>247</v>
      </c>
      <c r="AS93" s="6">
        <v>874</v>
      </c>
      <c r="AT93" s="6">
        <v>162080</v>
      </c>
      <c r="AU93" s="6">
        <v>3455</v>
      </c>
      <c r="AV93" s="6">
        <v>3</v>
      </c>
      <c r="AW93" s="6">
        <v>12140</v>
      </c>
      <c r="AX93" s="6">
        <v>572</v>
      </c>
      <c r="AY93" s="6">
        <v>213</v>
      </c>
      <c r="AZ93" s="6">
        <v>2604</v>
      </c>
      <c r="BA93" s="6">
        <v>71</v>
      </c>
      <c r="BB93" s="6">
        <v>7703.55908203125</v>
      </c>
      <c r="BC93" s="6">
        <v>1210.2337646484375</v>
      </c>
      <c r="BD93" s="6">
        <v>8.9521284103393555</v>
      </c>
      <c r="BE93" s="6">
        <v>888.29998779296875</v>
      </c>
      <c r="BF93" s="6">
        <v>990.0999755859375</v>
      </c>
      <c r="BG93" s="6">
        <v>7767.2451171875</v>
      </c>
      <c r="BH93" s="6">
        <v>182.14752197265625</v>
      </c>
      <c r="BI93" s="6">
        <v>2366.464599609375</v>
      </c>
      <c r="BJ93" s="6">
        <v>8570.236328125</v>
      </c>
    </row>
    <row r="94" spans="1:62" ht="12.75" x14ac:dyDescent="0.2">
      <c r="A94" s="11">
        <v>39644</v>
      </c>
      <c r="B94" s="6">
        <v>782039</v>
      </c>
      <c r="C94" s="6">
        <v>22432</v>
      </c>
      <c r="D94" s="6">
        <v>3702</v>
      </c>
      <c r="E94" s="6">
        <v>34637</v>
      </c>
      <c r="F94" s="6">
        <v>10013</v>
      </c>
      <c r="G94" s="6">
        <v>79247</v>
      </c>
      <c r="H94" s="6">
        <v>12070</v>
      </c>
      <c r="I94" s="6">
        <v>7682</v>
      </c>
      <c r="J94" s="6">
        <v>2307</v>
      </c>
      <c r="L94" s="6">
        <v>80886</v>
      </c>
      <c r="M94" s="6">
        <v>13494</v>
      </c>
      <c r="O94" s="6">
        <v>638</v>
      </c>
      <c r="P94" s="6">
        <v>7670</v>
      </c>
      <c r="Q94" s="6">
        <v>5352</v>
      </c>
      <c r="R94" s="6">
        <v>2134</v>
      </c>
      <c r="S94" s="6">
        <v>5024</v>
      </c>
      <c r="T94" s="6">
        <v>1405</v>
      </c>
      <c r="U94" s="6">
        <v>29161</v>
      </c>
      <c r="V94" s="6">
        <v>4011</v>
      </c>
      <c r="W94" s="6">
        <v>4637</v>
      </c>
      <c r="X94" s="6">
        <v>20026</v>
      </c>
      <c r="Y94" s="6">
        <v>12490</v>
      </c>
      <c r="Z94" s="6">
        <v>3117</v>
      </c>
      <c r="AA94" s="6">
        <v>20850</v>
      </c>
      <c r="AB94" s="6">
        <v>5632</v>
      </c>
      <c r="AC94" s="6">
        <v>27</v>
      </c>
      <c r="AD94" s="6">
        <v>1664</v>
      </c>
      <c r="AE94" s="6">
        <v>18414</v>
      </c>
      <c r="AF94" s="6">
        <v>4716</v>
      </c>
      <c r="AG94" s="6">
        <v>21538</v>
      </c>
      <c r="AH94" s="6">
        <v>6414</v>
      </c>
      <c r="AI94" s="6">
        <v>51834</v>
      </c>
      <c r="AJ94" s="6">
        <v>6080</v>
      </c>
      <c r="AK94" s="6">
        <v>0</v>
      </c>
      <c r="AL94" s="6">
        <v>5228</v>
      </c>
      <c r="AM94" s="6">
        <v>33912</v>
      </c>
      <c r="AN94" s="6">
        <v>7423</v>
      </c>
      <c r="AO94" s="6">
        <v>20259</v>
      </c>
      <c r="AP94" s="6">
        <v>5684</v>
      </c>
      <c r="AQ94" s="6">
        <v>4918</v>
      </c>
      <c r="AR94" s="6">
        <v>1050</v>
      </c>
      <c r="AS94" s="6">
        <v>774</v>
      </c>
      <c r="AT94" s="6">
        <v>174218</v>
      </c>
      <c r="AU94" s="6">
        <v>4789</v>
      </c>
      <c r="AV94" s="6">
        <v>3</v>
      </c>
      <c r="AW94" s="6">
        <v>15637</v>
      </c>
      <c r="AX94" s="6">
        <v>3859</v>
      </c>
      <c r="AY94" s="6">
        <v>101</v>
      </c>
      <c r="AZ94" s="6">
        <v>4786</v>
      </c>
      <c r="BA94" s="6">
        <v>95</v>
      </c>
      <c r="BB94" s="6">
        <v>8251.7822265625</v>
      </c>
      <c r="BC94" s="6">
        <v>2071.301025390625</v>
      </c>
      <c r="BD94" s="6">
        <v>8.4071197509765625</v>
      </c>
      <c r="BE94" s="6">
        <v>1327.5</v>
      </c>
      <c r="BF94" s="6">
        <v>1113.5999755859375</v>
      </c>
      <c r="BG94" s="6">
        <v>7820.88720703125</v>
      </c>
      <c r="BH94" s="6">
        <v>179.20634460449219</v>
      </c>
      <c r="BI94" s="6">
        <v>2648.099853515625</v>
      </c>
      <c r="BJ94" s="6">
        <v>11045.623046875</v>
      </c>
    </row>
    <row r="95" spans="1:62" ht="12.75" x14ac:dyDescent="0.2">
      <c r="A95" s="11">
        <v>39675</v>
      </c>
      <c r="B95" s="6">
        <v>762946</v>
      </c>
      <c r="C95" s="6">
        <v>22280</v>
      </c>
      <c r="D95" s="6">
        <v>3741</v>
      </c>
      <c r="E95" s="6">
        <v>35815</v>
      </c>
      <c r="F95" s="6">
        <v>8444</v>
      </c>
      <c r="G95" s="6">
        <v>93649</v>
      </c>
      <c r="H95" s="6">
        <v>10855</v>
      </c>
      <c r="I95" s="6">
        <v>5594</v>
      </c>
      <c r="J95" s="6">
        <v>1643</v>
      </c>
      <c r="L95" s="6">
        <v>88205</v>
      </c>
      <c r="M95" s="6">
        <v>13761</v>
      </c>
      <c r="O95" s="6">
        <v>1359</v>
      </c>
      <c r="P95" s="6">
        <v>4509</v>
      </c>
      <c r="Q95" s="6">
        <v>4162</v>
      </c>
      <c r="R95" s="6">
        <v>1889</v>
      </c>
      <c r="S95" s="6">
        <v>4269</v>
      </c>
      <c r="T95" s="6">
        <v>1405</v>
      </c>
      <c r="U95" s="6">
        <v>25648</v>
      </c>
      <c r="V95" s="6">
        <v>2845</v>
      </c>
      <c r="W95" s="6">
        <v>1488</v>
      </c>
      <c r="X95" s="6">
        <v>14346</v>
      </c>
      <c r="Y95" s="6">
        <v>11249</v>
      </c>
      <c r="Z95" s="6">
        <v>2453</v>
      </c>
      <c r="AA95" s="6">
        <v>18381</v>
      </c>
      <c r="AB95" s="6">
        <v>5022</v>
      </c>
      <c r="AC95" s="6">
        <v>33</v>
      </c>
      <c r="AD95" s="6">
        <v>1537</v>
      </c>
      <c r="AE95" s="6">
        <v>20879</v>
      </c>
      <c r="AF95" s="6">
        <v>4144</v>
      </c>
      <c r="AG95" s="6">
        <v>16076</v>
      </c>
      <c r="AH95" s="6">
        <v>6504</v>
      </c>
      <c r="AI95" s="6">
        <v>40875</v>
      </c>
      <c r="AJ95" s="6">
        <v>6242</v>
      </c>
      <c r="AK95" s="6">
        <v>0</v>
      </c>
      <c r="AL95" s="6">
        <v>4037</v>
      </c>
      <c r="AM95" s="6">
        <v>34449</v>
      </c>
      <c r="AN95" s="6">
        <v>11630</v>
      </c>
      <c r="AO95" s="6">
        <v>17786</v>
      </c>
      <c r="AP95" s="6">
        <v>4745</v>
      </c>
      <c r="AQ95" s="6">
        <v>5684</v>
      </c>
      <c r="AR95" s="6">
        <v>846</v>
      </c>
      <c r="AS95" s="6">
        <v>423</v>
      </c>
      <c r="AT95" s="6">
        <v>170713</v>
      </c>
      <c r="AU95" s="6">
        <v>5961</v>
      </c>
      <c r="AV95" s="6">
        <v>5</v>
      </c>
      <c r="AW95" s="6">
        <v>11552</v>
      </c>
      <c r="AX95" s="6">
        <v>11352</v>
      </c>
      <c r="AY95" s="6">
        <v>175</v>
      </c>
      <c r="AZ95" s="6">
        <v>4210</v>
      </c>
      <c r="BA95" s="6">
        <v>74</v>
      </c>
      <c r="BB95" s="6">
        <v>8531.8154296875</v>
      </c>
      <c r="BC95" s="6">
        <v>2225.2314453125</v>
      </c>
      <c r="BD95" s="6">
        <v>36.827808380126953</v>
      </c>
      <c r="BE95" s="6">
        <v>1354.0999755859375</v>
      </c>
      <c r="BF95" s="6">
        <v>1012</v>
      </c>
      <c r="BG95" s="6">
        <v>7459.21044921875</v>
      </c>
      <c r="BH95" s="6">
        <v>179.12197875976562</v>
      </c>
      <c r="BI95" s="6">
        <v>2817.387939453125</v>
      </c>
      <c r="BJ95" s="6">
        <v>11183.8818359375</v>
      </c>
    </row>
    <row r="96" spans="1:62" ht="12.75" x14ac:dyDescent="0.2">
      <c r="A96" s="11">
        <v>39706</v>
      </c>
      <c r="B96" s="6">
        <v>602565</v>
      </c>
      <c r="C96" s="6">
        <v>13647</v>
      </c>
      <c r="D96" s="6">
        <v>3716</v>
      </c>
      <c r="E96" s="6">
        <v>30603</v>
      </c>
      <c r="F96" s="6">
        <v>3560</v>
      </c>
      <c r="G96" s="6">
        <v>83545</v>
      </c>
      <c r="H96" s="6">
        <v>9088</v>
      </c>
      <c r="I96" s="6">
        <v>4549</v>
      </c>
      <c r="J96" s="6">
        <v>1423</v>
      </c>
      <c r="L96" s="6">
        <v>77882</v>
      </c>
      <c r="M96" s="6">
        <v>10605</v>
      </c>
      <c r="O96" s="6">
        <v>1224</v>
      </c>
      <c r="P96" s="6">
        <v>2658</v>
      </c>
      <c r="Q96" s="6">
        <v>2645</v>
      </c>
      <c r="R96" s="6">
        <v>672</v>
      </c>
      <c r="S96" s="6">
        <v>1741</v>
      </c>
      <c r="T96" s="6">
        <v>682</v>
      </c>
      <c r="U96" s="6">
        <v>23146</v>
      </c>
      <c r="V96" s="6">
        <v>3617</v>
      </c>
      <c r="W96" s="6">
        <v>2491</v>
      </c>
      <c r="X96" s="6">
        <v>13264</v>
      </c>
      <c r="Y96" s="6">
        <v>6482</v>
      </c>
      <c r="Z96" s="6">
        <v>1459</v>
      </c>
      <c r="AA96" s="6">
        <v>14002</v>
      </c>
      <c r="AB96" s="6">
        <v>2538</v>
      </c>
      <c r="AC96" s="6">
        <v>69</v>
      </c>
      <c r="AD96" s="6">
        <v>288</v>
      </c>
      <c r="AE96" s="6">
        <v>17118</v>
      </c>
      <c r="AF96" s="6">
        <v>4443</v>
      </c>
      <c r="AG96" s="6">
        <v>16830</v>
      </c>
      <c r="AH96" s="6">
        <v>5454</v>
      </c>
      <c r="AI96" s="6">
        <v>36839</v>
      </c>
      <c r="AJ96" s="6">
        <v>3568</v>
      </c>
      <c r="AK96" s="6">
        <v>0</v>
      </c>
      <c r="AL96" s="6">
        <v>1892</v>
      </c>
      <c r="AM96" s="6">
        <v>23372</v>
      </c>
      <c r="AN96" s="6">
        <v>11046</v>
      </c>
      <c r="AO96" s="6">
        <v>16533</v>
      </c>
      <c r="AP96" s="6">
        <v>4365</v>
      </c>
      <c r="AQ96" s="6">
        <v>4048</v>
      </c>
      <c r="AR96" s="6">
        <v>134</v>
      </c>
      <c r="AS96" s="6">
        <v>568</v>
      </c>
      <c r="AT96" s="6">
        <v>112689</v>
      </c>
      <c r="AU96" s="6">
        <v>5334</v>
      </c>
      <c r="AV96" s="6">
        <v>4</v>
      </c>
      <c r="AW96" s="6">
        <v>9011</v>
      </c>
      <c r="AX96" s="6">
        <v>10866</v>
      </c>
      <c r="AY96" s="6">
        <v>162</v>
      </c>
      <c r="AZ96" s="6">
        <v>2617</v>
      </c>
      <c r="BA96" s="6">
        <v>75</v>
      </c>
      <c r="BB96" s="6">
        <v>7373.42626953125</v>
      </c>
      <c r="BC96" s="6">
        <v>2154.280029296875</v>
      </c>
      <c r="BD96" s="6">
        <v>0.25176540017127991</v>
      </c>
      <c r="BE96" s="6">
        <v>744.0999755859375</v>
      </c>
      <c r="BF96" s="6">
        <v>1016.4000244140625</v>
      </c>
      <c r="BG96" s="6">
        <v>7425.22900390625</v>
      </c>
      <c r="BH96" s="6">
        <v>172.45613098144531</v>
      </c>
      <c r="BI96" s="6">
        <v>2447.095947265625</v>
      </c>
      <c r="BJ96" s="6">
        <v>10173.01171875</v>
      </c>
    </row>
    <row r="97" spans="1:62" ht="12.75" x14ac:dyDescent="0.2">
      <c r="A97" s="11">
        <v>39736</v>
      </c>
      <c r="B97" s="6">
        <v>545244</v>
      </c>
      <c r="C97" s="6">
        <v>13777</v>
      </c>
      <c r="D97" s="6">
        <v>3725</v>
      </c>
      <c r="E97" s="6">
        <v>24779</v>
      </c>
      <c r="F97" s="6">
        <v>5770</v>
      </c>
      <c r="G97" s="6">
        <v>77850</v>
      </c>
      <c r="H97" s="6">
        <v>10029</v>
      </c>
      <c r="I97" s="6">
        <v>6454</v>
      </c>
      <c r="J97" s="6">
        <v>383</v>
      </c>
      <c r="L97" s="6">
        <v>68752</v>
      </c>
      <c r="M97" s="6">
        <v>8566</v>
      </c>
      <c r="O97" s="6">
        <v>990</v>
      </c>
      <c r="P97" s="6">
        <v>1404</v>
      </c>
      <c r="Q97" s="6">
        <v>1874</v>
      </c>
      <c r="R97" s="6">
        <v>1195</v>
      </c>
      <c r="S97" s="6">
        <v>1770</v>
      </c>
      <c r="T97" s="6">
        <v>77</v>
      </c>
      <c r="U97" s="6">
        <v>19887</v>
      </c>
      <c r="V97" s="6">
        <v>3379</v>
      </c>
      <c r="W97" s="6">
        <v>1053</v>
      </c>
      <c r="X97" s="6">
        <v>13131</v>
      </c>
      <c r="Y97" s="6">
        <v>4553</v>
      </c>
      <c r="Z97" s="6">
        <v>1072</v>
      </c>
      <c r="AA97" s="6">
        <v>13968</v>
      </c>
      <c r="AB97" s="6">
        <v>5371</v>
      </c>
      <c r="AC97" s="6">
        <v>35</v>
      </c>
      <c r="AD97" s="6">
        <v>371</v>
      </c>
      <c r="AE97" s="6">
        <v>15060</v>
      </c>
      <c r="AF97" s="6">
        <v>4012</v>
      </c>
      <c r="AG97" s="6">
        <v>10353</v>
      </c>
      <c r="AH97" s="6">
        <v>6507</v>
      </c>
      <c r="AI97" s="6">
        <v>33147</v>
      </c>
      <c r="AJ97" s="6">
        <v>3040</v>
      </c>
      <c r="AK97" s="6">
        <v>0</v>
      </c>
      <c r="AL97" s="6">
        <v>293</v>
      </c>
      <c r="AM97" s="6">
        <v>22920</v>
      </c>
      <c r="AN97" s="6">
        <v>11390</v>
      </c>
      <c r="AO97" s="6">
        <v>14253</v>
      </c>
      <c r="AP97" s="6">
        <v>4804</v>
      </c>
      <c r="AQ97" s="6">
        <v>3887</v>
      </c>
      <c r="AR97" s="6">
        <v>8</v>
      </c>
      <c r="AS97" s="6">
        <v>57</v>
      </c>
      <c r="AT97" s="6">
        <v>105092</v>
      </c>
      <c r="AU97" s="6">
        <v>4868</v>
      </c>
      <c r="AV97" s="6">
        <v>5</v>
      </c>
      <c r="AW97" s="6">
        <v>4990</v>
      </c>
      <c r="AX97" s="6">
        <v>5874</v>
      </c>
      <c r="AY97" s="6">
        <v>62</v>
      </c>
      <c r="AZ97" s="6">
        <v>4314</v>
      </c>
      <c r="BA97" s="6">
        <v>94</v>
      </c>
      <c r="BB97" s="6">
        <v>7811.6376953125</v>
      </c>
      <c r="BC97" s="6">
        <v>2331.520751953125</v>
      </c>
      <c r="BD97" s="6">
        <v>4.5985684394836426</v>
      </c>
      <c r="BE97" s="6">
        <v>1037</v>
      </c>
      <c r="BF97" s="6">
        <v>1166.800048828125</v>
      </c>
      <c r="BG97" s="6">
        <v>7923.14990234375</v>
      </c>
      <c r="BH97" s="6">
        <v>191.76658630371094</v>
      </c>
      <c r="BI97" s="6">
        <v>2675.991943359375</v>
      </c>
      <c r="BJ97" s="6">
        <v>9377.2060546875</v>
      </c>
    </row>
    <row r="98" spans="1:62" ht="12.75" x14ac:dyDescent="0.2">
      <c r="A98" s="11">
        <v>39767</v>
      </c>
      <c r="B98" s="6">
        <v>457591</v>
      </c>
      <c r="C98" s="6">
        <v>15854</v>
      </c>
      <c r="D98" s="6">
        <v>3875</v>
      </c>
      <c r="E98" s="6">
        <v>16681</v>
      </c>
      <c r="F98" s="6">
        <v>3659</v>
      </c>
      <c r="G98" s="6">
        <v>68314</v>
      </c>
      <c r="H98" s="6">
        <v>8453</v>
      </c>
      <c r="I98" s="6">
        <v>4108</v>
      </c>
      <c r="J98" s="6">
        <v>696</v>
      </c>
      <c r="L98" s="6">
        <v>52536</v>
      </c>
      <c r="M98" s="6">
        <v>7918</v>
      </c>
      <c r="O98" s="6">
        <v>811</v>
      </c>
      <c r="P98" s="6">
        <v>1374</v>
      </c>
      <c r="Q98" s="6">
        <v>2106</v>
      </c>
      <c r="R98" s="6">
        <v>1411</v>
      </c>
      <c r="S98" s="6">
        <v>2163</v>
      </c>
      <c r="T98" s="6">
        <v>219</v>
      </c>
      <c r="U98" s="6">
        <v>14897</v>
      </c>
      <c r="V98" s="6">
        <v>3912</v>
      </c>
      <c r="W98" s="6">
        <v>2305</v>
      </c>
      <c r="X98" s="6">
        <v>13675</v>
      </c>
      <c r="Y98" s="6">
        <v>4986</v>
      </c>
      <c r="Z98" s="6">
        <v>1808</v>
      </c>
      <c r="AA98" s="6">
        <v>11427</v>
      </c>
      <c r="AB98" s="6">
        <v>4650</v>
      </c>
      <c r="AC98" s="6">
        <v>30</v>
      </c>
      <c r="AD98" s="6">
        <v>670</v>
      </c>
      <c r="AE98" s="6">
        <v>13320</v>
      </c>
      <c r="AF98" s="6">
        <v>4235</v>
      </c>
      <c r="AG98" s="6">
        <v>11780</v>
      </c>
      <c r="AH98" s="6">
        <v>5039</v>
      </c>
      <c r="AI98" s="6">
        <v>28179</v>
      </c>
      <c r="AJ98" s="6">
        <v>2877</v>
      </c>
      <c r="AK98" s="6">
        <v>0</v>
      </c>
      <c r="AL98" s="6">
        <v>1182</v>
      </c>
      <c r="AM98" s="6">
        <v>17923</v>
      </c>
      <c r="AN98" s="6">
        <v>10298</v>
      </c>
      <c r="AO98" s="6">
        <v>9532</v>
      </c>
      <c r="AP98" s="6">
        <v>3337</v>
      </c>
      <c r="AQ98" s="6">
        <v>3707</v>
      </c>
      <c r="AR98" s="6">
        <v>56</v>
      </c>
      <c r="AS98" s="6">
        <v>223</v>
      </c>
      <c r="AT98" s="6">
        <v>82654</v>
      </c>
      <c r="AU98" s="6">
        <v>4347</v>
      </c>
      <c r="AV98" s="6">
        <v>6</v>
      </c>
      <c r="AW98" s="6">
        <v>3573</v>
      </c>
      <c r="AX98" s="6">
        <v>4655</v>
      </c>
      <c r="AY98" s="6">
        <v>141</v>
      </c>
      <c r="AZ98" s="6">
        <v>1903</v>
      </c>
      <c r="BA98" s="6">
        <v>86</v>
      </c>
      <c r="BB98" s="6">
        <v>8674.9091796875</v>
      </c>
      <c r="BC98" s="6">
        <v>2322.98193359375</v>
      </c>
      <c r="BD98" s="6">
        <v>18.850238800048828</v>
      </c>
      <c r="BE98" s="6">
        <v>1636.0999755859375</v>
      </c>
      <c r="BF98" s="6">
        <v>1113</v>
      </c>
      <c r="BG98" s="6">
        <v>8437.9482421875</v>
      </c>
      <c r="BH98" s="6">
        <v>218.41790771484375</v>
      </c>
      <c r="BI98" s="6">
        <v>2777.179931640625</v>
      </c>
      <c r="BJ98" s="6">
        <v>8219.8505859375</v>
      </c>
    </row>
    <row r="99" spans="1:62" ht="12.75" x14ac:dyDescent="0.2">
      <c r="A99" s="11">
        <v>39797</v>
      </c>
      <c r="B99" s="6">
        <v>476394</v>
      </c>
      <c r="C99" s="6">
        <v>10127</v>
      </c>
      <c r="D99" s="6">
        <v>3817</v>
      </c>
      <c r="E99" s="6">
        <v>18623</v>
      </c>
      <c r="F99" s="6">
        <v>3815</v>
      </c>
      <c r="G99" s="6">
        <v>74486</v>
      </c>
      <c r="H99" s="6">
        <v>9288</v>
      </c>
      <c r="I99" s="6">
        <v>4253</v>
      </c>
      <c r="J99" s="6">
        <v>733</v>
      </c>
      <c r="L99" s="6">
        <v>48352</v>
      </c>
      <c r="M99" s="6">
        <v>4995</v>
      </c>
      <c r="O99" s="6">
        <v>1344</v>
      </c>
      <c r="P99" s="6">
        <v>2802</v>
      </c>
      <c r="Q99" s="6">
        <v>2589</v>
      </c>
      <c r="R99" s="6">
        <v>2203</v>
      </c>
      <c r="S99" s="6">
        <v>2453</v>
      </c>
      <c r="T99" s="6">
        <v>451</v>
      </c>
      <c r="U99" s="6">
        <v>16425</v>
      </c>
      <c r="V99" s="6">
        <v>3358</v>
      </c>
      <c r="W99" s="6">
        <v>813</v>
      </c>
      <c r="X99" s="6">
        <v>11876</v>
      </c>
      <c r="Y99" s="6">
        <v>6891</v>
      </c>
      <c r="Z99" s="6">
        <v>4054</v>
      </c>
      <c r="AA99" s="6">
        <v>9868</v>
      </c>
      <c r="AB99" s="6">
        <v>3965</v>
      </c>
      <c r="AC99" s="6">
        <v>54</v>
      </c>
      <c r="AD99" s="6">
        <v>675</v>
      </c>
      <c r="AE99" s="6">
        <v>15634</v>
      </c>
      <c r="AF99" s="6">
        <v>3676</v>
      </c>
      <c r="AG99" s="6">
        <v>9013</v>
      </c>
      <c r="AH99" s="6">
        <v>6564</v>
      </c>
      <c r="AI99" s="6">
        <v>26446</v>
      </c>
      <c r="AJ99" s="6">
        <v>1540</v>
      </c>
      <c r="AK99" s="6">
        <v>0</v>
      </c>
      <c r="AL99" s="6">
        <v>1789</v>
      </c>
      <c r="AM99" s="6">
        <v>23009</v>
      </c>
      <c r="AN99" s="6">
        <v>11769</v>
      </c>
      <c r="AO99" s="6">
        <v>10371</v>
      </c>
      <c r="AP99" s="6">
        <v>4006</v>
      </c>
      <c r="AQ99" s="6">
        <v>3006</v>
      </c>
      <c r="AR99" s="6">
        <v>118</v>
      </c>
      <c r="AS99" s="6">
        <v>209</v>
      </c>
      <c r="AT99" s="6">
        <v>92039</v>
      </c>
      <c r="AU99" s="6">
        <v>4561</v>
      </c>
      <c r="AV99" s="6">
        <v>5</v>
      </c>
      <c r="AW99" s="6">
        <v>5006</v>
      </c>
      <c r="AX99" s="6">
        <v>6212</v>
      </c>
      <c r="AY99" s="6">
        <v>167</v>
      </c>
      <c r="AZ99" s="6">
        <v>2840</v>
      </c>
      <c r="BA99" s="6">
        <v>100</v>
      </c>
      <c r="BB99" s="6">
        <v>9311.291015625</v>
      </c>
      <c r="BC99" s="6">
        <v>2492.214599609375</v>
      </c>
      <c r="BD99" s="6">
        <v>42.748271942138672</v>
      </c>
      <c r="BE99" s="6">
        <v>1824</v>
      </c>
      <c r="BF99" s="6">
        <v>1134.300048828125</v>
      </c>
      <c r="BG99" s="6">
        <v>8649.2255859375</v>
      </c>
      <c r="BH99" s="6">
        <v>278.10916137695312</v>
      </c>
      <c r="BI99" s="6">
        <v>3364.21826171875</v>
      </c>
      <c r="BJ99" s="6">
        <v>8276.8955078125</v>
      </c>
    </row>
    <row r="100" spans="1:62" ht="12.75" x14ac:dyDescent="0.2">
      <c r="A100" s="11">
        <v>39828</v>
      </c>
      <c r="B100" s="6">
        <v>487426</v>
      </c>
      <c r="C100" s="6">
        <v>16029</v>
      </c>
      <c r="D100" s="6">
        <v>3599</v>
      </c>
      <c r="E100" s="6">
        <v>13115</v>
      </c>
      <c r="F100" s="6">
        <v>5211</v>
      </c>
      <c r="G100" s="6">
        <v>66135</v>
      </c>
      <c r="H100" s="6">
        <v>9178</v>
      </c>
      <c r="I100" s="6">
        <v>4789</v>
      </c>
      <c r="J100" s="6">
        <v>720</v>
      </c>
      <c r="L100" s="6">
        <v>55650</v>
      </c>
      <c r="M100" s="6">
        <v>9288</v>
      </c>
      <c r="O100" s="6">
        <v>919</v>
      </c>
      <c r="P100" s="6">
        <v>3947</v>
      </c>
      <c r="Q100" s="6">
        <v>4517</v>
      </c>
      <c r="R100" s="6">
        <v>1412</v>
      </c>
      <c r="S100" s="6">
        <v>1968</v>
      </c>
      <c r="T100" s="6">
        <v>1064</v>
      </c>
      <c r="U100" s="6">
        <v>15197</v>
      </c>
      <c r="V100" s="6">
        <v>2888</v>
      </c>
      <c r="W100" s="6">
        <v>1546</v>
      </c>
      <c r="X100" s="6">
        <v>10781</v>
      </c>
      <c r="Y100" s="6">
        <v>9043</v>
      </c>
      <c r="Z100" s="6">
        <v>2545</v>
      </c>
      <c r="AA100" s="6">
        <v>13928</v>
      </c>
      <c r="AB100" s="6">
        <v>3820</v>
      </c>
      <c r="AC100" s="6">
        <v>59</v>
      </c>
      <c r="AD100" s="6">
        <v>188</v>
      </c>
      <c r="AE100" s="6">
        <v>14917</v>
      </c>
      <c r="AF100" s="6">
        <v>4688</v>
      </c>
      <c r="AG100" s="6">
        <v>12363</v>
      </c>
      <c r="AH100" s="6">
        <v>5846</v>
      </c>
      <c r="AI100" s="6">
        <v>25678</v>
      </c>
      <c r="AJ100" s="6">
        <v>1798</v>
      </c>
      <c r="AK100" s="6">
        <v>0</v>
      </c>
      <c r="AL100" s="6">
        <v>2843</v>
      </c>
      <c r="AM100" s="6">
        <v>22373</v>
      </c>
      <c r="AN100" s="6">
        <v>9263</v>
      </c>
      <c r="AO100" s="6">
        <v>10419</v>
      </c>
      <c r="AP100" s="6">
        <v>4419</v>
      </c>
      <c r="AQ100" s="6">
        <v>3159</v>
      </c>
      <c r="AR100" s="6">
        <v>27</v>
      </c>
      <c r="AS100" s="6">
        <v>256</v>
      </c>
      <c r="AT100" s="6">
        <v>91605</v>
      </c>
      <c r="AU100" s="6">
        <v>4882</v>
      </c>
      <c r="AV100" s="6">
        <v>4</v>
      </c>
      <c r="AW100" s="6">
        <v>7751</v>
      </c>
      <c r="AX100" s="6">
        <v>2925</v>
      </c>
      <c r="AY100" s="6">
        <v>108</v>
      </c>
      <c r="AZ100" s="6">
        <v>4449</v>
      </c>
      <c r="BA100" s="6">
        <v>117</v>
      </c>
      <c r="BB100" s="6">
        <v>7890.44482421875</v>
      </c>
      <c r="BC100" s="6">
        <v>2464.965087890625</v>
      </c>
      <c r="BD100" s="6">
        <v>122.08603668212891</v>
      </c>
      <c r="BE100" s="6">
        <v>1853.0999755859375</v>
      </c>
      <c r="BF100" s="6">
        <v>1531.5</v>
      </c>
      <c r="BG100" s="6">
        <v>10523.263671875</v>
      </c>
      <c r="BH100" s="6">
        <v>264.43359375</v>
      </c>
      <c r="BI100" s="6">
        <v>3193.5283203125</v>
      </c>
      <c r="BJ100" s="6">
        <v>7587.462890625</v>
      </c>
    </row>
    <row r="101" spans="1:62" ht="12.75" x14ac:dyDescent="0.2">
      <c r="A101" s="11">
        <v>39859</v>
      </c>
      <c r="B101" s="6">
        <v>453472</v>
      </c>
      <c r="C101" s="6">
        <v>18184</v>
      </c>
      <c r="D101" s="6">
        <v>2981</v>
      </c>
      <c r="E101" s="6">
        <v>13961</v>
      </c>
      <c r="F101" s="6">
        <v>6752</v>
      </c>
      <c r="G101" s="6">
        <v>59822</v>
      </c>
      <c r="H101" s="6">
        <v>9619</v>
      </c>
      <c r="I101" s="6">
        <v>5283</v>
      </c>
      <c r="J101" s="6">
        <v>257</v>
      </c>
      <c r="L101" s="6">
        <v>53123</v>
      </c>
      <c r="M101" s="6">
        <v>10931</v>
      </c>
      <c r="O101" s="6">
        <v>1098</v>
      </c>
      <c r="P101" s="6">
        <v>2235</v>
      </c>
      <c r="Q101" s="6">
        <v>3958</v>
      </c>
      <c r="R101" s="6">
        <v>736</v>
      </c>
      <c r="S101" s="6">
        <v>1412</v>
      </c>
      <c r="T101" s="6">
        <v>787</v>
      </c>
      <c r="U101" s="6">
        <v>12175</v>
      </c>
      <c r="V101" s="6">
        <v>2604</v>
      </c>
      <c r="W101" s="6">
        <v>1002</v>
      </c>
      <c r="X101" s="6">
        <v>9261</v>
      </c>
      <c r="Y101" s="6">
        <v>6913</v>
      </c>
      <c r="Z101" s="6">
        <v>1580</v>
      </c>
      <c r="AA101" s="6">
        <v>12439</v>
      </c>
      <c r="AB101" s="6">
        <v>3237</v>
      </c>
      <c r="AC101" s="6">
        <v>60</v>
      </c>
      <c r="AD101" s="6">
        <v>65</v>
      </c>
      <c r="AE101" s="6">
        <v>14142</v>
      </c>
      <c r="AF101" s="6">
        <v>4091</v>
      </c>
      <c r="AG101" s="6">
        <v>10637</v>
      </c>
      <c r="AH101" s="6">
        <v>5067</v>
      </c>
      <c r="AI101" s="6">
        <v>25850</v>
      </c>
      <c r="AJ101" s="6">
        <v>1912</v>
      </c>
      <c r="AK101" s="6">
        <v>0</v>
      </c>
      <c r="AL101" s="6">
        <v>2210</v>
      </c>
      <c r="AM101" s="6">
        <v>20454</v>
      </c>
      <c r="AN101" s="6">
        <v>10599</v>
      </c>
      <c r="AO101" s="6">
        <v>13431</v>
      </c>
      <c r="AP101" s="6">
        <v>4166</v>
      </c>
      <c r="AQ101" s="6">
        <v>2726</v>
      </c>
      <c r="AR101" s="6">
        <v>7</v>
      </c>
      <c r="AS101" s="6">
        <v>352</v>
      </c>
      <c r="AT101" s="6">
        <v>75267</v>
      </c>
      <c r="AU101" s="6">
        <v>4617</v>
      </c>
      <c r="AV101" s="6">
        <v>5</v>
      </c>
      <c r="AW101" s="6">
        <v>5980</v>
      </c>
      <c r="AX101" s="6">
        <v>7771</v>
      </c>
      <c r="AY101" s="6">
        <v>144</v>
      </c>
      <c r="AZ101" s="6">
        <v>3472</v>
      </c>
      <c r="BA101" s="6">
        <v>96</v>
      </c>
      <c r="BB101" s="6">
        <v>7504.419921875</v>
      </c>
      <c r="BC101" s="6">
        <v>2181.979736328125</v>
      </c>
      <c r="BD101" s="6">
        <v>19.548336029052734</v>
      </c>
      <c r="BE101" s="6">
        <v>1667.699951171875</v>
      </c>
      <c r="BF101" s="6">
        <v>1456.800048828125</v>
      </c>
      <c r="BG101" s="6">
        <v>8214.591796875</v>
      </c>
      <c r="BH101" s="6">
        <v>229.03561401367187</v>
      </c>
      <c r="BI101" s="6">
        <v>2722.310546875</v>
      </c>
      <c r="BJ101" s="6">
        <v>6728.0048828125</v>
      </c>
    </row>
    <row r="102" spans="1:62" ht="12.75" x14ac:dyDescent="0.2">
      <c r="A102" s="11">
        <v>39887</v>
      </c>
      <c r="B102" s="6">
        <v>499678</v>
      </c>
      <c r="C102" s="6">
        <v>17513</v>
      </c>
      <c r="D102" s="6">
        <v>3234</v>
      </c>
      <c r="E102" s="6">
        <v>13533</v>
      </c>
      <c r="F102" s="6">
        <v>6750</v>
      </c>
      <c r="G102" s="6">
        <v>55355</v>
      </c>
      <c r="H102" s="6">
        <v>10947</v>
      </c>
      <c r="I102" s="6">
        <v>6042</v>
      </c>
      <c r="J102" s="6">
        <v>565</v>
      </c>
      <c r="L102" s="6">
        <v>61875</v>
      </c>
      <c r="M102" s="6">
        <v>10319</v>
      </c>
      <c r="O102" s="6">
        <v>613</v>
      </c>
      <c r="P102" s="6">
        <v>2655</v>
      </c>
      <c r="Q102" s="6">
        <v>3562</v>
      </c>
      <c r="R102" s="6">
        <v>941</v>
      </c>
      <c r="S102" s="6">
        <v>2195</v>
      </c>
      <c r="T102" s="6">
        <v>452</v>
      </c>
      <c r="U102" s="6">
        <v>13457</v>
      </c>
      <c r="V102" s="6">
        <v>2831</v>
      </c>
      <c r="W102" s="6">
        <v>1386</v>
      </c>
      <c r="X102" s="6">
        <v>10857</v>
      </c>
      <c r="Y102" s="6">
        <v>7354</v>
      </c>
      <c r="Z102" s="6">
        <v>1395</v>
      </c>
      <c r="AA102" s="6">
        <v>12960</v>
      </c>
      <c r="AB102" s="6">
        <v>1937</v>
      </c>
      <c r="AC102" s="6">
        <v>41</v>
      </c>
      <c r="AD102" s="6">
        <v>154</v>
      </c>
      <c r="AE102" s="6">
        <v>14916</v>
      </c>
      <c r="AF102" s="6">
        <v>1709</v>
      </c>
      <c r="AG102" s="6">
        <v>9475</v>
      </c>
      <c r="AH102" s="6">
        <v>6351</v>
      </c>
      <c r="AI102" s="6">
        <v>30183</v>
      </c>
      <c r="AJ102" s="6">
        <v>2674</v>
      </c>
      <c r="AK102" s="6">
        <v>1</v>
      </c>
      <c r="AL102" s="6">
        <v>2801</v>
      </c>
      <c r="AM102" s="6">
        <v>23200</v>
      </c>
      <c r="AN102" s="6">
        <v>10584</v>
      </c>
      <c r="AO102" s="6">
        <v>18228</v>
      </c>
      <c r="AP102" s="6">
        <v>4659</v>
      </c>
      <c r="AQ102" s="6">
        <v>5174</v>
      </c>
      <c r="AR102" s="6">
        <v>29</v>
      </c>
      <c r="AS102" s="6">
        <v>291</v>
      </c>
      <c r="AT102" s="6">
        <v>98724</v>
      </c>
      <c r="AU102" s="6">
        <v>4361</v>
      </c>
      <c r="AV102" s="6">
        <v>6</v>
      </c>
      <c r="AW102" s="6">
        <v>7226</v>
      </c>
      <c r="AX102" s="6">
        <v>6614</v>
      </c>
      <c r="AY102" s="6">
        <v>81</v>
      </c>
      <c r="AZ102" s="6">
        <v>3355</v>
      </c>
      <c r="BA102" s="6">
        <v>112</v>
      </c>
      <c r="BB102" s="6">
        <v>7913.8515625</v>
      </c>
      <c r="BC102" s="6">
        <v>2278.128173828125</v>
      </c>
      <c r="BD102" s="6">
        <v>27.166173934936523</v>
      </c>
      <c r="BE102" s="6">
        <v>1776.800048828125</v>
      </c>
      <c r="BF102" s="6">
        <v>1427</v>
      </c>
      <c r="BG102" s="6">
        <v>8141.04541015625</v>
      </c>
      <c r="BH102" s="6">
        <v>246.46568298339844</v>
      </c>
      <c r="BI102" s="6">
        <v>2874.822265625</v>
      </c>
      <c r="BJ102" s="6">
        <v>7363.91748046875</v>
      </c>
    </row>
    <row r="103" spans="1:62" ht="12.75" x14ac:dyDescent="0.2">
      <c r="A103" s="11">
        <v>39918</v>
      </c>
      <c r="B103" s="6">
        <v>451395</v>
      </c>
      <c r="C103" s="6">
        <v>16260</v>
      </c>
      <c r="D103" s="6">
        <v>2884</v>
      </c>
      <c r="E103" s="6">
        <v>15353</v>
      </c>
      <c r="F103" s="6">
        <v>5398</v>
      </c>
      <c r="G103" s="6">
        <v>49661</v>
      </c>
      <c r="H103" s="6">
        <v>10386</v>
      </c>
      <c r="I103" s="6">
        <v>4560</v>
      </c>
      <c r="J103" s="6">
        <v>133</v>
      </c>
      <c r="L103" s="6">
        <v>68225</v>
      </c>
      <c r="M103" s="6">
        <v>10260</v>
      </c>
      <c r="O103" s="6">
        <v>271</v>
      </c>
      <c r="P103" s="6">
        <v>2612</v>
      </c>
      <c r="Q103" s="6">
        <v>850</v>
      </c>
      <c r="R103" s="6">
        <v>603</v>
      </c>
      <c r="S103" s="6">
        <v>1758</v>
      </c>
      <c r="T103" s="6">
        <v>458</v>
      </c>
      <c r="U103" s="6">
        <v>14819</v>
      </c>
      <c r="V103" s="6">
        <v>2225</v>
      </c>
      <c r="W103" s="6">
        <v>757</v>
      </c>
      <c r="X103" s="6">
        <v>10854</v>
      </c>
      <c r="Y103" s="6">
        <v>4676</v>
      </c>
      <c r="Z103" s="6">
        <v>1423</v>
      </c>
      <c r="AA103" s="6">
        <v>12098</v>
      </c>
      <c r="AB103" s="6">
        <v>1121</v>
      </c>
      <c r="AC103" s="6">
        <v>29</v>
      </c>
      <c r="AD103" s="6">
        <v>191</v>
      </c>
      <c r="AE103" s="6">
        <v>12228</v>
      </c>
      <c r="AF103" s="6">
        <v>2913</v>
      </c>
      <c r="AG103" s="6">
        <v>11163</v>
      </c>
      <c r="AH103" s="6">
        <v>4846</v>
      </c>
      <c r="AI103" s="6">
        <v>29187</v>
      </c>
      <c r="AJ103" s="6">
        <v>1314</v>
      </c>
      <c r="AK103" s="6">
        <v>0</v>
      </c>
      <c r="AL103" s="6">
        <v>2621</v>
      </c>
      <c r="AM103" s="6">
        <v>18326</v>
      </c>
      <c r="AN103" s="6">
        <v>4698</v>
      </c>
      <c r="AO103" s="6">
        <v>17654</v>
      </c>
      <c r="AP103" s="6">
        <v>3281</v>
      </c>
      <c r="AQ103" s="6">
        <v>4234</v>
      </c>
      <c r="AR103" s="6">
        <v>24</v>
      </c>
      <c r="AS103" s="6">
        <v>109</v>
      </c>
      <c r="AT103" s="6">
        <v>85807</v>
      </c>
      <c r="AU103" s="6">
        <v>3529</v>
      </c>
      <c r="AV103" s="6">
        <v>3</v>
      </c>
      <c r="AW103" s="6">
        <v>5284</v>
      </c>
      <c r="AX103" s="6">
        <v>2077</v>
      </c>
      <c r="AY103" s="6">
        <v>97</v>
      </c>
      <c r="AZ103" s="6">
        <v>4016</v>
      </c>
      <c r="BA103" s="6">
        <v>123</v>
      </c>
      <c r="BB103" s="6">
        <v>6835.59716796875</v>
      </c>
      <c r="BC103" s="6">
        <v>2139.90478515625</v>
      </c>
      <c r="BD103" s="6">
        <v>73.350784301757813</v>
      </c>
      <c r="BE103" s="6">
        <v>1409.5</v>
      </c>
      <c r="BF103" s="6">
        <v>1132.300048828125</v>
      </c>
      <c r="BG103" s="6">
        <v>6300.0146484375</v>
      </c>
      <c r="BH103" s="6">
        <v>175.32749938964844</v>
      </c>
      <c r="BI103" s="6">
        <v>2444.717529296875</v>
      </c>
      <c r="BJ103" s="6">
        <v>6442.0166015625</v>
      </c>
    </row>
    <row r="104" spans="1:62" ht="12.75" x14ac:dyDescent="0.2">
      <c r="A104" s="11">
        <v>39948</v>
      </c>
      <c r="B104" s="6">
        <v>515476</v>
      </c>
      <c r="C104" s="6">
        <v>16319</v>
      </c>
      <c r="D104" s="6">
        <v>2983</v>
      </c>
      <c r="E104" s="6">
        <v>24652</v>
      </c>
      <c r="F104" s="6">
        <v>4515</v>
      </c>
      <c r="G104" s="6">
        <v>51598</v>
      </c>
      <c r="H104" s="6">
        <v>8334</v>
      </c>
      <c r="I104" s="6">
        <v>4788</v>
      </c>
      <c r="J104" s="6">
        <v>362</v>
      </c>
      <c r="L104" s="6">
        <v>83334</v>
      </c>
      <c r="M104" s="6">
        <v>10666</v>
      </c>
      <c r="O104" s="6">
        <v>412</v>
      </c>
      <c r="P104" s="6">
        <v>2323</v>
      </c>
      <c r="Q104" s="6">
        <v>2254</v>
      </c>
      <c r="R104" s="6">
        <v>487</v>
      </c>
      <c r="S104" s="6">
        <v>1842</v>
      </c>
      <c r="T104" s="6">
        <v>173</v>
      </c>
      <c r="U104" s="6">
        <v>19249</v>
      </c>
      <c r="V104" s="6">
        <v>2128</v>
      </c>
      <c r="W104" s="6">
        <v>548</v>
      </c>
      <c r="X104" s="6">
        <v>8459</v>
      </c>
      <c r="Y104" s="6">
        <v>4297</v>
      </c>
      <c r="Z104" s="6">
        <v>1213</v>
      </c>
      <c r="AA104" s="6">
        <v>13417</v>
      </c>
      <c r="AB104" s="6">
        <v>726</v>
      </c>
      <c r="AC104" s="6">
        <v>11</v>
      </c>
      <c r="AD104" s="6">
        <v>161</v>
      </c>
      <c r="AE104" s="6">
        <v>17647</v>
      </c>
      <c r="AF104" s="6">
        <v>3304</v>
      </c>
      <c r="AG104" s="6">
        <v>13246</v>
      </c>
      <c r="AH104" s="6">
        <v>5206</v>
      </c>
      <c r="AI104" s="6">
        <v>28571</v>
      </c>
      <c r="AJ104" s="6">
        <v>1761</v>
      </c>
      <c r="AK104" s="6">
        <v>0</v>
      </c>
      <c r="AL104" s="6">
        <v>2619</v>
      </c>
      <c r="AM104" s="6">
        <v>21584</v>
      </c>
      <c r="AN104" s="6">
        <v>1536</v>
      </c>
      <c r="AO104" s="6">
        <v>16339</v>
      </c>
      <c r="AP104" s="6">
        <v>3655</v>
      </c>
      <c r="AQ104" s="6">
        <v>5507</v>
      </c>
      <c r="AR104" s="6">
        <v>49</v>
      </c>
      <c r="AS104" s="6">
        <v>125</v>
      </c>
      <c r="AT104" s="6">
        <v>116841</v>
      </c>
      <c r="AU104" s="6">
        <v>3830</v>
      </c>
      <c r="AV104" s="6">
        <v>6</v>
      </c>
      <c r="AW104" s="6">
        <v>4461</v>
      </c>
      <c r="AX104" s="6">
        <v>1509</v>
      </c>
      <c r="AY104" s="6">
        <v>76</v>
      </c>
      <c r="AZ104" s="6">
        <v>2247</v>
      </c>
      <c r="BA104" s="6">
        <v>102</v>
      </c>
      <c r="BB104" s="6">
        <v>6814.96142578125</v>
      </c>
      <c r="BC104" s="6">
        <v>1456.842529296875</v>
      </c>
      <c r="BD104" s="6">
        <v>0</v>
      </c>
      <c r="BE104" s="6">
        <v>1658.199951171875</v>
      </c>
      <c r="BF104" s="6">
        <v>1233.5999755859375</v>
      </c>
      <c r="BG104" s="6">
        <v>7069.29150390625</v>
      </c>
      <c r="BH104" s="6">
        <v>189.70181274414062</v>
      </c>
      <c r="BI104" s="6">
        <v>2658.037353515625</v>
      </c>
      <c r="BJ104" s="6">
        <v>7274.111328125</v>
      </c>
    </row>
    <row r="105" spans="1:62" ht="12.75" x14ac:dyDescent="0.2">
      <c r="A105" s="11">
        <v>39979</v>
      </c>
      <c r="B105" s="6">
        <v>642797</v>
      </c>
      <c r="C105" s="6">
        <v>26458</v>
      </c>
      <c r="D105" s="6">
        <v>2995</v>
      </c>
      <c r="E105" s="6">
        <v>21104</v>
      </c>
      <c r="F105" s="6">
        <v>12852</v>
      </c>
      <c r="G105" s="6">
        <v>46107</v>
      </c>
      <c r="H105" s="6">
        <v>8858</v>
      </c>
      <c r="I105" s="6">
        <v>4755</v>
      </c>
      <c r="J105" s="6">
        <v>663</v>
      </c>
      <c r="L105" s="6">
        <v>90163</v>
      </c>
      <c r="M105" s="6">
        <v>17883</v>
      </c>
      <c r="O105" s="6">
        <v>106</v>
      </c>
      <c r="P105" s="6">
        <v>5385</v>
      </c>
      <c r="Q105" s="6">
        <v>3011</v>
      </c>
      <c r="R105" s="6">
        <v>968</v>
      </c>
      <c r="S105" s="6">
        <v>4655</v>
      </c>
      <c r="T105" s="6">
        <v>820</v>
      </c>
      <c r="U105" s="6">
        <v>24012</v>
      </c>
      <c r="V105" s="6">
        <v>3162</v>
      </c>
      <c r="W105" s="6">
        <v>1450</v>
      </c>
      <c r="X105" s="6">
        <v>10183</v>
      </c>
      <c r="Y105" s="6">
        <v>7312</v>
      </c>
      <c r="Z105" s="6">
        <v>2660</v>
      </c>
      <c r="AA105" s="6">
        <v>21971</v>
      </c>
      <c r="AB105" s="6">
        <v>4401</v>
      </c>
      <c r="AC105" s="6">
        <v>77</v>
      </c>
      <c r="AD105" s="6">
        <v>479</v>
      </c>
      <c r="AE105" s="6">
        <v>16294</v>
      </c>
      <c r="AF105" s="6">
        <v>1949</v>
      </c>
      <c r="AG105" s="6">
        <v>13832</v>
      </c>
      <c r="AH105" s="6">
        <v>6334</v>
      </c>
      <c r="AI105" s="6">
        <v>30721</v>
      </c>
      <c r="AJ105" s="6">
        <v>4481</v>
      </c>
      <c r="AK105" s="6">
        <v>0</v>
      </c>
      <c r="AL105" s="6">
        <v>3120</v>
      </c>
      <c r="AM105" s="6">
        <v>31858</v>
      </c>
      <c r="AN105" s="6">
        <v>2235</v>
      </c>
      <c r="AO105" s="6">
        <v>18146</v>
      </c>
      <c r="AP105" s="6">
        <v>4531</v>
      </c>
      <c r="AQ105" s="6">
        <v>7696</v>
      </c>
      <c r="AR105" s="6">
        <v>337</v>
      </c>
      <c r="AS105" s="6">
        <v>969</v>
      </c>
      <c r="AT105" s="6">
        <v>160890</v>
      </c>
      <c r="AU105" s="6">
        <v>3448</v>
      </c>
      <c r="AV105" s="6">
        <v>6</v>
      </c>
      <c r="AW105" s="6">
        <v>7930</v>
      </c>
      <c r="AX105" s="6">
        <v>1403</v>
      </c>
      <c r="AY105" s="6">
        <v>71</v>
      </c>
      <c r="AZ105" s="6">
        <v>3979</v>
      </c>
      <c r="BA105" s="6">
        <v>77</v>
      </c>
      <c r="BB105" s="6">
        <v>6909.7724609375</v>
      </c>
      <c r="BC105" s="6">
        <v>780.0491943359375</v>
      </c>
      <c r="BD105" s="6">
        <v>4.7139415740966797</v>
      </c>
      <c r="BE105" s="6">
        <v>1637.800048828125</v>
      </c>
      <c r="BF105" s="6">
        <v>1313.4000244140625</v>
      </c>
      <c r="BG105" s="6">
        <v>6381.37060546875</v>
      </c>
      <c r="BH105" s="6">
        <v>181.56126403808594</v>
      </c>
      <c r="BI105" s="6">
        <v>2629.839111328125</v>
      </c>
      <c r="BJ105" s="6">
        <v>7041.07080078125</v>
      </c>
    </row>
    <row r="106" spans="1:62" ht="12.75" x14ac:dyDescent="0.2">
      <c r="A106" s="11">
        <v>40009</v>
      </c>
      <c r="B106" s="6">
        <v>778017</v>
      </c>
      <c r="C106" s="6">
        <v>25545</v>
      </c>
      <c r="D106" s="6">
        <v>2980</v>
      </c>
      <c r="E106" s="6">
        <v>38981</v>
      </c>
      <c r="F106" s="6">
        <v>13003</v>
      </c>
      <c r="G106" s="6">
        <v>87393</v>
      </c>
      <c r="H106" s="6">
        <v>11543</v>
      </c>
      <c r="I106" s="6">
        <v>7714</v>
      </c>
      <c r="J106" s="6">
        <v>1173</v>
      </c>
      <c r="L106" s="6">
        <v>95459</v>
      </c>
      <c r="M106" s="6">
        <v>17170</v>
      </c>
      <c r="O106" s="6">
        <v>1329</v>
      </c>
      <c r="P106" s="6">
        <v>2835</v>
      </c>
      <c r="Q106" s="6">
        <v>3367</v>
      </c>
      <c r="R106" s="6">
        <v>1310</v>
      </c>
      <c r="S106" s="6">
        <v>5158</v>
      </c>
      <c r="T106" s="6">
        <v>502</v>
      </c>
      <c r="U106" s="6">
        <v>26579</v>
      </c>
      <c r="V106" s="6">
        <v>3385</v>
      </c>
      <c r="W106" s="6">
        <v>2232</v>
      </c>
      <c r="X106" s="6">
        <v>14374</v>
      </c>
      <c r="Y106" s="6">
        <v>5289</v>
      </c>
      <c r="Z106" s="6">
        <v>1201</v>
      </c>
      <c r="AA106" s="6">
        <v>17882</v>
      </c>
      <c r="AB106" s="6">
        <v>4126</v>
      </c>
      <c r="AC106" s="6">
        <v>58</v>
      </c>
      <c r="AD106" s="6">
        <v>648</v>
      </c>
      <c r="AE106" s="6">
        <v>21375</v>
      </c>
      <c r="AF106" s="6">
        <v>2943</v>
      </c>
      <c r="AG106" s="6">
        <v>16978</v>
      </c>
      <c r="AH106" s="6">
        <v>7938</v>
      </c>
      <c r="AI106" s="6">
        <v>38456</v>
      </c>
      <c r="AJ106" s="6">
        <v>5303</v>
      </c>
      <c r="AK106" s="6">
        <v>0</v>
      </c>
      <c r="AL106" s="6">
        <v>2931</v>
      </c>
      <c r="AM106" s="6">
        <v>34637</v>
      </c>
      <c r="AN106" s="6">
        <v>11065</v>
      </c>
      <c r="AO106" s="6">
        <v>22675</v>
      </c>
      <c r="AP106" s="6">
        <v>5601</v>
      </c>
      <c r="AQ106" s="6">
        <v>8679</v>
      </c>
      <c r="AR106" s="6">
        <v>1</v>
      </c>
      <c r="AS106" s="6">
        <v>276</v>
      </c>
      <c r="AT106" s="6">
        <v>176648</v>
      </c>
      <c r="AU106" s="6">
        <v>5153</v>
      </c>
      <c r="AV106" s="6">
        <v>7</v>
      </c>
      <c r="AW106" s="6">
        <v>11549</v>
      </c>
      <c r="AX106" s="6">
        <v>12467</v>
      </c>
      <c r="AY106" s="6">
        <v>34</v>
      </c>
      <c r="AZ106" s="6">
        <v>2023</v>
      </c>
      <c r="BA106" s="6">
        <v>41</v>
      </c>
      <c r="BB106" s="6">
        <v>7329.19970703125</v>
      </c>
      <c r="BC106" s="6">
        <v>1909.4755859375</v>
      </c>
      <c r="BD106" s="6">
        <v>7.1094322204589844</v>
      </c>
      <c r="BE106" s="6">
        <v>1657.5999755859375</v>
      </c>
      <c r="BF106" s="6">
        <v>1324</v>
      </c>
      <c r="BG106" s="6">
        <v>5883.46240234375</v>
      </c>
      <c r="BH106" s="6">
        <v>191.02191162109375</v>
      </c>
      <c r="BI106" s="6">
        <v>2680.21435546875</v>
      </c>
      <c r="BJ106" s="6">
        <v>10690.44140625</v>
      </c>
    </row>
    <row r="107" spans="1:62" ht="12.75" x14ac:dyDescent="0.2">
      <c r="A107" s="11">
        <v>40040</v>
      </c>
      <c r="B107" s="6">
        <v>840317</v>
      </c>
      <c r="C107" s="6">
        <v>26091</v>
      </c>
      <c r="D107" s="6">
        <v>2708</v>
      </c>
      <c r="E107" s="6">
        <v>36613</v>
      </c>
      <c r="F107" s="6">
        <v>12008</v>
      </c>
      <c r="G107" s="6">
        <v>89115</v>
      </c>
      <c r="H107" s="6">
        <v>11323</v>
      </c>
      <c r="I107" s="6">
        <v>8600</v>
      </c>
      <c r="J107" s="6">
        <v>1790</v>
      </c>
      <c r="L107" s="6">
        <v>97461</v>
      </c>
      <c r="M107" s="6">
        <v>16067</v>
      </c>
      <c r="O107" s="6">
        <v>2132</v>
      </c>
      <c r="P107" s="6">
        <v>5305</v>
      </c>
      <c r="Q107" s="6">
        <v>4725</v>
      </c>
      <c r="R107" s="6">
        <v>1431</v>
      </c>
      <c r="S107" s="6">
        <v>5707</v>
      </c>
      <c r="T107" s="6">
        <v>1380</v>
      </c>
      <c r="U107" s="6">
        <v>27292</v>
      </c>
      <c r="V107" s="6">
        <v>3596</v>
      </c>
      <c r="W107" s="6">
        <v>4677</v>
      </c>
      <c r="X107" s="6">
        <v>19585</v>
      </c>
      <c r="Y107" s="6">
        <v>11537</v>
      </c>
      <c r="Z107" s="6">
        <v>2428</v>
      </c>
      <c r="AA107" s="6">
        <v>19925</v>
      </c>
      <c r="AB107" s="6">
        <v>4585</v>
      </c>
      <c r="AC107" s="6">
        <v>43</v>
      </c>
      <c r="AD107" s="6">
        <v>666</v>
      </c>
      <c r="AE107" s="6">
        <v>20704</v>
      </c>
      <c r="AF107" s="6">
        <v>3232</v>
      </c>
      <c r="AG107" s="6">
        <v>20121</v>
      </c>
      <c r="AH107" s="6">
        <v>7521</v>
      </c>
      <c r="AI107" s="6">
        <v>47597</v>
      </c>
      <c r="AJ107" s="6">
        <v>7937</v>
      </c>
      <c r="AK107" s="6">
        <v>0</v>
      </c>
      <c r="AL107" s="6">
        <v>6085</v>
      </c>
      <c r="AM107" s="6">
        <v>34772</v>
      </c>
      <c r="AN107" s="6">
        <v>13027</v>
      </c>
      <c r="AO107" s="6">
        <v>27006</v>
      </c>
      <c r="AP107" s="6">
        <v>6503</v>
      </c>
      <c r="AQ107" s="6">
        <v>9942</v>
      </c>
      <c r="AR107" s="6">
        <v>175</v>
      </c>
      <c r="AS107" s="6">
        <v>479</v>
      </c>
      <c r="AT107" s="6">
        <v>177512</v>
      </c>
      <c r="AU107" s="6">
        <v>4672</v>
      </c>
      <c r="AV107" s="6">
        <v>6</v>
      </c>
      <c r="AW107" s="6">
        <v>16675</v>
      </c>
      <c r="AX107" s="6">
        <v>15186</v>
      </c>
      <c r="AY107" s="6">
        <v>99</v>
      </c>
      <c r="AZ107" s="6">
        <v>4220</v>
      </c>
      <c r="BA107" s="6">
        <v>56</v>
      </c>
      <c r="BB107" s="6">
        <v>7267.65185546875</v>
      </c>
      <c r="BC107" s="6">
        <v>2091.021728515625</v>
      </c>
      <c r="BD107" s="6">
        <v>15.738299369812012</v>
      </c>
      <c r="BE107" s="6">
        <v>1038</v>
      </c>
      <c r="BF107" s="6">
        <v>1229</v>
      </c>
      <c r="BG107" s="6">
        <v>6330.0634765625</v>
      </c>
      <c r="BH107" s="6">
        <v>192.34199523925781</v>
      </c>
      <c r="BI107" s="6">
        <v>2762.4267578125</v>
      </c>
      <c r="BJ107" s="6">
        <v>11064.943359375</v>
      </c>
    </row>
    <row r="108" spans="1:62" ht="12.75" x14ac:dyDescent="0.2">
      <c r="A108" s="11">
        <v>40071</v>
      </c>
      <c r="B108" s="6">
        <v>690011</v>
      </c>
      <c r="C108" s="6">
        <v>20072</v>
      </c>
      <c r="D108" s="6">
        <v>2972</v>
      </c>
      <c r="E108" s="6">
        <v>29935</v>
      </c>
      <c r="F108" s="6">
        <v>6626</v>
      </c>
      <c r="G108" s="6">
        <v>96366</v>
      </c>
      <c r="H108" s="6">
        <v>9253</v>
      </c>
      <c r="I108" s="6">
        <v>5934</v>
      </c>
      <c r="J108" s="6">
        <v>1830</v>
      </c>
      <c r="L108" s="6">
        <v>93798</v>
      </c>
      <c r="M108" s="6">
        <v>12641</v>
      </c>
      <c r="O108" s="6">
        <v>1654</v>
      </c>
      <c r="P108" s="6">
        <v>3096</v>
      </c>
      <c r="Q108" s="6">
        <v>3258</v>
      </c>
      <c r="R108" s="6">
        <v>718</v>
      </c>
      <c r="S108" s="6">
        <v>1773</v>
      </c>
      <c r="T108" s="6">
        <v>982</v>
      </c>
      <c r="U108" s="6">
        <v>22057</v>
      </c>
      <c r="V108" s="6">
        <v>2996</v>
      </c>
      <c r="W108" s="6">
        <v>1794</v>
      </c>
      <c r="X108" s="6">
        <v>14535</v>
      </c>
      <c r="Y108" s="6">
        <v>8834</v>
      </c>
      <c r="Z108" s="6">
        <v>3138</v>
      </c>
      <c r="AA108" s="6">
        <v>20392</v>
      </c>
      <c r="AB108" s="6">
        <v>1626</v>
      </c>
      <c r="AC108" s="6">
        <v>102</v>
      </c>
      <c r="AD108" s="6">
        <v>186</v>
      </c>
      <c r="AE108" s="6">
        <v>18232</v>
      </c>
      <c r="AF108" s="6">
        <v>2391</v>
      </c>
      <c r="AG108" s="6">
        <v>16201</v>
      </c>
      <c r="AH108" s="6">
        <v>5810</v>
      </c>
      <c r="AI108" s="6">
        <v>30599</v>
      </c>
      <c r="AJ108" s="6">
        <v>7103</v>
      </c>
      <c r="AK108" s="6">
        <v>0</v>
      </c>
      <c r="AL108" s="6">
        <v>6573</v>
      </c>
      <c r="AM108" s="6">
        <v>25221</v>
      </c>
      <c r="AN108" s="6">
        <v>13473</v>
      </c>
      <c r="AO108" s="6">
        <v>21129</v>
      </c>
      <c r="AP108" s="6">
        <v>5007</v>
      </c>
      <c r="AQ108" s="6">
        <v>9798</v>
      </c>
      <c r="AR108" s="6">
        <v>69</v>
      </c>
      <c r="AS108" s="6">
        <v>182</v>
      </c>
      <c r="AT108" s="6">
        <v>126914</v>
      </c>
      <c r="AU108" s="6">
        <v>4911</v>
      </c>
      <c r="AV108" s="6">
        <v>3</v>
      </c>
      <c r="AW108" s="6">
        <v>12104</v>
      </c>
      <c r="AX108" s="6">
        <v>13747</v>
      </c>
      <c r="AY108" s="6">
        <v>98</v>
      </c>
      <c r="AZ108" s="6">
        <v>3823</v>
      </c>
      <c r="BA108" s="6">
        <v>55</v>
      </c>
      <c r="BB108" s="6">
        <v>6836.32275390625</v>
      </c>
      <c r="BC108" s="6">
        <v>1137.93115234375</v>
      </c>
      <c r="BD108" s="6">
        <v>21.653982162475586</v>
      </c>
      <c r="BE108" s="6">
        <v>1374.5</v>
      </c>
      <c r="BF108" s="6">
        <v>1183.199951171875</v>
      </c>
      <c r="BG108" s="6">
        <v>6099.6328125</v>
      </c>
      <c r="BH108" s="6">
        <v>188.1861572265625</v>
      </c>
      <c r="BI108" s="6">
        <v>2705.829345703125</v>
      </c>
      <c r="BJ108" s="6">
        <v>10289.96875</v>
      </c>
    </row>
    <row r="109" spans="1:62" ht="12.75" x14ac:dyDescent="0.2">
      <c r="A109" s="11">
        <v>40101</v>
      </c>
      <c r="B109" s="6">
        <v>537013</v>
      </c>
      <c r="C109" s="6">
        <v>13515</v>
      </c>
      <c r="D109" s="6">
        <v>3223</v>
      </c>
      <c r="E109" s="6">
        <v>23706</v>
      </c>
      <c r="F109" s="6">
        <v>4256</v>
      </c>
      <c r="G109" s="6">
        <v>71255</v>
      </c>
      <c r="H109" s="6">
        <v>6912</v>
      </c>
      <c r="I109" s="6">
        <v>6754</v>
      </c>
      <c r="J109" s="6">
        <v>1669</v>
      </c>
      <c r="L109" s="6">
        <v>87912</v>
      </c>
      <c r="M109" s="6">
        <v>7799</v>
      </c>
      <c r="O109" s="6">
        <v>1407</v>
      </c>
      <c r="P109" s="6">
        <v>1066</v>
      </c>
      <c r="Q109" s="6">
        <v>2047</v>
      </c>
      <c r="R109" s="6">
        <v>349</v>
      </c>
      <c r="S109" s="6">
        <v>1871</v>
      </c>
      <c r="T109" s="6">
        <v>334</v>
      </c>
      <c r="U109" s="6">
        <v>18663</v>
      </c>
      <c r="V109" s="6">
        <v>3827</v>
      </c>
      <c r="W109" s="6">
        <v>968</v>
      </c>
      <c r="X109" s="6">
        <v>15139</v>
      </c>
      <c r="Y109" s="6">
        <v>8049</v>
      </c>
      <c r="Z109" s="6">
        <v>2031</v>
      </c>
      <c r="AA109" s="6">
        <v>11524</v>
      </c>
      <c r="AB109" s="6">
        <v>1203</v>
      </c>
      <c r="AC109" s="6">
        <v>69</v>
      </c>
      <c r="AD109" s="6">
        <v>117</v>
      </c>
      <c r="AE109" s="6">
        <v>12928</v>
      </c>
      <c r="AF109" s="6">
        <v>2715</v>
      </c>
      <c r="AG109" s="6">
        <v>14697</v>
      </c>
      <c r="AH109" s="6">
        <v>4759</v>
      </c>
      <c r="AI109" s="6">
        <v>26759</v>
      </c>
      <c r="AJ109" s="6">
        <v>1259</v>
      </c>
      <c r="AK109" s="6">
        <v>0</v>
      </c>
      <c r="AL109" s="6">
        <v>2363</v>
      </c>
      <c r="AM109" s="6">
        <v>14919</v>
      </c>
      <c r="AN109" s="6">
        <v>11712</v>
      </c>
      <c r="AO109" s="6">
        <v>15828</v>
      </c>
      <c r="AP109" s="6">
        <v>3688</v>
      </c>
      <c r="AQ109" s="6">
        <v>7793</v>
      </c>
      <c r="AR109" s="6">
        <v>67</v>
      </c>
      <c r="AS109" s="6">
        <v>65</v>
      </c>
      <c r="AT109" s="6">
        <v>100313</v>
      </c>
      <c r="AU109" s="6">
        <v>2319</v>
      </c>
      <c r="AV109" s="6">
        <v>6</v>
      </c>
      <c r="AW109" s="6">
        <v>4686</v>
      </c>
      <c r="AX109" s="6">
        <v>11396</v>
      </c>
      <c r="AY109" s="6">
        <v>100</v>
      </c>
      <c r="AZ109" s="6">
        <v>2877</v>
      </c>
      <c r="BA109" s="6">
        <v>104</v>
      </c>
      <c r="BB109" s="6">
        <v>7241.8935546875</v>
      </c>
      <c r="BC109" s="6">
        <v>1269.8758544921875</v>
      </c>
      <c r="BD109" s="6">
        <v>16.187908172607422</v>
      </c>
      <c r="BE109" s="6">
        <v>1535</v>
      </c>
      <c r="BF109" s="6">
        <v>1431.4000244140625</v>
      </c>
      <c r="BG109" s="6">
        <v>7420.02001953125</v>
      </c>
      <c r="BH109" s="6">
        <v>206.36184692382812</v>
      </c>
      <c r="BI109" s="6">
        <v>2881.062744140625</v>
      </c>
      <c r="BJ109" s="6">
        <v>8412.0224609375</v>
      </c>
    </row>
    <row r="110" spans="1:62" ht="12.75" x14ac:dyDescent="0.2">
      <c r="A110" s="11">
        <v>40132</v>
      </c>
      <c r="B110" s="6">
        <v>457085</v>
      </c>
      <c r="C110" s="6">
        <v>14408</v>
      </c>
      <c r="D110" s="6">
        <v>3497</v>
      </c>
      <c r="E110" s="6">
        <v>15914</v>
      </c>
      <c r="F110" s="6">
        <v>2007</v>
      </c>
      <c r="G110" s="6">
        <v>63515</v>
      </c>
      <c r="H110" s="6">
        <v>7393</v>
      </c>
      <c r="I110" s="6">
        <v>5373</v>
      </c>
      <c r="J110" s="6">
        <v>616</v>
      </c>
      <c r="L110" s="6">
        <v>67151</v>
      </c>
      <c r="M110" s="6">
        <v>9485</v>
      </c>
      <c r="O110" s="6">
        <v>944</v>
      </c>
      <c r="P110" s="6">
        <v>827</v>
      </c>
      <c r="Q110" s="6">
        <v>1865</v>
      </c>
      <c r="R110" s="6">
        <v>336</v>
      </c>
      <c r="S110" s="6">
        <v>1636</v>
      </c>
      <c r="T110" s="6">
        <v>473</v>
      </c>
      <c r="U110" s="6">
        <v>13357</v>
      </c>
      <c r="V110" s="6">
        <v>3405</v>
      </c>
      <c r="W110" s="6">
        <v>590</v>
      </c>
      <c r="X110" s="6">
        <v>12844</v>
      </c>
      <c r="Y110" s="6">
        <v>5304</v>
      </c>
      <c r="Z110" s="6">
        <v>1337</v>
      </c>
      <c r="AA110" s="6">
        <v>11527</v>
      </c>
      <c r="AB110" s="6">
        <v>814</v>
      </c>
      <c r="AC110" s="6">
        <v>51</v>
      </c>
      <c r="AD110" s="6">
        <v>67</v>
      </c>
      <c r="AE110" s="6">
        <v>13962</v>
      </c>
      <c r="AF110" s="6">
        <v>3241</v>
      </c>
      <c r="AG110" s="6">
        <v>12692</v>
      </c>
      <c r="AH110" s="6">
        <v>4858</v>
      </c>
      <c r="AI110" s="6">
        <v>27336</v>
      </c>
      <c r="AJ110" s="6">
        <v>2241</v>
      </c>
      <c r="AK110" s="6">
        <v>0</v>
      </c>
      <c r="AL110" s="6">
        <v>2449</v>
      </c>
      <c r="AM110" s="6">
        <v>14675</v>
      </c>
      <c r="AN110" s="6">
        <v>11012</v>
      </c>
      <c r="AO110" s="6">
        <v>17045</v>
      </c>
      <c r="AP110" s="6">
        <v>4607</v>
      </c>
      <c r="AQ110" s="6">
        <v>5890</v>
      </c>
      <c r="AR110" s="6">
        <v>117</v>
      </c>
      <c r="AS110" s="6">
        <v>76</v>
      </c>
      <c r="AT110" s="6">
        <v>75108</v>
      </c>
      <c r="AU110" s="6">
        <v>3008</v>
      </c>
      <c r="AV110" s="6">
        <v>7</v>
      </c>
      <c r="AW110" s="6">
        <v>4314</v>
      </c>
      <c r="AX110" s="6">
        <v>6686</v>
      </c>
      <c r="AY110" s="6">
        <v>113</v>
      </c>
      <c r="AZ110" s="6">
        <v>2824</v>
      </c>
      <c r="BA110" s="6">
        <v>89</v>
      </c>
      <c r="BB110" s="6">
        <v>7382.1201171875</v>
      </c>
      <c r="BC110" s="6">
        <v>2226.809814453125</v>
      </c>
      <c r="BD110" s="6">
        <v>66.556083679199219</v>
      </c>
      <c r="BE110" s="6">
        <v>1555.9000244140625</v>
      </c>
      <c r="BF110" s="6">
        <v>1504</v>
      </c>
      <c r="BG110" s="6">
        <v>6729.42578125</v>
      </c>
      <c r="BH110" s="6">
        <v>220.78504943847656</v>
      </c>
      <c r="BI110" s="6">
        <v>2863.241943359375</v>
      </c>
      <c r="BJ110" s="6">
        <v>7723.4912109375</v>
      </c>
    </row>
    <row r="111" spans="1:62" ht="12.75" x14ac:dyDescent="0.2">
      <c r="A111" s="11">
        <v>40162</v>
      </c>
      <c r="B111" s="6">
        <v>519846</v>
      </c>
      <c r="C111" s="6">
        <v>16619</v>
      </c>
      <c r="D111" s="6">
        <v>4022</v>
      </c>
      <c r="E111" s="6">
        <v>15039</v>
      </c>
      <c r="F111" s="6">
        <v>3889</v>
      </c>
      <c r="G111" s="6">
        <v>72606</v>
      </c>
      <c r="H111" s="6">
        <v>11488</v>
      </c>
      <c r="I111" s="6">
        <v>6272</v>
      </c>
      <c r="J111" s="6">
        <v>1212</v>
      </c>
      <c r="L111" s="6">
        <v>59522</v>
      </c>
      <c r="M111" s="6">
        <v>9960</v>
      </c>
      <c r="O111" s="6">
        <v>1689</v>
      </c>
      <c r="P111" s="6">
        <v>929</v>
      </c>
      <c r="Q111" s="6">
        <v>3163</v>
      </c>
      <c r="R111" s="6">
        <v>728</v>
      </c>
      <c r="S111" s="6">
        <v>2066</v>
      </c>
      <c r="T111" s="6">
        <v>974</v>
      </c>
      <c r="U111" s="6">
        <v>15630</v>
      </c>
      <c r="V111" s="6">
        <v>3697</v>
      </c>
      <c r="W111" s="6">
        <v>1090</v>
      </c>
      <c r="X111" s="6">
        <v>13288</v>
      </c>
      <c r="Y111" s="6">
        <v>5197</v>
      </c>
      <c r="Z111" s="6">
        <v>2714</v>
      </c>
      <c r="AA111" s="6">
        <v>15282</v>
      </c>
      <c r="AB111" s="6">
        <v>2211</v>
      </c>
      <c r="AC111" s="6">
        <v>55</v>
      </c>
      <c r="AD111" s="6">
        <v>410</v>
      </c>
      <c r="AE111" s="6">
        <v>14702</v>
      </c>
      <c r="AF111" s="6">
        <v>4895</v>
      </c>
      <c r="AG111" s="6">
        <v>12682</v>
      </c>
      <c r="AH111" s="6">
        <v>5566</v>
      </c>
      <c r="AI111" s="6">
        <v>27415</v>
      </c>
      <c r="AJ111" s="6">
        <v>2133</v>
      </c>
      <c r="AK111" s="6">
        <v>0</v>
      </c>
      <c r="AL111" s="6">
        <v>1052</v>
      </c>
      <c r="AM111" s="6">
        <v>22670</v>
      </c>
      <c r="AN111" s="6">
        <v>9503</v>
      </c>
      <c r="AO111" s="6">
        <v>12643</v>
      </c>
      <c r="AP111" s="6">
        <v>5260</v>
      </c>
      <c r="AQ111" s="6">
        <v>3704</v>
      </c>
      <c r="AR111" s="6">
        <v>17</v>
      </c>
      <c r="AS111" s="6">
        <v>490</v>
      </c>
      <c r="AT111" s="6">
        <v>101793</v>
      </c>
      <c r="AU111" s="6">
        <v>5254</v>
      </c>
      <c r="AV111" s="6">
        <v>4</v>
      </c>
      <c r="AW111" s="6">
        <v>6868</v>
      </c>
      <c r="AX111" s="6">
        <v>9528</v>
      </c>
      <c r="AY111" s="6">
        <v>86</v>
      </c>
      <c r="AZ111" s="6">
        <v>3722</v>
      </c>
      <c r="BA111" s="6">
        <v>107</v>
      </c>
      <c r="BB111" s="6">
        <v>7484.6357421875</v>
      </c>
      <c r="BC111" s="6">
        <v>2413.66650390625</v>
      </c>
      <c r="BD111" s="6">
        <v>65.514358520507813</v>
      </c>
      <c r="BE111" s="6">
        <v>1608.699951171875</v>
      </c>
      <c r="BF111" s="6">
        <v>1638.5999755859375</v>
      </c>
      <c r="BG111" s="6">
        <v>8349.248046875</v>
      </c>
      <c r="BH111" s="6">
        <v>247.82244873046875</v>
      </c>
      <c r="BI111" s="6">
        <v>3308.1953125</v>
      </c>
      <c r="BJ111" s="6">
        <v>7874.21337890625</v>
      </c>
    </row>
    <row r="112" spans="1:62" ht="15" x14ac:dyDescent="0.25">
      <c r="A112" s="11">
        <v>40193</v>
      </c>
      <c r="B112" s="12">
        <v>545811</v>
      </c>
      <c r="C112" s="6">
        <v>20779</v>
      </c>
      <c r="D112" s="6">
        <v>3774</v>
      </c>
      <c r="E112" s="6">
        <v>9053</v>
      </c>
      <c r="F112" s="6">
        <v>7438</v>
      </c>
      <c r="G112" s="6">
        <v>66583</v>
      </c>
      <c r="H112" s="6">
        <v>8678</v>
      </c>
      <c r="I112" s="6">
        <v>6840</v>
      </c>
      <c r="J112" s="6">
        <v>921</v>
      </c>
      <c r="L112" s="6">
        <v>68150</v>
      </c>
      <c r="M112" s="6">
        <v>12077</v>
      </c>
      <c r="O112" s="6">
        <v>976</v>
      </c>
      <c r="P112" s="6">
        <v>2363</v>
      </c>
      <c r="Q112" s="6">
        <v>4068</v>
      </c>
      <c r="R112" s="6">
        <v>873</v>
      </c>
      <c r="S112" s="6">
        <v>2351</v>
      </c>
      <c r="T112" s="6">
        <v>2109</v>
      </c>
      <c r="U112" s="6">
        <v>19144</v>
      </c>
      <c r="V112" s="6">
        <v>3244</v>
      </c>
      <c r="W112" s="6">
        <v>775</v>
      </c>
      <c r="X112" s="6">
        <v>12740</v>
      </c>
      <c r="Y112" s="6">
        <v>8086</v>
      </c>
      <c r="Z112" s="6">
        <v>2785</v>
      </c>
      <c r="AA112" s="6">
        <v>18894</v>
      </c>
      <c r="AB112" s="6">
        <v>3709</v>
      </c>
      <c r="AC112" s="6">
        <v>1</v>
      </c>
      <c r="AD112" s="6">
        <v>163</v>
      </c>
      <c r="AE112" s="6">
        <v>14216</v>
      </c>
      <c r="AF112" s="6">
        <v>3020</v>
      </c>
      <c r="AG112" s="6">
        <v>14530</v>
      </c>
      <c r="AH112" s="6">
        <v>6028</v>
      </c>
      <c r="AI112" s="6">
        <v>27311</v>
      </c>
      <c r="AJ112" s="6">
        <v>4595</v>
      </c>
      <c r="AK112" s="6">
        <v>0</v>
      </c>
      <c r="AL112" s="6">
        <v>2020</v>
      </c>
      <c r="AM112" s="6">
        <v>24193</v>
      </c>
      <c r="AN112" s="6">
        <v>11061</v>
      </c>
      <c r="AO112" s="6">
        <v>11208</v>
      </c>
      <c r="AP112" s="6">
        <v>4706</v>
      </c>
      <c r="AQ112" s="6">
        <v>4465</v>
      </c>
      <c r="AR112" s="6">
        <v>1</v>
      </c>
      <c r="AS112" s="6">
        <v>1385</v>
      </c>
      <c r="AT112" s="13">
        <v>108561</v>
      </c>
      <c r="AU112" s="6">
        <v>4655</v>
      </c>
      <c r="AV112" s="6">
        <v>4</v>
      </c>
      <c r="AW112" s="6">
        <v>8462</v>
      </c>
      <c r="AX112" s="6">
        <v>3529</v>
      </c>
      <c r="AY112" s="6">
        <v>83</v>
      </c>
      <c r="AZ112" s="6">
        <v>5112</v>
      </c>
      <c r="BA112" s="6">
        <v>92</v>
      </c>
      <c r="BB112" s="6">
        <v>8196.5166015625</v>
      </c>
      <c r="BC112" s="6">
        <v>2167.96142578125</v>
      </c>
      <c r="BD112" s="6">
        <v>21.425561904907227</v>
      </c>
      <c r="BE112" s="6">
        <v>1790.699951171875</v>
      </c>
      <c r="BF112" s="6">
        <v>2485</v>
      </c>
      <c r="BG112" s="6">
        <v>14629.224609375</v>
      </c>
      <c r="BH112" s="6">
        <v>209.41169738769531</v>
      </c>
      <c r="BI112" s="6">
        <v>3538.70166015625</v>
      </c>
      <c r="BJ112" s="6">
        <v>5426.5693359375</v>
      </c>
    </row>
    <row r="113" spans="1:62" ht="15" x14ac:dyDescent="0.25">
      <c r="A113" s="11">
        <v>40224</v>
      </c>
      <c r="B113" s="12">
        <v>479615</v>
      </c>
      <c r="C113" s="6">
        <v>18112</v>
      </c>
      <c r="D113" s="6">
        <v>3210</v>
      </c>
      <c r="E113" s="6">
        <v>9482</v>
      </c>
      <c r="F113" s="6">
        <v>5152</v>
      </c>
      <c r="G113" s="6">
        <v>60737</v>
      </c>
      <c r="H113" s="6">
        <v>7819</v>
      </c>
      <c r="I113" s="6">
        <v>5366</v>
      </c>
      <c r="J113" s="6">
        <v>750</v>
      </c>
      <c r="L113" s="6">
        <v>62631</v>
      </c>
      <c r="M113" s="6">
        <v>11638</v>
      </c>
      <c r="O113" s="6">
        <v>1352</v>
      </c>
      <c r="P113" s="6">
        <v>1560</v>
      </c>
      <c r="Q113" s="6">
        <v>3514</v>
      </c>
      <c r="R113" s="6">
        <v>623</v>
      </c>
      <c r="S113" s="6">
        <v>977</v>
      </c>
      <c r="T113" s="6">
        <v>436</v>
      </c>
      <c r="U113" s="6">
        <v>11933</v>
      </c>
      <c r="V113" s="6">
        <v>2511</v>
      </c>
      <c r="W113" s="6">
        <v>581</v>
      </c>
      <c r="X113" s="6">
        <v>10732</v>
      </c>
      <c r="Y113" s="6">
        <v>5005</v>
      </c>
      <c r="Z113" s="6">
        <v>1984</v>
      </c>
      <c r="AA113" s="6">
        <v>17303</v>
      </c>
      <c r="AB113" s="6">
        <v>2785</v>
      </c>
      <c r="AC113" s="6">
        <v>0</v>
      </c>
      <c r="AD113" s="6">
        <v>104</v>
      </c>
      <c r="AE113" s="6">
        <v>13053</v>
      </c>
      <c r="AF113" s="6">
        <v>2091</v>
      </c>
      <c r="AG113" s="6">
        <v>12593</v>
      </c>
      <c r="AH113" s="6">
        <v>5575</v>
      </c>
      <c r="AI113" s="6">
        <v>25493</v>
      </c>
      <c r="AJ113" s="6">
        <v>3096</v>
      </c>
      <c r="AK113" s="6">
        <v>0</v>
      </c>
      <c r="AL113" s="6">
        <v>1234</v>
      </c>
      <c r="AM113" s="6">
        <v>19240</v>
      </c>
      <c r="AN113" s="6">
        <v>10336</v>
      </c>
      <c r="AO113" s="6">
        <v>10777</v>
      </c>
      <c r="AP113" s="6">
        <v>3765</v>
      </c>
      <c r="AQ113" s="6">
        <v>3717</v>
      </c>
      <c r="AR113" s="6">
        <v>1</v>
      </c>
      <c r="AS113" s="6">
        <v>154</v>
      </c>
      <c r="AT113" s="6">
        <v>99935</v>
      </c>
      <c r="AU113" s="6">
        <v>4015</v>
      </c>
      <c r="AV113" s="6">
        <v>5</v>
      </c>
      <c r="AW113" s="6">
        <v>9062</v>
      </c>
      <c r="AX113" s="6">
        <v>4793</v>
      </c>
      <c r="AY113" s="6">
        <v>53</v>
      </c>
      <c r="AZ113" s="6">
        <v>4269</v>
      </c>
      <c r="BA113" s="6">
        <v>60</v>
      </c>
      <c r="BB113" s="6">
        <v>7516.869140625</v>
      </c>
      <c r="BC113" s="6">
        <v>1956.5435791015625</v>
      </c>
      <c r="BD113" s="6">
        <v>25.807611465454102</v>
      </c>
      <c r="BE113" s="6">
        <v>1533.9000244140625</v>
      </c>
      <c r="BF113" s="6">
        <v>2219.199951171875</v>
      </c>
      <c r="BG113" s="6">
        <v>11460.4541015625</v>
      </c>
      <c r="BH113" s="6">
        <v>232.33998107910156</v>
      </c>
      <c r="BI113" s="6">
        <v>3221.302001953125</v>
      </c>
      <c r="BJ113" s="6">
        <v>5092.6259765625</v>
      </c>
    </row>
    <row r="114" spans="1:62" ht="15" x14ac:dyDescent="0.25">
      <c r="A114" s="11">
        <v>40252</v>
      </c>
      <c r="B114" s="12">
        <v>456864</v>
      </c>
      <c r="C114" s="6">
        <v>16230</v>
      </c>
      <c r="D114" s="6">
        <v>3459</v>
      </c>
      <c r="E114" s="6">
        <v>13644</v>
      </c>
      <c r="F114" s="6">
        <v>3682</v>
      </c>
      <c r="G114" s="6">
        <v>65509</v>
      </c>
      <c r="H114" s="6">
        <v>8090</v>
      </c>
      <c r="I114" s="6">
        <v>4381</v>
      </c>
      <c r="J114" s="6">
        <v>874</v>
      </c>
      <c r="L114" s="6">
        <v>67054</v>
      </c>
      <c r="M114" s="6">
        <v>8032</v>
      </c>
      <c r="O114" s="6">
        <v>1454</v>
      </c>
      <c r="P114" s="6">
        <v>1180</v>
      </c>
      <c r="Q114" s="6">
        <v>3299</v>
      </c>
      <c r="R114" s="6">
        <v>268</v>
      </c>
      <c r="S114" s="6">
        <v>1134</v>
      </c>
      <c r="T114" s="6">
        <v>276</v>
      </c>
      <c r="U114" s="6">
        <v>13837</v>
      </c>
      <c r="V114" s="6">
        <v>1825</v>
      </c>
      <c r="W114" s="6">
        <v>618</v>
      </c>
      <c r="X114" s="6">
        <v>11152</v>
      </c>
      <c r="Y114" s="6">
        <v>4846</v>
      </c>
      <c r="Z114" s="6">
        <v>1090</v>
      </c>
      <c r="AA114" s="6">
        <v>14904</v>
      </c>
      <c r="AB114" s="6">
        <v>1194</v>
      </c>
      <c r="AC114" s="6">
        <v>3</v>
      </c>
      <c r="AD114" s="6">
        <v>128</v>
      </c>
      <c r="AE114" s="6">
        <v>14025</v>
      </c>
      <c r="AF114" s="6">
        <v>1534</v>
      </c>
      <c r="AG114" s="6">
        <v>11080</v>
      </c>
      <c r="AH114" s="6">
        <v>5634</v>
      </c>
      <c r="AI114" s="6">
        <v>26200</v>
      </c>
      <c r="AJ114" s="6">
        <v>2555</v>
      </c>
      <c r="AK114" s="6">
        <v>0</v>
      </c>
      <c r="AL114" s="6">
        <v>1047</v>
      </c>
      <c r="AM114" s="6">
        <v>15249</v>
      </c>
      <c r="AN114" s="6">
        <v>11107</v>
      </c>
      <c r="AO114" s="6">
        <v>15250</v>
      </c>
      <c r="AP114" s="6">
        <v>3802</v>
      </c>
      <c r="AQ114" s="6">
        <v>3087</v>
      </c>
      <c r="AR114" s="6">
        <v>1</v>
      </c>
      <c r="AS114" s="6">
        <v>53</v>
      </c>
      <c r="AT114" s="6">
        <v>78244</v>
      </c>
      <c r="AU114" s="6">
        <v>4195</v>
      </c>
      <c r="AV114" s="6">
        <v>6</v>
      </c>
      <c r="AW114" s="6">
        <v>3866</v>
      </c>
      <c r="AX114" s="6">
        <v>8693</v>
      </c>
      <c r="AY114" s="6">
        <v>23</v>
      </c>
      <c r="AZ114" s="6">
        <v>3008</v>
      </c>
      <c r="BA114" s="6">
        <v>42</v>
      </c>
      <c r="BB114" s="6">
        <v>7632.5146484375</v>
      </c>
      <c r="BC114" s="6">
        <v>2105.564697265625</v>
      </c>
      <c r="BD114" s="6">
        <v>55.378910064697266</v>
      </c>
      <c r="BE114" s="6">
        <v>1699.800048828125</v>
      </c>
      <c r="BF114" s="6">
        <v>2146.10009765625</v>
      </c>
      <c r="BG114" s="6">
        <v>9565.0732421875</v>
      </c>
      <c r="BH114" s="6">
        <v>240.67059326171875</v>
      </c>
      <c r="BI114" s="6">
        <v>3464.519287109375</v>
      </c>
      <c r="BJ114" s="6">
        <v>5522.56884765625</v>
      </c>
    </row>
    <row r="115" spans="1:62" ht="15" x14ac:dyDescent="0.25">
      <c r="A115" s="11">
        <v>40283</v>
      </c>
      <c r="B115" s="12">
        <v>471481</v>
      </c>
      <c r="C115" s="6">
        <v>13842</v>
      </c>
      <c r="D115" s="6">
        <v>3583</v>
      </c>
      <c r="E115" s="6">
        <v>15326</v>
      </c>
      <c r="F115" s="6">
        <v>3120</v>
      </c>
      <c r="G115" s="6">
        <v>54721</v>
      </c>
      <c r="H115" s="6">
        <v>6928</v>
      </c>
      <c r="I115" s="6">
        <v>4079</v>
      </c>
      <c r="J115" s="6">
        <v>1133</v>
      </c>
      <c r="L115" s="6">
        <v>70615</v>
      </c>
      <c r="M115" s="6">
        <v>8284</v>
      </c>
      <c r="O115" s="6">
        <v>1252</v>
      </c>
      <c r="P115" s="6">
        <v>1163</v>
      </c>
      <c r="Q115" s="6">
        <v>2097</v>
      </c>
      <c r="R115" s="6">
        <v>331</v>
      </c>
      <c r="S115" s="6">
        <v>1227</v>
      </c>
      <c r="T115" s="6">
        <v>379</v>
      </c>
      <c r="U115" s="6">
        <v>17191</v>
      </c>
      <c r="V115" s="6">
        <v>1767</v>
      </c>
      <c r="W115" s="6">
        <v>1233</v>
      </c>
      <c r="X115" s="6">
        <v>12507</v>
      </c>
      <c r="Y115" s="6">
        <v>5517</v>
      </c>
      <c r="Z115" s="6">
        <v>1412</v>
      </c>
      <c r="AA115" s="6">
        <v>13440</v>
      </c>
      <c r="AB115" s="6">
        <v>416</v>
      </c>
      <c r="AC115" s="6">
        <v>8</v>
      </c>
      <c r="AD115" s="6">
        <v>90</v>
      </c>
      <c r="AE115" s="6">
        <v>13468</v>
      </c>
      <c r="AF115" s="6">
        <v>692</v>
      </c>
      <c r="AG115" s="6">
        <v>13172</v>
      </c>
      <c r="AH115" s="6">
        <v>4895</v>
      </c>
      <c r="AI115" s="6">
        <v>28073</v>
      </c>
      <c r="AJ115" s="6">
        <v>3098</v>
      </c>
      <c r="AK115" s="6">
        <v>0</v>
      </c>
      <c r="AL115" s="6">
        <v>2345</v>
      </c>
      <c r="AM115" s="6">
        <v>16683</v>
      </c>
      <c r="AN115" s="6">
        <v>9553</v>
      </c>
      <c r="AO115" s="6">
        <v>16335</v>
      </c>
      <c r="AP115" s="6">
        <v>4089</v>
      </c>
      <c r="AQ115" s="6">
        <v>4040</v>
      </c>
      <c r="AR115" s="6">
        <v>14</v>
      </c>
      <c r="AS115" s="6">
        <v>119</v>
      </c>
      <c r="AT115" s="6">
        <v>94977</v>
      </c>
      <c r="AU115" s="6">
        <v>3681</v>
      </c>
      <c r="AV115" s="6">
        <v>3</v>
      </c>
      <c r="AW115" s="6">
        <v>4051</v>
      </c>
      <c r="AX115" s="6">
        <v>8889</v>
      </c>
      <c r="AY115" s="6">
        <v>53</v>
      </c>
      <c r="AZ115" s="6">
        <v>1560</v>
      </c>
      <c r="BA115" s="6">
        <v>30</v>
      </c>
      <c r="BB115" s="6">
        <v>7847.76220703125</v>
      </c>
      <c r="BC115" s="6">
        <v>1910.0794677734375</v>
      </c>
      <c r="BD115" s="6">
        <v>15.411619186401367</v>
      </c>
      <c r="BE115" s="6">
        <v>1607.5</v>
      </c>
      <c r="BF115" s="6">
        <v>1634.199951171875</v>
      </c>
      <c r="BG115" s="6">
        <v>8772.9375</v>
      </c>
      <c r="BH115" s="6">
        <v>226.824462890625</v>
      </c>
      <c r="BI115" s="6">
        <v>2947.906494140625</v>
      </c>
      <c r="BJ115" s="6">
        <v>4222.93798828125</v>
      </c>
    </row>
    <row r="116" spans="1:62" ht="15" x14ac:dyDescent="0.25">
      <c r="A116" s="11">
        <v>40313</v>
      </c>
      <c r="B116" s="12">
        <v>559665</v>
      </c>
      <c r="C116" s="6">
        <v>20433</v>
      </c>
      <c r="D116" s="6">
        <v>3467</v>
      </c>
      <c r="E116" s="6">
        <v>12327</v>
      </c>
      <c r="F116" s="6">
        <v>7170</v>
      </c>
      <c r="G116" s="6">
        <v>39236</v>
      </c>
      <c r="H116" s="6">
        <v>5821</v>
      </c>
      <c r="I116" s="6">
        <v>6385</v>
      </c>
      <c r="J116" s="6">
        <v>2114</v>
      </c>
      <c r="L116" s="6">
        <v>94081</v>
      </c>
      <c r="M116" s="6">
        <v>11679</v>
      </c>
      <c r="O116" s="6">
        <v>196</v>
      </c>
      <c r="P116" s="6">
        <v>3042</v>
      </c>
      <c r="Q116" s="6">
        <v>3576</v>
      </c>
      <c r="R116" s="6">
        <v>604</v>
      </c>
      <c r="S116" s="6">
        <v>1422</v>
      </c>
      <c r="T116" s="6">
        <v>1411</v>
      </c>
      <c r="U116" s="6">
        <v>23621</v>
      </c>
      <c r="V116" s="6">
        <v>3224</v>
      </c>
      <c r="W116" s="6">
        <v>1942</v>
      </c>
      <c r="X116" s="6">
        <v>16778</v>
      </c>
      <c r="Y116" s="6">
        <v>9736</v>
      </c>
      <c r="Z116" s="6">
        <v>3960</v>
      </c>
      <c r="AA116" s="6">
        <v>19090</v>
      </c>
      <c r="AB116" s="6">
        <v>1877</v>
      </c>
      <c r="AC116" s="6">
        <v>24</v>
      </c>
      <c r="AD116" s="6">
        <v>165</v>
      </c>
      <c r="AE116" s="6">
        <v>14274</v>
      </c>
      <c r="AF116" s="6">
        <v>1894</v>
      </c>
      <c r="AG116" s="6">
        <v>15679</v>
      </c>
      <c r="AH116" s="6">
        <v>4536</v>
      </c>
      <c r="AI116" s="6">
        <v>31856</v>
      </c>
      <c r="AJ116" s="6">
        <v>5787</v>
      </c>
      <c r="AK116" s="6">
        <v>0</v>
      </c>
      <c r="AL116" s="6">
        <v>3725</v>
      </c>
      <c r="AM116" s="6">
        <v>21659</v>
      </c>
      <c r="AN116" s="6">
        <v>3601</v>
      </c>
      <c r="AO116" s="6">
        <v>15731</v>
      </c>
      <c r="AP116" s="6">
        <v>4146</v>
      </c>
      <c r="AQ116" s="6">
        <v>7860</v>
      </c>
      <c r="AR116" s="6">
        <v>3</v>
      </c>
      <c r="AS116" s="6">
        <v>948</v>
      </c>
      <c r="AT116" s="6">
        <v>118372</v>
      </c>
      <c r="AU116" s="6">
        <v>3292</v>
      </c>
      <c r="AV116" s="6">
        <v>4</v>
      </c>
      <c r="AW116" s="6">
        <v>8162</v>
      </c>
      <c r="AX116" s="6">
        <v>1919</v>
      </c>
      <c r="AY116" s="6">
        <v>72</v>
      </c>
      <c r="AZ116" s="6">
        <v>2726</v>
      </c>
      <c r="BA116" s="6">
        <v>36</v>
      </c>
      <c r="BB116" s="6">
        <v>9217.9580078125</v>
      </c>
      <c r="BC116" s="6">
        <v>1484.08251953125</v>
      </c>
      <c r="BD116" s="6">
        <v>35.228713989257813</v>
      </c>
      <c r="BE116" s="6">
        <v>1552.9000244140625</v>
      </c>
      <c r="BF116" s="6">
        <v>1932.300048828125</v>
      </c>
      <c r="BG116" s="6">
        <v>11303.576171875</v>
      </c>
      <c r="BH116" s="6">
        <v>141.174560546875</v>
      </c>
      <c r="BI116" s="6">
        <v>3274.947998046875</v>
      </c>
      <c r="BJ116" s="6">
        <v>4667.8291015625</v>
      </c>
    </row>
    <row r="117" spans="1:62" ht="15" x14ac:dyDescent="0.25">
      <c r="A117" s="11">
        <v>40344</v>
      </c>
      <c r="B117" s="12">
        <v>705665</v>
      </c>
      <c r="C117" s="6">
        <v>28533</v>
      </c>
      <c r="D117" s="6">
        <v>2721</v>
      </c>
      <c r="E117" s="6">
        <v>21045</v>
      </c>
      <c r="F117" s="6">
        <v>12631</v>
      </c>
      <c r="G117" s="6">
        <v>37085</v>
      </c>
      <c r="H117" s="6">
        <v>8681</v>
      </c>
      <c r="I117" s="6">
        <v>7849</v>
      </c>
      <c r="J117" s="6">
        <v>3163</v>
      </c>
      <c r="L117" s="6">
        <v>98855</v>
      </c>
      <c r="M117" s="6">
        <v>20307</v>
      </c>
      <c r="O117" s="6">
        <v>21</v>
      </c>
      <c r="P117" s="6">
        <v>5663</v>
      </c>
      <c r="Q117" s="6">
        <v>5682</v>
      </c>
      <c r="R117" s="6">
        <v>1316</v>
      </c>
      <c r="S117" s="6">
        <v>3686</v>
      </c>
      <c r="T117" s="6">
        <v>2396</v>
      </c>
      <c r="U117" s="6">
        <v>29669</v>
      </c>
      <c r="V117" s="6">
        <v>4001</v>
      </c>
      <c r="W117" s="6">
        <v>4795</v>
      </c>
      <c r="X117" s="6">
        <v>17839</v>
      </c>
      <c r="Y117" s="6">
        <v>13077</v>
      </c>
      <c r="Z117" s="6">
        <v>2913</v>
      </c>
      <c r="AA117" s="6">
        <v>24203</v>
      </c>
      <c r="AB117" s="6">
        <v>5375</v>
      </c>
      <c r="AC117" s="6">
        <v>73</v>
      </c>
      <c r="AD117" s="6">
        <v>544</v>
      </c>
      <c r="AE117" s="6">
        <v>15230</v>
      </c>
      <c r="AF117" s="6">
        <v>3268</v>
      </c>
      <c r="AG117" s="6">
        <v>20144</v>
      </c>
      <c r="AH117" s="6">
        <v>6750</v>
      </c>
      <c r="AI117" s="6">
        <v>41211</v>
      </c>
      <c r="AJ117" s="6">
        <v>10952</v>
      </c>
      <c r="AK117" s="6">
        <v>0</v>
      </c>
      <c r="AL117" s="6">
        <v>5438</v>
      </c>
      <c r="AM117" s="6">
        <v>32709</v>
      </c>
      <c r="AN117" s="6">
        <v>621</v>
      </c>
      <c r="AO117" s="6">
        <v>24215</v>
      </c>
      <c r="AP117" s="6">
        <v>5607</v>
      </c>
      <c r="AQ117" s="6">
        <v>9932</v>
      </c>
      <c r="AR117" s="6">
        <v>176</v>
      </c>
      <c r="AS117" s="6">
        <v>2209</v>
      </c>
      <c r="AT117" s="6">
        <v>140968</v>
      </c>
      <c r="AU117" s="6">
        <v>3242</v>
      </c>
      <c r="AV117" s="6">
        <v>5</v>
      </c>
      <c r="AW117" s="6">
        <v>16095</v>
      </c>
      <c r="AX117" s="6">
        <v>661</v>
      </c>
      <c r="AY117" s="6">
        <v>97</v>
      </c>
      <c r="AZ117" s="6">
        <v>3968</v>
      </c>
      <c r="BA117" s="6">
        <v>45</v>
      </c>
      <c r="BB117" s="6">
        <v>8307.6025390625</v>
      </c>
      <c r="BC117" s="6">
        <v>845.89117431640625</v>
      </c>
      <c r="BD117" s="6">
        <v>15.537380218505859</v>
      </c>
      <c r="BE117" s="6">
        <v>1394.800048828125</v>
      </c>
      <c r="BF117" s="6">
        <v>1821.4000244140625</v>
      </c>
      <c r="BG117" s="6">
        <v>13058.8486328125</v>
      </c>
      <c r="BH117" s="6">
        <v>200.20216369628906</v>
      </c>
      <c r="BI117" s="6">
        <v>2707.57763671875</v>
      </c>
      <c r="BJ117" s="6">
        <v>5987.865234375</v>
      </c>
    </row>
    <row r="118" spans="1:62" ht="15" x14ac:dyDescent="0.25">
      <c r="A118" s="11">
        <v>40374</v>
      </c>
      <c r="B118" s="12">
        <v>897182</v>
      </c>
      <c r="C118" s="6">
        <v>32168</v>
      </c>
      <c r="D118" s="6">
        <v>2982</v>
      </c>
      <c r="E118" s="6">
        <v>31990</v>
      </c>
      <c r="F118" s="6">
        <v>14801</v>
      </c>
      <c r="G118" s="6">
        <v>64051</v>
      </c>
      <c r="H118" s="6">
        <v>10452</v>
      </c>
      <c r="I118" s="6">
        <v>10500</v>
      </c>
      <c r="J118" s="6">
        <v>4614</v>
      </c>
      <c r="L118" s="6">
        <v>99787</v>
      </c>
      <c r="M118" s="6">
        <v>25582</v>
      </c>
      <c r="O118" s="6">
        <v>784</v>
      </c>
      <c r="P118" s="6">
        <v>11666</v>
      </c>
      <c r="Q118" s="6">
        <v>9089</v>
      </c>
      <c r="R118" s="6">
        <v>3367</v>
      </c>
      <c r="S118" s="6">
        <v>5553</v>
      </c>
      <c r="T118" s="6">
        <v>3560</v>
      </c>
      <c r="U118" s="6">
        <v>33478</v>
      </c>
      <c r="V118" s="6">
        <v>4930</v>
      </c>
      <c r="W118" s="6">
        <v>8565</v>
      </c>
      <c r="X118" s="6">
        <v>24214</v>
      </c>
      <c r="Y118" s="6">
        <v>18851</v>
      </c>
      <c r="Z118" s="6">
        <v>6626</v>
      </c>
      <c r="AA118" s="6">
        <v>28351</v>
      </c>
      <c r="AB118" s="6">
        <v>7821</v>
      </c>
      <c r="AC118" s="6">
        <v>25</v>
      </c>
      <c r="AD118" s="6">
        <v>902</v>
      </c>
      <c r="AE118" s="6">
        <v>21674</v>
      </c>
      <c r="AF118" s="6">
        <v>4510</v>
      </c>
      <c r="AG118" s="6">
        <v>27075</v>
      </c>
      <c r="AH118" s="6">
        <v>7792</v>
      </c>
      <c r="AI118" s="6">
        <v>57123</v>
      </c>
      <c r="AJ118" s="6">
        <v>12003</v>
      </c>
      <c r="AK118" s="6">
        <v>0</v>
      </c>
      <c r="AL118" s="6">
        <v>9546</v>
      </c>
      <c r="AM118" s="6">
        <v>36597</v>
      </c>
      <c r="AN118" s="6">
        <v>8245</v>
      </c>
      <c r="AO118" s="6">
        <v>34048</v>
      </c>
      <c r="AP118" s="6">
        <v>5900</v>
      </c>
      <c r="AQ118" s="6">
        <v>11253</v>
      </c>
      <c r="AR118" s="6">
        <v>449</v>
      </c>
      <c r="AS118" s="6">
        <v>4553</v>
      </c>
      <c r="AT118" s="6">
        <v>150260</v>
      </c>
      <c r="AU118" s="6">
        <v>4775</v>
      </c>
      <c r="AV118" s="6">
        <v>5</v>
      </c>
      <c r="AW118" s="6">
        <v>21682</v>
      </c>
      <c r="AX118" s="6">
        <v>7516</v>
      </c>
      <c r="AY118" s="6">
        <v>287</v>
      </c>
      <c r="AZ118" s="6">
        <v>7152</v>
      </c>
      <c r="BA118" s="6">
        <v>31</v>
      </c>
      <c r="BB118" s="6">
        <v>8923.4853515625</v>
      </c>
      <c r="BC118" s="6">
        <v>1287.56494140625</v>
      </c>
      <c r="BD118" s="6">
        <v>15.820131301879883</v>
      </c>
      <c r="BE118" s="6">
        <v>1562.300048828125</v>
      </c>
      <c r="BF118" s="6">
        <v>1845.699951171875</v>
      </c>
      <c r="BG118" s="6">
        <v>15876.9599609375</v>
      </c>
      <c r="BH118" s="6">
        <v>192.72499084472656</v>
      </c>
      <c r="BI118" s="6">
        <v>2701.453369140625</v>
      </c>
      <c r="BJ118" s="6">
        <v>10159.890625</v>
      </c>
    </row>
    <row r="119" spans="1:62" ht="15" x14ac:dyDescent="0.25">
      <c r="A119" s="11">
        <v>40405</v>
      </c>
      <c r="B119" s="12">
        <v>943002</v>
      </c>
      <c r="C119" s="6">
        <v>35283</v>
      </c>
      <c r="D119" s="6">
        <v>3312</v>
      </c>
      <c r="E119" s="6">
        <v>33649</v>
      </c>
      <c r="F119" s="6">
        <v>17112</v>
      </c>
      <c r="G119" s="6">
        <v>76275</v>
      </c>
      <c r="H119" s="6">
        <v>9298</v>
      </c>
      <c r="I119" s="6">
        <v>8895</v>
      </c>
      <c r="J119" s="6">
        <v>3574</v>
      </c>
      <c r="L119" s="6">
        <v>99861</v>
      </c>
      <c r="M119" s="6">
        <v>27114</v>
      </c>
      <c r="O119" s="6">
        <v>1588</v>
      </c>
      <c r="P119" s="6">
        <v>12470</v>
      </c>
      <c r="Q119" s="6">
        <v>8741</v>
      </c>
      <c r="R119" s="6">
        <v>3093</v>
      </c>
      <c r="S119" s="6">
        <v>6136</v>
      </c>
      <c r="T119" s="6">
        <v>3949</v>
      </c>
      <c r="U119" s="6">
        <v>39507</v>
      </c>
      <c r="V119" s="6">
        <v>4817</v>
      </c>
      <c r="W119" s="6">
        <v>5565</v>
      </c>
      <c r="X119" s="6">
        <v>21399</v>
      </c>
      <c r="Y119" s="6">
        <v>18151</v>
      </c>
      <c r="Z119" s="6">
        <v>7186</v>
      </c>
      <c r="AA119" s="6">
        <v>31018</v>
      </c>
      <c r="AB119" s="6">
        <v>8418</v>
      </c>
      <c r="AC119" s="6">
        <v>7</v>
      </c>
      <c r="AD119" s="6">
        <v>1436</v>
      </c>
      <c r="AE119" s="6">
        <v>18189</v>
      </c>
      <c r="AF119" s="6">
        <v>4601</v>
      </c>
      <c r="AG119" s="6">
        <v>22183</v>
      </c>
      <c r="AH119" s="6">
        <v>8068</v>
      </c>
      <c r="AI119" s="6">
        <v>51302</v>
      </c>
      <c r="AJ119" s="6">
        <v>10299</v>
      </c>
      <c r="AK119" s="6">
        <v>0</v>
      </c>
      <c r="AL119" s="6">
        <v>10740</v>
      </c>
      <c r="AM119" s="6">
        <v>40946</v>
      </c>
      <c r="AN119" s="6">
        <v>12010</v>
      </c>
      <c r="AO119" s="6">
        <v>28780</v>
      </c>
      <c r="AP119" s="6">
        <v>6563</v>
      </c>
      <c r="AQ119" s="6">
        <v>11420</v>
      </c>
      <c r="AR119" s="6">
        <v>765</v>
      </c>
      <c r="AS119" s="6">
        <v>3829</v>
      </c>
      <c r="AT119" s="6">
        <v>180946</v>
      </c>
      <c r="AU119" s="6">
        <v>4853</v>
      </c>
      <c r="AV119" s="6">
        <v>2</v>
      </c>
      <c r="AW119" s="6">
        <v>18204</v>
      </c>
      <c r="AX119" s="6">
        <v>13427</v>
      </c>
      <c r="AY119" s="6">
        <v>360</v>
      </c>
      <c r="AZ119" s="6">
        <v>7624</v>
      </c>
      <c r="BA119" s="6">
        <v>37</v>
      </c>
      <c r="BB119" s="6">
        <v>8636.6142578125</v>
      </c>
      <c r="BC119" s="6">
        <v>1987.4769287109375</v>
      </c>
      <c r="BD119" s="6">
        <v>21.480833053588867</v>
      </c>
      <c r="BE119" s="6">
        <v>1518.4000244140625</v>
      </c>
      <c r="BF119" s="6">
        <v>1854.300048828125</v>
      </c>
      <c r="BG119" s="6">
        <v>14504.1943359375</v>
      </c>
      <c r="BH119" s="6">
        <v>208.67289733886719</v>
      </c>
      <c r="BI119" s="6">
        <v>2519.94140625</v>
      </c>
      <c r="BJ119" s="6">
        <v>10292.703125</v>
      </c>
    </row>
    <row r="120" spans="1:62" ht="15" x14ac:dyDescent="0.25">
      <c r="A120" s="11">
        <v>40436</v>
      </c>
      <c r="B120" s="12">
        <v>696723</v>
      </c>
      <c r="C120" s="6">
        <v>25629</v>
      </c>
      <c r="D120" s="6">
        <v>3069</v>
      </c>
      <c r="E120" s="6">
        <v>27946</v>
      </c>
      <c r="F120" s="6">
        <v>9548</v>
      </c>
      <c r="G120" s="6">
        <v>69752</v>
      </c>
      <c r="H120" s="6">
        <v>6771</v>
      </c>
      <c r="I120" s="6">
        <v>8296</v>
      </c>
      <c r="J120" s="6">
        <v>2762</v>
      </c>
      <c r="L120" s="6">
        <v>97094</v>
      </c>
      <c r="M120" s="6">
        <v>16787</v>
      </c>
      <c r="O120" s="6">
        <v>1454</v>
      </c>
      <c r="P120" s="6">
        <v>2598</v>
      </c>
      <c r="Q120" s="6">
        <v>4265</v>
      </c>
      <c r="R120" s="6">
        <v>506</v>
      </c>
      <c r="S120" s="6">
        <v>1955</v>
      </c>
      <c r="T120" s="6">
        <v>1439</v>
      </c>
      <c r="U120" s="6">
        <v>28403</v>
      </c>
      <c r="V120" s="6">
        <v>4216</v>
      </c>
      <c r="W120" s="6">
        <v>3917</v>
      </c>
      <c r="X120" s="6">
        <v>17385</v>
      </c>
      <c r="Y120" s="6">
        <v>6074</v>
      </c>
      <c r="Z120" s="6">
        <v>1518</v>
      </c>
      <c r="AA120" s="6">
        <v>20549</v>
      </c>
      <c r="AB120" s="6">
        <v>2310</v>
      </c>
      <c r="AC120" s="6">
        <v>49</v>
      </c>
      <c r="AD120" s="6">
        <v>139</v>
      </c>
      <c r="AE120" s="6">
        <v>15224</v>
      </c>
      <c r="AF120" s="6">
        <v>4535</v>
      </c>
      <c r="AG120" s="6">
        <v>18061</v>
      </c>
      <c r="AH120" s="6">
        <v>6028</v>
      </c>
      <c r="AI120" s="6">
        <v>43251</v>
      </c>
      <c r="AJ120" s="6">
        <v>5803</v>
      </c>
      <c r="AK120" s="6">
        <v>0</v>
      </c>
      <c r="AL120" s="6">
        <v>3766</v>
      </c>
      <c r="AM120" s="6">
        <v>27479</v>
      </c>
      <c r="AN120" s="6">
        <v>11428</v>
      </c>
      <c r="AO120" s="6">
        <v>24101</v>
      </c>
      <c r="AP120" s="6">
        <v>5217</v>
      </c>
      <c r="AQ120" s="6">
        <v>9688</v>
      </c>
      <c r="AR120" s="6">
        <v>50</v>
      </c>
      <c r="AS120" s="6">
        <v>1422</v>
      </c>
      <c r="AT120" s="6">
        <v>124090</v>
      </c>
      <c r="AU120" s="6">
        <v>4255</v>
      </c>
      <c r="AV120" s="6">
        <v>6</v>
      </c>
      <c r="AW120" s="6">
        <v>13407</v>
      </c>
      <c r="AX120" s="6">
        <v>12041</v>
      </c>
      <c r="AY120" s="6">
        <v>187</v>
      </c>
      <c r="AZ120" s="6">
        <v>2189</v>
      </c>
      <c r="BA120" s="6">
        <v>63</v>
      </c>
      <c r="BB120" s="6">
        <v>8022.40185546875</v>
      </c>
      <c r="BC120" s="6">
        <v>1902.368896484375</v>
      </c>
      <c r="BD120" s="6">
        <v>2.3639118671417236</v>
      </c>
      <c r="BE120" s="6">
        <v>1352.199951171875</v>
      </c>
      <c r="BF120" s="6">
        <v>1776.4000244140625</v>
      </c>
      <c r="BG120" s="6">
        <v>8337.5322265625</v>
      </c>
      <c r="BH120" s="6">
        <v>196.64828491210937</v>
      </c>
      <c r="BI120" s="6">
        <v>1921.9837646484375</v>
      </c>
      <c r="BJ120" s="6">
        <v>9170.556640625</v>
      </c>
    </row>
    <row r="121" spans="1:62" ht="15" x14ac:dyDescent="0.25">
      <c r="A121" s="11">
        <v>40466</v>
      </c>
      <c r="B121" s="12">
        <v>570363</v>
      </c>
      <c r="C121" s="6">
        <v>22719</v>
      </c>
      <c r="D121" s="6">
        <v>3517</v>
      </c>
      <c r="E121" s="6">
        <v>22024</v>
      </c>
      <c r="F121" s="6">
        <v>6474</v>
      </c>
      <c r="G121" s="6">
        <v>76902</v>
      </c>
      <c r="H121" s="6">
        <v>6849</v>
      </c>
      <c r="I121" s="6">
        <v>7094</v>
      </c>
      <c r="J121" s="6">
        <v>2324</v>
      </c>
      <c r="L121" s="6">
        <v>83333</v>
      </c>
      <c r="M121" s="6">
        <v>9472</v>
      </c>
      <c r="O121" s="6">
        <v>1440</v>
      </c>
      <c r="P121" s="6">
        <v>818</v>
      </c>
      <c r="Q121" s="6">
        <v>4232</v>
      </c>
      <c r="R121" s="6">
        <v>204</v>
      </c>
      <c r="S121" s="6">
        <v>1358</v>
      </c>
      <c r="T121" s="6">
        <v>208</v>
      </c>
      <c r="U121" s="6">
        <v>20855</v>
      </c>
      <c r="V121" s="6">
        <v>3493</v>
      </c>
      <c r="W121" s="6">
        <v>694</v>
      </c>
      <c r="X121" s="6">
        <v>13633</v>
      </c>
      <c r="Y121" s="6">
        <v>6876</v>
      </c>
      <c r="Z121" s="6">
        <v>2569</v>
      </c>
      <c r="AA121" s="6">
        <v>13309</v>
      </c>
      <c r="AB121" s="6">
        <v>2061</v>
      </c>
      <c r="AC121" s="6">
        <v>91</v>
      </c>
      <c r="AD121" s="6">
        <v>96</v>
      </c>
      <c r="AE121" s="6">
        <v>12620</v>
      </c>
      <c r="AF121" s="6">
        <v>2947</v>
      </c>
      <c r="AG121" s="6">
        <v>14545</v>
      </c>
      <c r="AH121" s="6">
        <v>4657</v>
      </c>
      <c r="AI121" s="6">
        <v>31458</v>
      </c>
      <c r="AJ121" s="6">
        <v>4621</v>
      </c>
      <c r="AK121" s="6">
        <v>0</v>
      </c>
      <c r="AL121" s="6">
        <v>5657</v>
      </c>
      <c r="AM121" s="6">
        <v>19147</v>
      </c>
      <c r="AN121" s="6">
        <v>10111</v>
      </c>
      <c r="AO121" s="6">
        <v>19980</v>
      </c>
      <c r="AP121" s="6">
        <v>5020</v>
      </c>
      <c r="AQ121" s="6">
        <v>7610</v>
      </c>
      <c r="AR121" s="6">
        <v>128</v>
      </c>
      <c r="AS121" s="6">
        <v>1584</v>
      </c>
      <c r="AT121" s="6">
        <v>90456</v>
      </c>
      <c r="AU121" s="6">
        <v>3582</v>
      </c>
      <c r="AV121" s="6">
        <v>6</v>
      </c>
      <c r="AW121" s="6">
        <v>13553</v>
      </c>
      <c r="AX121" s="6">
        <v>8267</v>
      </c>
      <c r="AY121" s="6">
        <v>17</v>
      </c>
      <c r="AZ121" s="6">
        <v>1704</v>
      </c>
      <c r="BA121" s="6">
        <v>49</v>
      </c>
      <c r="BB121" s="6">
        <v>9003.0458984375</v>
      </c>
      <c r="BC121" s="6">
        <v>2110.799560546875</v>
      </c>
      <c r="BD121" s="6">
        <v>19.406028747558594</v>
      </c>
      <c r="BE121" s="6">
        <v>1589.800048828125</v>
      </c>
      <c r="BF121" s="6">
        <v>1896</v>
      </c>
      <c r="BG121" s="6">
        <v>8128.4052734375</v>
      </c>
      <c r="BH121" s="6">
        <v>224.64627075195312</v>
      </c>
      <c r="BI121" s="6">
        <v>2196.019775390625</v>
      </c>
      <c r="BJ121" s="6">
        <v>8612.2958984375</v>
      </c>
    </row>
    <row r="122" spans="1:62" ht="15" x14ac:dyDescent="0.25">
      <c r="A122" s="11">
        <v>40497</v>
      </c>
      <c r="B122" s="12">
        <v>496539</v>
      </c>
      <c r="C122" s="6">
        <v>19702</v>
      </c>
      <c r="D122" s="6">
        <v>3010</v>
      </c>
      <c r="E122" s="6">
        <v>15010</v>
      </c>
      <c r="F122" s="6">
        <v>2772</v>
      </c>
      <c r="G122" s="6">
        <v>64944</v>
      </c>
      <c r="H122" s="6">
        <v>6475</v>
      </c>
      <c r="I122" s="6">
        <v>8856</v>
      </c>
      <c r="J122" s="6">
        <v>1448</v>
      </c>
      <c r="L122" s="6">
        <v>64521</v>
      </c>
      <c r="M122" s="6">
        <v>9732</v>
      </c>
      <c r="O122" s="6">
        <v>963</v>
      </c>
      <c r="P122" s="6">
        <v>792</v>
      </c>
      <c r="Q122" s="6">
        <v>4490</v>
      </c>
      <c r="R122" s="6">
        <v>421</v>
      </c>
      <c r="S122" s="6">
        <v>857</v>
      </c>
      <c r="T122" s="6">
        <v>469</v>
      </c>
      <c r="U122" s="6">
        <v>13928</v>
      </c>
      <c r="V122" s="6">
        <v>2875</v>
      </c>
      <c r="W122" s="6">
        <v>616</v>
      </c>
      <c r="X122" s="6">
        <v>13539</v>
      </c>
      <c r="Y122" s="6">
        <v>6101</v>
      </c>
      <c r="Z122" s="6">
        <v>2131</v>
      </c>
      <c r="AA122" s="6">
        <v>14085</v>
      </c>
      <c r="AB122" s="6">
        <v>1374</v>
      </c>
      <c r="AC122" s="6">
        <v>28</v>
      </c>
      <c r="AD122" s="6">
        <v>112</v>
      </c>
      <c r="AE122" s="6">
        <v>12374</v>
      </c>
      <c r="AF122" s="6">
        <v>5594</v>
      </c>
      <c r="AG122" s="6">
        <v>14170</v>
      </c>
      <c r="AH122" s="6">
        <v>4785</v>
      </c>
      <c r="AI122" s="6">
        <v>32672</v>
      </c>
      <c r="AJ122" s="6">
        <v>4250</v>
      </c>
      <c r="AK122" s="6">
        <v>0</v>
      </c>
      <c r="AL122" s="6">
        <v>5176</v>
      </c>
      <c r="AM122" s="6">
        <v>14084</v>
      </c>
      <c r="AN122" s="6">
        <v>10535</v>
      </c>
      <c r="AO122" s="6">
        <v>22643</v>
      </c>
      <c r="AP122" s="6">
        <v>3448</v>
      </c>
      <c r="AQ122" s="6">
        <v>5583</v>
      </c>
      <c r="AR122" s="6">
        <v>10</v>
      </c>
      <c r="AS122" s="6">
        <v>1543</v>
      </c>
      <c r="AT122" s="6">
        <v>79635</v>
      </c>
      <c r="AU122" s="6">
        <v>4220</v>
      </c>
      <c r="AV122" s="6">
        <v>4</v>
      </c>
      <c r="AW122" s="6">
        <v>9771</v>
      </c>
      <c r="AX122" s="6">
        <v>5325</v>
      </c>
      <c r="AY122" s="6">
        <v>48</v>
      </c>
      <c r="AZ122" s="6">
        <v>1366</v>
      </c>
      <c r="BA122" s="6">
        <v>53</v>
      </c>
      <c r="BB122" s="6">
        <v>9326.361328125</v>
      </c>
      <c r="BC122" s="6">
        <v>1484.05517578125</v>
      </c>
      <c r="BD122" s="6">
        <v>18.792669296264648</v>
      </c>
      <c r="BE122" s="6">
        <v>1666.5</v>
      </c>
      <c r="BF122" s="6">
        <v>2071.5</v>
      </c>
      <c r="BG122" s="6">
        <v>9284.146484375</v>
      </c>
      <c r="BH122" s="6">
        <v>202.57142639160156</v>
      </c>
      <c r="BI122" s="6">
        <v>3290.501953125</v>
      </c>
      <c r="BJ122" s="6">
        <v>8152.3125</v>
      </c>
    </row>
    <row r="123" spans="1:62" ht="15" x14ac:dyDescent="0.25">
      <c r="A123" s="11">
        <v>40527</v>
      </c>
      <c r="B123" s="12">
        <v>564274</v>
      </c>
      <c r="C123" s="6">
        <v>28293</v>
      </c>
      <c r="D123" s="6">
        <v>3628</v>
      </c>
      <c r="E123" s="6">
        <v>12934</v>
      </c>
      <c r="F123" s="6">
        <v>6654</v>
      </c>
      <c r="G123" s="6">
        <v>60297</v>
      </c>
      <c r="H123" s="6">
        <v>6795</v>
      </c>
      <c r="I123" s="6">
        <v>6603</v>
      </c>
      <c r="J123" s="6">
        <v>705</v>
      </c>
      <c r="L123" s="6">
        <v>75769</v>
      </c>
      <c r="M123" s="6">
        <v>14376</v>
      </c>
      <c r="O123" s="6">
        <v>894</v>
      </c>
      <c r="P123" s="6">
        <v>2584</v>
      </c>
      <c r="Q123" s="6">
        <v>8190</v>
      </c>
      <c r="R123" s="6">
        <v>952</v>
      </c>
      <c r="S123" s="6">
        <v>1251</v>
      </c>
      <c r="T123" s="6">
        <v>2652</v>
      </c>
      <c r="U123" s="6">
        <v>18961</v>
      </c>
      <c r="V123" s="6">
        <v>3489</v>
      </c>
      <c r="W123" s="6">
        <v>1427</v>
      </c>
      <c r="X123" s="6">
        <v>13925</v>
      </c>
      <c r="Y123" s="6">
        <v>10925</v>
      </c>
      <c r="Z123" s="6">
        <v>1903</v>
      </c>
      <c r="AA123" s="6">
        <v>20103</v>
      </c>
      <c r="AB123" s="6">
        <v>2876</v>
      </c>
      <c r="AC123" s="6">
        <v>396</v>
      </c>
      <c r="AD123" s="6">
        <v>71</v>
      </c>
      <c r="AE123" s="6">
        <v>11491</v>
      </c>
      <c r="AF123" s="6">
        <v>4249</v>
      </c>
      <c r="AG123" s="6">
        <v>15826</v>
      </c>
      <c r="AH123" s="6">
        <v>5946</v>
      </c>
      <c r="AI123" s="6">
        <v>29538</v>
      </c>
      <c r="AJ123" s="6">
        <v>6013</v>
      </c>
      <c r="AK123" s="6">
        <v>0</v>
      </c>
      <c r="AL123" s="6">
        <v>7467</v>
      </c>
      <c r="AM123" s="6">
        <v>21000</v>
      </c>
      <c r="AN123" s="6">
        <v>10219</v>
      </c>
      <c r="AO123" s="6">
        <v>22491</v>
      </c>
      <c r="AP123" s="6">
        <v>4858</v>
      </c>
      <c r="AQ123" s="6">
        <v>8175</v>
      </c>
      <c r="AR123" s="6">
        <v>3</v>
      </c>
      <c r="AS123" s="6">
        <v>4357</v>
      </c>
      <c r="AT123" s="6">
        <v>82213</v>
      </c>
      <c r="AU123" s="6">
        <v>3635</v>
      </c>
      <c r="AV123" s="6">
        <v>5</v>
      </c>
      <c r="AW123" s="6">
        <v>13441</v>
      </c>
      <c r="AX123" s="6">
        <v>4475</v>
      </c>
      <c r="AY123" s="6">
        <v>202</v>
      </c>
      <c r="AZ123" s="6">
        <v>1961</v>
      </c>
      <c r="BA123" s="6">
        <v>55</v>
      </c>
      <c r="BB123" s="6">
        <v>9603.1259765625</v>
      </c>
      <c r="BC123" s="6">
        <v>1573.54833984375</v>
      </c>
      <c r="BD123" s="6">
        <v>23.915336608886719</v>
      </c>
      <c r="BE123" s="6">
        <v>1654.4000244140625</v>
      </c>
      <c r="BF123" s="6">
        <v>1944.5999755859375</v>
      </c>
      <c r="BG123" s="6">
        <v>10910.7392578125</v>
      </c>
      <c r="BH123" s="6">
        <v>263.4842529296875</v>
      </c>
      <c r="BI123" s="6">
        <v>3795.302001953125</v>
      </c>
      <c r="BJ123" s="6">
        <v>7582.78857421875</v>
      </c>
    </row>
    <row r="124" spans="1:62" ht="12.75" x14ac:dyDescent="0.2">
      <c r="A124" s="11">
        <v>40558</v>
      </c>
      <c r="B124" s="6">
        <v>539792</v>
      </c>
      <c r="C124" s="6">
        <v>26720</v>
      </c>
      <c r="D124" s="6">
        <v>3932</v>
      </c>
      <c r="E124" s="6">
        <v>11666</v>
      </c>
      <c r="F124" s="6">
        <v>8137</v>
      </c>
      <c r="G124" s="6">
        <v>51610</v>
      </c>
      <c r="H124" s="6">
        <v>7097</v>
      </c>
      <c r="I124" s="6">
        <v>7741</v>
      </c>
      <c r="J124" s="6">
        <v>649</v>
      </c>
      <c r="K124" s="6">
        <v>68</v>
      </c>
      <c r="L124" s="6">
        <v>69954</v>
      </c>
      <c r="M124" s="6">
        <v>12157</v>
      </c>
      <c r="O124" s="6">
        <v>567</v>
      </c>
      <c r="P124" s="6">
        <v>2664</v>
      </c>
      <c r="Q124" s="6">
        <v>7936</v>
      </c>
      <c r="R124" s="6">
        <v>646</v>
      </c>
      <c r="S124" s="6">
        <v>1117</v>
      </c>
      <c r="T124" s="6">
        <v>967</v>
      </c>
      <c r="U124" s="6">
        <v>22882</v>
      </c>
      <c r="V124" s="6">
        <v>2752</v>
      </c>
      <c r="W124" s="6">
        <v>394</v>
      </c>
      <c r="X124" s="6">
        <v>13144</v>
      </c>
      <c r="Y124" s="6">
        <v>9935</v>
      </c>
      <c r="Z124" s="6">
        <v>2370</v>
      </c>
      <c r="AA124" s="6">
        <v>20448</v>
      </c>
      <c r="AB124" s="6">
        <v>3102</v>
      </c>
      <c r="AC124" s="6">
        <v>20</v>
      </c>
      <c r="AD124" s="6">
        <v>92</v>
      </c>
      <c r="AE124" s="6">
        <v>11332</v>
      </c>
      <c r="AF124" s="6">
        <v>3337</v>
      </c>
      <c r="AG124" s="6">
        <v>14291</v>
      </c>
      <c r="AH124" s="6">
        <v>5351</v>
      </c>
      <c r="AI124" s="6">
        <v>29397</v>
      </c>
      <c r="AJ124" s="6">
        <v>4681</v>
      </c>
      <c r="AL124" s="6">
        <v>7012</v>
      </c>
      <c r="AM124" s="6">
        <v>18623</v>
      </c>
      <c r="AN124" s="6">
        <v>6264</v>
      </c>
      <c r="AO124" s="6">
        <v>18005</v>
      </c>
      <c r="AP124" s="6">
        <v>5324</v>
      </c>
      <c r="AQ124" s="6">
        <v>7329</v>
      </c>
      <c r="AR124" s="6">
        <v>22</v>
      </c>
      <c r="AS124" s="6">
        <v>2306</v>
      </c>
      <c r="AT124" s="6">
        <v>96470</v>
      </c>
      <c r="AU124" s="6">
        <v>3394</v>
      </c>
      <c r="AV124" s="6">
        <v>5</v>
      </c>
      <c r="AW124" s="6">
        <v>11260</v>
      </c>
      <c r="AX124" s="6">
        <v>3649</v>
      </c>
      <c r="AY124" s="6">
        <v>96</v>
      </c>
      <c r="AZ124" s="6">
        <v>2845</v>
      </c>
      <c r="BA124" s="6">
        <v>33</v>
      </c>
      <c r="BB124" s="6">
        <v>10106.2314453125</v>
      </c>
      <c r="BC124" s="6">
        <v>1552.71337890625</v>
      </c>
      <c r="BD124" s="6">
        <v>164.27142333984375</v>
      </c>
      <c r="BE124" s="6">
        <v>1660.699951171875</v>
      </c>
      <c r="BF124" s="6">
        <v>2636.300048828125</v>
      </c>
      <c r="BG124" s="6">
        <v>10923.69140625</v>
      </c>
      <c r="BH124" s="6">
        <v>268.07461547851562</v>
      </c>
      <c r="BI124" s="6">
        <v>4618.39306640625</v>
      </c>
      <c r="BJ124" s="6">
        <v>6609.46484375</v>
      </c>
    </row>
    <row r="125" spans="1:62" ht="12.75" x14ac:dyDescent="0.2">
      <c r="A125" s="11">
        <v>40589</v>
      </c>
      <c r="B125" s="6">
        <v>483686</v>
      </c>
      <c r="C125" s="6">
        <v>23752</v>
      </c>
      <c r="D125" s="6">
        <v>3363</v>
      </c>
      <c r="E125" s="6">
        <v>9602</v>
      </c>
      <c r="F125" s="6">
        <v>6894</v>
      </c>
      <c r="G125" s="6">
        <v>51394</v>
      </c>
      <c r="H125" s="6">
        <v>6339</v>
      </c>
      <c r="I125" s="6">
        <v>7819</v>
      </c>
      <c r="J125" s="6">
        <v>1604</v>
      </c>
      <c r="K125" s="6">
        <v>60</v>
      </c>
      <c r="L125" s="6">
        <v>62308</v>
      </c>
      <c r="M125" s="6">
        <v>9127</v>
      </c>
      <c r="O125" s="6">
        <v>472</v>
      </c>
      <c r="P125" s="6">
        <v>1759</v>
      </c>
      <c r="Q125" s="6">
        <v>5599</v>
      </c>
      <c r="R125" s="6">
        <v>375</v>
      </c>
      <c r="S125" s="6">
        <v>1398</v>
      </c>
      <c r="T125" s="6">
        <v>481</v>
      </c>
      <c r="U125" s="6">
        <v>21955</v>
      </c>
      <c r="V125" s="6">
        <v>1615</v>
      </c>
      <c r="W125" s="6">
        <v>286</v>
      </c>
      <c r="X125" s="6">
        <v>11659</v>
      </c>
      <c r="Y125" s="6">
        <v>7487</v>
      </c>
      <c r="Z125" s="6">
        <v>1584</v>
      </c>
      <c r="AA125" s="6">
        <v>16289</v>
      </c>
      <c r="AB125" s="6">
        <v>1739</v>
      </c>
      <c r="AC125" s="6">
        <v>195</v>
      </c>
      <c r="AD125" s="6">
        <v>84</v>
      </c>
      <c r="AE125" s="6">
        <v>10267</v>
      </c>
      <c r="AF125" s="6">
        <v>4543</v>
      </c>
      <c r="AG125" s="6">
        <v>13352</v>
      </c>
      <c r="AH125" s="6">
        <v>5412</v>
      </c>
      <c r="AI125" s="6">
        <v>27122</v>
      </c>
      <c r="AJ125" s="6">
        <v>3473</v>
      </c>
      <c r="AL125" s="6">
        <v>4744</v>
      </c>
      <c r="AM125" s="6">
        <v>16282</v>
      </c>
      <c r="AN125" s="6">
        <v>3628</v>
      </c>
      <c r="AO125" s="6">
        <v>19710</v>
      </c>
      <c r="AP125" s="6">
        <v>3844</v>
      </c>
      <c r="AQ125" s="6">
        <v>5371</v>
      </c>
      <c r="AR125" s="6">
        <v>7</v>
      </c>
      <c r="AS125" s="6">
        <v>341</v>
      </c>
      <c r="AT125" s="6">
        <v>92143</v>
      </c>
      <c r="AU125" s="6">
        <v>3294</v>
      </c>
      <c r="AV125" s="6">
        <v>4</v>
      </c>
      <c r="AW125" s="6">
        <v>10373</v>
      </c>
      <c r="AX125" s="6">
        <v>1591</v>
      </c>
      <c r="AY125" s="6">
        <v>39</v>
      </c>
      <c r="AZ125" s="6">
        <v>2867</v>
      </c>
      <c r="BA125" s="6">
        <v>43</v>
      </c>
      <c r="BB125" s="6">
        <v>9186.2275390625</v>
      </c>
      <c r="BC125" s="6">
        <v>1151.9241943359375</v>
      </c>
      <c r="BD125" s="6">
        <v>37.556652069091797</v>
      </c>
      <c r="BE125" s="6">
        <v>1483.5999755859375</v>
      </c>
      <c r="BF125" s="6">
        <v>2543</v>
      </c>
      <c r="BG125" s="6">
        <v>8683.2021484375</v>
      </c>
      <c r="BH125" s="6">
        <v>230.77395629882813</v>
      </c>
      <c r="BI125" s="6">
        <v>4195.7099609375</v>
      </c>
      <c r="BJ125" s="6">
        <v>6391.59423828125</v>
      </c>
    </row>
    <row r="126" spans="1:62" ht="12.75" x14ac:dyDescent="0.2">
      <c r="A126" s="11">
        <v>40617</v>
      </c>
      <c r="B126" s="6">
        <v>481926</v>
      </c>
      <c r="C126" s="6">
        <v>20204</v>
      </c>
      <c r="D126" s="6">
        <v>3564</v>
      </c>
      <c r="E126" s="6">
        <v>6239</v>
      </c>
      <c r="F126" s="6">
        <v>5991</v>
      </c>
      <c r="G126" s="6">
        <v>41357</v>
      </c>
      <c r="H126" s="6">
        <v>5266</v>
      </c>
      <c r="I126" s="6">
        <v>6728</v>
      </c>
      <c r="J126" s="6">
        <v>2871</v>
      </c>
      <c r="K126" s="6">
        <v>69</v>
      </c>
      <c r="L126" s="6">
        <v>75884</v>
      </c>
      <c r="M126" s="6">
        <v>9758</v>
      </c>
      <c r="O126" s="6">
        <v>62</v>
      </c>
      <c r="P126" s="6">
        <v>2193</v>
      </c>
      <c r="Q126" s="6">
        <v>8557</v>
      </c>
      <c r="R126" s="6">
        <v>499</v>
      </c>
      <c r="S126" s="6">
        <v>1301</v>
      </c>
      <c r="T126" s="6">
        <v>508</v>
      </c>
      <c r="U126" s="6">
        <v>19117</v>
      </c>
      <c r="V126" s="6">
        <v>1331</v>
      </c>
      <c r="W126" s="6">
        <v>382</v>
      </c>
      <c r="X126" s="6">
        <v>12491</v>
      </c>
      <c r="Y126" s="6">
        <v>8483</v>
      </c>
      <c r="Z126" s="6">
        <v>1972</v>
      </c>
      <c r="AA126" s="6">
        <v>13306</v>
      </c>
      <c r="AB126" s="6">
        <v>2590</v>
      </c>
      <c r="AC126" s="6">
        <v>180</v>
      </c>
      <c r="AD126" s="6">
        <v>240</v>
      </c>
      <c r="AE126" s="6">
        <v>11642</v>
      </c>
      <c r="AF126" s="6">
        <v>3904</v>
      </c>
      <c r="AG126" s="6">
        <v>12901</v>
      </c>
      <c r="AH126" s="6">
        <v>5067</v>
      </c>
      <c r="AI126" s="6">
        <v>32716</v>
      </c>
      <c r="AJ126" s="6">
        <v>4445</v>
      </c>
      <c r="AL126" s="6">
        <v>9156</v>
      </c>
      <c r="AM126" s="6">
        <v>13813</v>
      </c>
      <c r="AN126" s="6">
        <v>2711</v>
      </c>
      <c r="AO126" s="6">
        <v>25719</v>
      </c>
      <c r="AP126" s="6">
        <v>5536</v>
      </c>
      <c r="AQ126" s="6">
        <v>6884</v>
      </c>
      <c r="AR126" s="6">
        <v>6</v>
      </c>
      <c r="AS126" s="6">
        <v>679</v>
      </c>
      <c r="AT126" s="6">
        <v>79314</v>
      </c>
      <c r="AU126" s="6">
        <v>2904</v>
      </c>
      <c r="AV126" s="6">
        <v>5</v>
      </c>
      <c r="AW126" s="6">
        <v>8224</v>
      </c>
      <c r="AX126" s="6">
        <v>1066</v>
      </c>
      <c r="AY126" s="6">
        <v>46</v>
      </c>
      <c r="AZ126" s="6">
        <v>4005</v>
      </c>
      <c r="BA126" s="6">
        <v>38</v>
      </c>
      <c r="BB126" s="6">
        <v>10136.0810546875</v>
      </c>
      <c r="BC126" s="6">
        <v>1188.560302734375</v>
      </c>
      <c r="BD126" s="6">
        <v>4.4346489906311035</v>
      </c>
      <c r="BE126" s="6">
        <v>1752.800048828125</v>
      </c>
      <c r="BF126" s="6">
        <v>2523.39990234375</v>
      </c>
      <c r="BG126" s="6">
        <v>8951.4541015625</v>
      </c>
      <c r="BH126" s="6">
        <v>248.77679443359375</v>
      </c>
      <c r="BI126" s="6">
        <v>4131.32763671875</v>
      </c>
      <c r="BJ126" s="6">
        <v>6442.51904296875</v>
      </c>
    </row>
    <row r="127" spans="1:62" ht="12.75" x14ac:dyDescent="0.2">
      <c r="A127" s="11">
        <v>40648</v>
      </c>
      <c r="B127" s="6">
        <v>521453</v>
      </c>
      <c r="C127" s="6">
        <v>17484</v>
      </c>
      <c r="D127" s="6">
        <v>3703</v>
      </c>
      <c r="E127" s="6">
        <v>11340</v>
      </c>
      <c r="F127" s="6">
        <v>6417</v>
      </c>
      <c r="G127" s="6">
        <v>35375</v>
      </c>
      <c r="H127" s="6">
        <v>6947</v>
      </c>
      <c r="I127" s="6">
        <v>7009</v>
      </c>
      <c r="J127" s="6">
        <v>3346</v>
      </c>
      <c r="K127" s="6">
        <v>77</v>
      </c>
      <c r="L127" s="6">
        <v>92345</v>
      </c>
      <c r="M127" s="6">
        <v>14483</v>
      </c>
      <c r="O127" s="6">
        <v>487</v>
      </c>
      <c r="P127" s="6">
        <v>2394</v>
      </c>
      <c r="Q127" s="6">
        <v>6764</v>
      </c>
      <c r="R127" s="6">
        <v>247</v>
      </c>
      <c r="S127" s="6">
        <v>1426</v>
      </c>
      <c r="T127" s="6">
        <v>959</v>
      </c>
      <c r="U127" s="6">
        <v>26209</v>
      </c>
      <c r="V127" s="6">
        <v>3280</v>
      </c>
      <c r="W127" s="6">
        <v>1001</v>
      </c>
      <c r="X127" s="6">
        <v>16687</v>
      </c>
      <c r="Y127" s="6">
        <v>6102</v>
      </c>
      <c r="Z127" s="6">
        <v>1572</v>
      </c>
      <c r="AA127" s="6">
        <v>13418</v>
      </c>
      <c r="AB127" s="6">
        <v>1375</v>
      </c>
      <c r="AC127" s="6">
        <v>611</v>
      </c>
      <c r="AD127" s="6">
        <v>90</v>
      </c>
      <c r="AE127" s="6">
        <v>11093</v>
      </c>
      <c r="AF127" s="6">
        <v>4000</v>
      </c>
      <c r="AG127" s="6">
        <v>15881</v>
      </c>
      <c r="AH127" s="6">
        <v>4496</v>
      </c>
      <c r="AI127" s="6">
        <v>29690</v>
      </c>
      <c r="AJ127" s="6">
        <v>3691</v>
      </c>
      <c r="AK127" s="6">
        <v>0</v>
      </c>
      <c r="AL127" s="6">
        <v>4154</v>
      </c>
      <c r="AM127" s="6">
        <v>14962</v>
      </c>
      <c r="AN127" s="6">
        <v>2712</v>
      </c>
      <c r="AO127" s="6">
        <v>21288</v>
      </c>
      <c r="AP127" s="6">
        <v>3745</v>
      </c>
      <c r="AQ127" s="6">
        <v>7433</v>
      </c>
      <c r="AR127" s="6">
        <v>4</v>
      </c>
      <c r="AS127" s="6">
        <v>1670</v>
      </c>
      <c r="AT127" s="6">
        <v>103723</v>
      </c>
      <c r="AU127" s="6">
        <v>2798</v>
      </c>
      <c r="AV127" s="6">
        <v>0</v>
      </c>
      <c r="AW127" s="6">
        <v>4978</v>
      </c>
      <c r="AX127" s="6">
        <v>1297</v>
      </c>
      <c r="AY127" s="6">
        <v>46</v>
      </c>
      <c r="AZ127" s="6">
        <v>2603</v>
      </c>
      <c r="BA127" s="6">
        <v>39</v>
      </c>
      <c r="BB127" s="6">
        <v>9424.482421875</v>
      </c>
      <c r="BC127" s="6">
        <v>1519.3272705078125</v>
      </c>
      <c r="BD127" s="6">
        <v>30.571504592895508</v>
      </c>
      <c r="BE127" s="6">
        <v>1539.699951171875</v>
      </c>
      <c r="BF127" s="6">
        <v>2070.89990234375</v>
      </c>
      <c r="BG127" s="6">
        <v>6703.17333984375</v>
      </c>
      <c r="BH127" s="6">
        <v>196.71076965332031</v>
      </c>
      <c r="BI127" s="6">
        <v>3078.421630859375</v>
      </c>
      <c r="BJ127" s="6">
        <v>5255.55908203125</v>
      </c>
    </row>
    <row r="128" spans="1:62" ht="12.75" x14ac:dyDescent="0.2">
      <c r="A128" s="11">
        <v>40678</v>
      </c>
      <c r="B128" s="6">
        <v>571998</v>
      </c>
      <c r="C128" s="6">
        <v>23979</v>
      </c>
      <c r="D128" s="6">
        <v>3279</v>
      </c>
      <c r="E128" s="6">
        <v>8379</v>
      </c>
      <c r="F128" s="6">
        <v>7876</v>
      </c>
      <c r="G128" s="6">
        <v>30546</v>
      </c>
      <c r="H128" s="6">
        <v>7238</v>
      </c>
      <c r="I128" s="6">
        <v>8420</v>
      </c>
      <c r="J128" s="6">
        <v>3090</v>
      </c>
      <c r="K128" s="6">
        <v>82</v>
      </c>
      <c r="L128" s="6">
        <v>94558</v>
      </c>
      <c r="M128" s="6">
        <v>16466</v>
      </c>
      <c r="O128" s="6">
        <v>142</v>
      </c>
      <c r="P128" s="6">
        <v>4325</v>
      </c>
      <c r="Q128" s="6">
        <v>6060</v>
      </c>
      <c r="R128" s="6">
        <v>271</v>
      </c>
      <c r="S128" s="6">
        <v>1333</v>
      </c>
      <c r="T128" s="6">
        <v>1855</v>
      </c>
      <c r="U128" s="6">
        <v>27825</v>
      </c>
      <c r="V128" s="6">
        <v>2830</v>
      </c>
      <c r="W128" s="6">
        <v>2306</v>
      </c>
      <c r="X128" s="6">
        <v>13587</v>
      </c>
      <c r="Y128" s="6">
        <v>8127</v>
      </c>
      <c r="Z128" s="6">
        <v>882</v>
      </c>
      <c r="AA128" s="6">
        <v>19137</v>
      </c>
      <c r="AB128" s="6">
        <v>1851</v>
      </c>
      <c r="AC128" s="6">
        <v>385</v>
      </c>
      <c r="AD128" s="6">
        <v>117</v>
      </c>
      <c r="AE128" s="6">
        <v>12596</v>
      </c>
      <c r="AF128" s="6">
        <v>3864</v>
      </c>
      <c r="AG128" s="6">
        <v>15689</v>
      </c>
      <c r="AH128" s="6">
        <v>5239</v>
      </c>
      <c r="AI128" s="6">
        <v>32463</v>
      </c>
      <c r="AJ128" s="6">
        <v>8148</v>
      </c>
      <c r="AK128" s="6">
        <v>0</v>
      </c>
      <c r="AL128" s="6">
        <v>7569</v>
      </c>
      <c r="AM128" s="6">
        <v>17699</v>
      </c>
      <c r="AN128" s="6">
        <v>1368</v>
      </c>
      <c r="AO128" s="6">
        <v>25785</v>
      </c>
      <c r="AP128" s="6">
        <v>5132</v>
      </c>
      <c r="AQ128" s="6">
        <v>8720</v>
      </c>
      <c r="AR128" s="6">
        <v>11</v>
      </c>
      <c r="AS128" s="6">
        <v>4503</v>
      </c>
      <c r="AT128" s="6">
        <v>113215</v>
      </c>
      <c r="AU128" s="6">
        <v>2879</v>
      </c>
      <c r="AV128" s="6">
        <v>7</v>
      </c>
      <c r="AW128" s="6">
        <v>6627</v>
      </c>
      <c r="AX128" s="6">
        <v>856</v>
      </c>
      <c r="AY128" s="6">
        <v>422</v>
      </c>
      <c r="AZ128" s="6">
        <v>4219</v>
      </c>
      <c r="BA128" s="6">
        <v>40</v>
      </c>
      <c r="BB128" s="6">
        <v>8475.4150390625</v>
      </c>
      <c r="BC128" s="6">
        <v>1078.9097900390625</v>
      </c>
      <c r="BD128" s="6">
        <v>24.482479095458984</v>
      </c>
      <c r="BE128" s="6">
        <v>1534.699951171875</v>
      </c>
      <c r="BF128" s="6">
        <v>1958.4000244140625</v>
      </c>
      <c r="BG128" s="6">
        <v>6071.67431640625</v>
      </c>
      <c r="BH128" s="6">
        <v>194.65403747558594</v>
      </c>
      <c r="BI128" s="6">
        <v>2992.719482421875</v>
      </c>
      <c r="BJ128" s="6">
        <v>6429.5498046875</v>
      </c>
    </row>
    <row r="129" spans="1:62" ht="12.75" x14ac:dyDescent="0.2">
      <c r="A129" s="11">
        <v>40709</v>
      </c>
      <c r="B129" s="6">
        <v>699414</v>
      </c>
      <c r="C129" s="6">
        <v>31413</v>
      </c>
      <c r="D129" s="6">
        <v>3135</v>
      </c>
      <c r="E129" s="6">
        <v>16715</v>
      </c>
      <c r="F129" s="6">
        <v>13665</v>
      </c>
      <c r="G129" s="6">
        <v>34436</v>
      </c>
      <c r="H129" s="6">
        <v>7235</v>
      </c>
      <c r="I129" s="6">
        <v>8473</v>
      </c>
      <c r="J129" s="6">
        <v>3630</v>
      </c>
      <c r="K129" s="6">
        <v>97</v>
      </c>
      <c r="L129" s="6">
        <v>102529</v>
      </c>
      <c r="M129" s="6">
        <v>21127</v>
      </c>
      <c r="O129" s="6">
        <v>173</v>
      </c>
      <c r="P129" s="6">
        <v>4658</v>
      </c>
      <c r="Q129" s="6">
        <v>6028</v>
      </c>
      <c r="R129" s="6">
        <v>663</v>
      </c>
      <c r="S129" s="6">
        <v>5298</v>
      </c>
      <c r="T129" s="6">
        <v>1971</v>
      </c>
      <c r="U129" s="6">
        <v>29419</v>
      </c>
      <c r="V129" s="6">
        <v>2743</v>
      </c>
      <c r="W129" s="6">
        <v>3169</v>
      </c>
      <c r="X129" s="6">
        <v>15755</v>
      </c>
      <c r="Y129" s="6">
        <v>8434</v>
      </c>
      <c r="Z129" s="6">
        <v>1906</v>
      </c>
      <c r="AA129" s="6">
        <v>25710</v>
      </c>
      <c r="AB129" s="6">
        <v>4708</v>
      </c>
      <c r="AC129" s="6">
        <v>11</v>
      </c>
      <c r="AD129" s="6">
        <v>384</v>
      </c>
      <c r="AE129" s="6">
        <v>13945</v>
      </c>
      <c r="AF129" s="6">
        <v>2770</v>
      </c>
      <c r="AG129" s="6">
        <v>18249</v>
      </c>
      <c r="AH129" s="6">
        <v>6932</v>
      </c>
      <c r="AI129" s="6">
        <v>39657</v>
      </c>
      <c r="AJ129" s="6">
        <v>10582</v>
      </c>
      <c r="AK129" s="6">
        <v>0</v>
      </c>
      <c r="AL129" s="6">
        <v>6830</v>
      </c>
      <c r="AM129" s="6">
        <v>31057</v>
      </c>
      <c r="AN129" s="6">
        <v>936</v>
      </c>
      <c r="AO129" s="6">
        <v>26921</v>
      </c>
      <c r="AP129" s="6">
        <v>5326</v>
      </c>
      <c r="AQ129" s="6">
        <v>9288</v>
      </c>
      <c r="AR129" s="6">
        <v>31</v>
      </c>
      <c r="AS129" s="6">
        <v>3617</v>
      </c>
      <c r="AT129" s="6">
        <v>149403</v>
      </c>
      <c r="AU129" s="6">
        <v>2191</v>
      </c>
      <c r="AV129" s="6">
        <v>6</v>
      </c>
      <c r="AW129" s="6">
        <v>13279</v>
      </c>
      <c r="AX129" s="6">
        <v>776</v>
      </c>
      <c r="AY129" s="6">
        <v>436</v>
      </c>
      <c r="AZ129" s="6">
        <v>3666</v>
      </c>
      <c r="BA129" s="6">
        <v>28</v>
      </c>
      <c r="BB129" s="6">
        <v>8563.0341796875</v>
      </c>
      <c r="BC129" s="6">
        <v>427.05865478515625</v>
      </c>
      <c r="BD129" s="6">
        <v>19.255363464355469</v>
      </c>
      <c r="BE129" s="6">
        <v>1302</v>
      </c>
      <c r="BF129" s="6">
        <v>1944.5999755859375</v>
      </c>
      <c r="BG129" s="6">
        <v>7184.3740234375</v>
      </c>
      <c r="BH129" s="6">
        <v>175.051513671875</v>
      </c>
      <c r="BI129" s="6">
        <v>3030.7080078125</v>
      </c>
      <c r="BJ129" s="6">
        <v>7400.78076171875</v>
      </c>
    </row>
    <row r="130" spans="1:62" ht="12.75" x14ac:dyDescent="0.2">
      <c r="A130" s="11">
        <v>40739</v>
      </c>
      <c r="B130" s="6">
        <v>938575</v>
      </c>
      <c r="C130" s="6">
        <v>36666</v>
      </c>
      <c r="D130" s="6">
        <v>3206</v>
      </c>
      <c r="E130" s="6">
        <v>25648</v>
      </c>
      <c r="F130" s="6">
        <v>17199</v>
      </c>
      <c r="G130" s="6">
        <v>56668</v>
      </c>
      <c r="H130" s="6">
        <v>10395</v>
      </c>
      <c r="I130" s="6">
        <v>10960</v>
      </c>
      <c r="J130" s="6">
        <v>5382</v>
      </c>
      <c r="K130" s="6">
        <v>110</v>
      </c>
      <c r="L130" s="6">
        <v>105913</v>
      </c>
      <c r="M130" s="6">
        <v>23029</v>
      </c>
      <c r="O130" s="6">
        <v>475</v>
      </c>
      <c r="P130" s="6">
        <v>14399</v>
      </c>
      <c r="Q130" s="6">
        <v>11743</v>
      </c>
      <c r="R130" s="6">
        <v>3395</v>
      </c>
      <c r="S130" s="6">
        <v>8153</v>
      </c>
      <c r="T130" s="6">
        <v>3526</v>
      </c>
      <c r="U130" s="6">
        <v>32496</v>
      </c>
      <c r="V130" s="6">
        <v>3957</v>
      </c>
      <c r="W130" s="6">
        <v>7435</v>
      </c>
      <c r="X130" s="6">
        <v>22106</v>
      </c>
      <c r="Y130" s="6">
        <v>20538</v>
      </c>
      <c r="Z130" s="6">
        <v>7742</v>
      </c>
      <c r="AA130" s="6">
        <v>29847</v>
      </c>
      <c r="AB130" s="6">
        <v>8651</v>
      </c>
      <c r="AC130" s="6">
        <v>926</v>
      </c>
      <c r="AD130" s="6">
        <v>1687</v>
      </c>
      <c r="AE130" s="6">
        <v>18626</v>
      </c>
      <c r="AF130" s="6">
        <v>4893</v>
      </c>
      <c r="AG130" s="6">
        <v>24519</v>
      </c>
      <c r="AH130" s="6">
        <v>8804</v>
      </c>
      <c r="AI130" s="6">
        <v>57410</v>
      </c>
      <c r="AJ130" s="6">
        <v>14049</v>
      </c>
      <c r="AK130" s="6">
        <v>0</v>
      </c>
      <c r="AL130" s="6">
        <v>12094</v>
      </c>
      <c r="AM130" s="6">
        <v>43541</v>
      </c>
      <c r="AN130" s="6">
        <v>2148</v>
      </c>
      <c r="AO130" s="6">
        <v>35804</v>
      </c>
      <c r="AP130" s="6">
        <v>6340</v>
      </c>
      <c r="AQ130" s="6">
        <v>11017</v>
      </c>
      <c r="AR130" s="6">
        <v>967</v>
      </c>
      <c r="AS130" s="6">
        <v>4420</v>
      </c>
      <c r="AT130" s="6">
        <v>185185</v>
      </c>
      <c r="AU130" s="6">
        <v>4347</v>
      </c>
      <c r="AV130" s="6">
        <v>4</v>
      </c>
      <c r="AW130" s="6">
        <v>21602</v>
      </c>
      <c r="AX130" s="6">
        <v>1628</v>
      </c>
      <c r="AY130" s="6">
        <v>621</v>
      </c>
      <c r="AZ130" s="6">
        <v>8253</v>
      </c>
      <c r="BA130" s="6">
        <v>50</v>
      </c>
      <c r="BB130" s="6">
        <v>10230.322265625</v>
      </c>
      <c r="BC130" s="6">
        <v>725.470703125</v>
      </c>
      <c r="BD130" s="6">
        <v>29.926792144775391</v>
      </c>
      <c r="BE130" s="6">
        <v>1477.9000244140625</v>
      </c>
      <c r="BF130" s="6">
        <v>2077.199951171875</v>
      </c>
      <c r="BG130" s="6">
        <v>12640.5068359375</v>
      </c>
      <c r="BH130" s="6">
        <v>178.61906433105469</v>
      </c>
      <c r="BI130" s="6">
        <v>2068.018798828125</v>
      </c>
      <c r="BJ130" s="6">
        <v>9591.453125</v>
      </c>
    </row>
    <row r="131" spans="1:62" ht="12.75" x14ac:dyDescent="0.2">
      <c r="A131" s="11">
        <v>40770</v>
      </c>
      <c r="B131" s="6">
        <v>921449</v>
      </c>
      <c r="C131" s="6">
        <v>40688</v>
      </c>
      <c r="D131" s="6">
        <v>3407</v>
      </c>
      <c r="E131" s="6">
        <v>31547</v>
      </c>
      <c r="F131" s="6">
        <v>15614</v>
      </c>
      <c r="G131" s="6">
        <v>69261</v>
      </c>
      <c r="H131" s="6">
        <v>8411</v>
      </c>
      <c r="I131" s="6">
        <v>11246</v>
      </c>
      <c r="J131" s="6">
        <v>3950</v>
      </c>
      <c r="K131" s="6">
        <v>110</v>
      </c>
      <c r="L131" s="6">
        <v>110489</v>
      </c>
      <c r="M131" s="6">
        <v>27828</v>
      </c>
      <c r="O131" s="6">
        <v>970</v>
      </c>
      <c r="P131" s="6">
        <v>7634</v>
      </c>
      <c r="Q131" s="6">
        <v>7696</v>
      </c>
      <c r="R131" s="6">
        <v>2579</v>
      </c>
      <c r="S131" s="6">
        <v>5718</v>
      </c>
      <c r="T131" s="6">
        <v>2491</v>
      </c>
      <c r="U131" s="6">
        <v>35435</v>
      </c>
      <c r="V131" s="6">
        <v>3532</v>
      </c>
      <c r="W131" s="6">
        <v>2775</v>
      </c>
      <c r="X131" s="6">
        <v>21259</v>
      </c>
      <c r="Y131" s="6">
        <v>12985</v>
      </c>
      <c r="Z131" s="6">
        <v>4505</v>
      </c>
      <c r="AA131" s="6">
        <v>31641</v>
      </c>
      <c r="AB131" s="6">
        <v>7139</v>
      </c>
      <c r="AC131" s="6">
        <v>745</v>
      </c>
      <c r="AD131" s="6">
        <v>1089</v>
      </c>
      <c r="AE131" s="6">
        <v>19657</v>
      </c>
      <c r="AF131" s="6">
        <v>4181</v>
      </c>
      <c r="AG131" s="6">
        <v>19592</v>
      </c>
      <c r="AH131" s="6">
        <v>8654</v>
      </c>
      <c r="AI131" s="6">
        <v>48539</v>
      </c>
      <c r="AJ131" s="6">
        <v>10826</v>
      </c>
      <c r="AK131" s="6">
        <v>0</v>
      </c>
      <c r="AL131" s="6">
        <v>10073</v>
      </c>
      <c r="AM131" s="6">
        <v>41050</v>
      </c>
      <c r="AN131" s="6">
        <v>5120</v>
      </c>
      <c r="AO131" s="6">
        <v>30637</v>
      </c>
      <c r="AP131" s="6">
        <v>5969</v>
      </c>
      <c r="AQ131" s="6">
        <v>10331</v>
      </c>
      <c r="AR131" s="6">
        <v>352</v>
      </c>
      <c r="AS131" s="6">
        <v>2006</v>
      </c>
      <c r="AT131" s="6">
        <v>201213</v>
      </c>
      <c r="AU131" s="6">
        <v>4416</v>
      </c>
      <c r="AV131" s="6">
        <v>3</v>
      </c>
      <c r="AW131" s="6">
        <v>16768</v>
      </c>
      <c r="AX131" s="6">
        <v>5312</v>
      </c>
      <c r="AY131" s="6">
        <v>356</v>
      </c>
      <c r="AZ131" s="6">
        <v>5632</v>
      </c>
      <c r="BA131" s="6">
        <v>17</v>
      </c>
      <c r="BB131" s="6">
        <v>10623.1201171875</v>
      </c>
      <c r="BC131" s="6">
        <v>763.6309814453125</v>
      </c>
      <c r="BD131" s="6">
        <v>42.698265075683594</v>
      </c>
      <c r="BE131" s="6">
        <v>1539.5</v>
      </c>
      <c r="BF131" s="6">
        <v>2014.699951171875</v>
      </c>
      <c r="BG131" s="6">
        <v>9453.9755859375</v>
      </c>
      <c r="BH131" s="6">
        <v>154.21748352050781</v>
      </c>
      <c r="BI131" s="6">
        <v>2313.77099609375</v>
      </c>
      <c r="BJ131" s="6">
        <v>9351.498046875</v>
      </c>
    </row>
    <row r="132" spans="1:62" ht="12.75" x14ac:dyDescent="0.2">
      <c r="A132" s="11">
        <v>40801</v>
      </c>
      <c r="B132" s="6">
        <v>684198</v>
      </c>
      <c r="C132" s="6">
        <v>31065</v>
      </c>
      <c r="D132" s="6">
        <v>3465</v>
      </c>
      <c r="E132" s="6">
        <v>21994</v>
      </c>
      <c r="F132" s="6">
        <v>6548</v>
      </c>
      <c r="G132" s="6">
        <v>69651</v>
      </c>
      <c r="H132" s="6">
        <v>4881</v>
      </c>
      <c r="I132" s="6">
        <v>11012</v>
      </c>
      <c r="J132" s="6">
        <v>3335</v>
      </c>
      <c r="K132" s="6">
        <v>94</v>
      </c>
      <c r="L132" s="6">
        <v>100705</v>
      </c>
      <c r="M132" s="6">
        <v>16724</v>
      </c>
      <c r="O132" s="6">
        <v>1211</v>
      </c>
      <c r="P132" s="6">
        <v>2728</v>
      </c>
      <c r="Q132" s="6">
        <v>4016</v>
      </c>
      <c r="R132" s="6">
        <v>588</v>
      </c>
      <c r="S132" s="6">
        <v>1924</v>
      </c>
      <c r="T132" s="6">
        <v>854</v>
      </c>
      <c r="U132" s="6">
        <v>23042</v>
      </c>
      <c r="V132" s="6">
        <v>2871</v>
      </c>
      <c r="W132" s="6">
        <v>1976</v>
      </c>
      <c r="X132" s="6">
        <v>16881</v>
      </c>
      <c r="Y132" s="6">
        <v>5169</v>
      </c>
      <c r="Z132" s="6">
        <v>1395</v>
      </c>
      <c r="AA132" s="6">
        <v>19259</v>
      </c>
      <c r="AB132" s="6">
        <v>1849</v>
      </c>
      <c r="AC132" s="6">
        <v>248</v>
      </c>
      <c r="AD132" s="6">
        <v>242</v>
      </c>
      <c r="AE132" s="6">
        <v>16067</v>
      </c>
      <c r="AF132" s="6">
        <v>3661</v>
      </c>
      <c r="AG132" s="6">
        <v>16529</v>
      </c>
      <c r="AH132" s="6">
        <v>6052</v>
      </c>
      <c r="AI132" s="6">
        <v>37955</v>
      </c>
      <c r="AJ132" s="6">
        <v>7157</v>
      </c>
      <c r="AK132" s="6">
        <v>0</v>
      </c>
      <c r="AL132" s="6">
        <v>6001</v>
      </c>
      <c r="AM132" s="6">
        <v>22727</v>
      </c>
      <c r="AN132" s="6">
        <v>8021</v>
      </c>
      <c r="AO132" s="6">
        <v>27055</v>
      </c>
      <c r="AP132" s="6">
        <v>6415</v>
      </c>
      <c r="AQ132" s="6">
        <v>9192</v>
      </c>
      <c r="AR132" s="6">
        <v>61</v>
      </c>
      <c r="AS132" s="6">
        <v>1174</v>
      </c>
      <c r="AT132" s="6">
        <v>135600</v>
      </c>
      <c r="AU132" s="6">
        <v>3668</v>
      </c>
      <c r="AV132" s="6">
        <v>5</v>
      </c>
      <c r="AW132" s="6">
        <v>14156</v>
      </c>
      <c r="AX132" s="6">
        <v>6961</v>
      </c>
      <c r="AY132" s="6">
        <v>423</v>
      </c>
      <c r="AZ132" s="6">
        <v>1567</v>
      </c>
      <c r="BA132" s="6">
        <v>23</v>
      </c>
      <c r="BB132" s="6">
        <v>9591.8896484375</v>
      </c>
      <c r="BC132" s="6">
        <v>981.59832763671875</v>
      </c>
      <c r="BD132" s="6">
        <v>34.552421569824219</v>
      </c>
      <c r="BE132" s="6">
        <v>1465.5999755859375</v>
      </c>
      <c r="BF132" s="6">
        <v>1700.300048828125</v>
      </c>
      <c r="BG132" s="6">
        <v>6231.37109375</v>
      </c>
      <c r="BH132" s="6">
        <v>161.41607666015625</v>
      </c>
      <c r="BI132" s="6">
        <v>2381.9228515625</v>
      </c>
      <c r="BJ132" s="6">
        <v>8957.041015625</v>
      </c>
    </row>
    <row r="133" spans="1:62" ht="12.75" x14ac:dyDescent="0.2">
      <c r="A133" s="11">
        <v>40831</v>
      </c>
      <c r="B133" s="6">
        <v>574932</v>
      </c>
      <c r="C133" s="6">
        <v>26923</v>
      </c>
      <c r="D133" s="6">
        <v>3367</v>
      </c>
      <c r="E133" s="6">
        <v>16841</v>
      </c>
      <c r="F133" s="6">
        <v>6832</v>
      </c>
      <c r="G133" s="6">
        <v>54481</v>
      </c>
      <c r="H133" s="6">
        <v>5766</v>
      </c>
      <c r="I133" s="6">
        <v>9731</v>
      </c>
      <c r="J133" s="6">
        <v>3388</v>
      </c>
      <c r="K133" s="6">
        <v>83</v>
      </c>
      <c r="L133" s="6">
        <v>82404</v>
      </c>
      <c r="M133" s="6">
        <v>18326</v>
      </c>
      <c r="O133" s="6">
        <v>533</v>
      </c>
      <c r="P133" s="6">
        <v>1592</v>
      </c>
      <c r="Q133" s="6">
        <v>4127</v>
      </c>
      <c r="R133" s="6">
        <v>216</v>
      </c>
      <c r="S133" s="6">
        <v>1066</v>
      </c>
      <c r="T133" s="6">
        <v>793</v>
      </c>
      <c r="U133" s="6">
        <v>19443</v>
      </c>
      <c r="V133" s="6">
        <v>2676</v>
      </c>
      <c r="W133" s="6">
        <v>464</v>
      </c>
      <c r="X133" s="6">
        <v>17408</v>
      </c>
      <c r="Y133" s="6">
        <v>6708</v>
      </c>
      <c r="Z133" s="6">
        <v>1459</v>
      </c>
      <c r="AA133" s="6">
        <v>18204</v>
      </c>
      <c r="AB133" s="6">
        <v>1685</v>
      </c>
      <c r="AC133" s="6">
        <v>146</v>
      </c>
      <c r="AD133" s="6">
        <v>76</v>
      </c>
      <c r="AE133" s="6">
        <v>13829</v>
      </c>
      <c r="AF133" s="6">
        <v>2835</v>
      </c>
      <c r="AG133" s="6">
        <v>16432</v>
      </c>
      <c r="AH133" s="6">
        <v>5030</v>
      </c>
      <c r="AI133" s="6">
        <v>35001</v>
      </c>
      <c r="AJ133" s="6">
        <v>6183</v>
      </c>
      <c r="AK133" s="6">
        <v>0</v>
      </c>
      <c r="AL133" s="6">
        <v>8347</v>
      </c>
      <c r="AM133" s="6">
        <v>15817</v>
      </c>
      <c r="AN133" s="6">
        <v>6517</v>
      </c>
      <c r="AO133" s="6">
        <v>22797</v>
      </c>
      <c r="AP133" s="6">
        <v>5425</v>
      </c>
      <c r="AQ133" s="6">
        <v>8435</v>
      </c>
      <c r="AR133" s="6">
        <v>115</v>
      </c>
      <c r="AS133" s="6">
        <v>1896</v>
      </c>
      <c r="AT133" s="6">
        <v>99575</v>
      </c>
      <c r="AU133" s="6">
        <v>3208</v>
      </c>
      <c r="AV133" s="6">
        <v>4</v>
      </c>
      <c r="AW133" s="6">
        <v>12366</v>
      </c>
      <c r="AX133" s="6">
        <v>2812</v>
      </c>
      <c r="AY133" s="6">
        <v>11</v>
      </c>
      <c r="AZ133" s="6">
        <v>3531</v>
      </c>
      <c r="BA133" s="6">
        <v>31</v>
      </c>
      <c r="BB133" s="6">
        <v>10691.0107421875</v>
      </c>
      <c r="BC133" s="6">
        <v>1066.4586181640625</v>
      </c>
      <c r="BD133" s="6">
        <v>37.896240234375</v>
      </c>
      <c r="BE133" s="6">
        <v>1669</v>
      </c>
      <c r="BF133" s="6">
        <v>1686.0999755859375</v>
      </c>
      <c r="BG133" s="6">
        <v>7655.453125</v>
      </c>
      <c r="BH133" s="6">
        <v>177.19712829589844</v>
      </c>
      <c r="BI133" s="6">
        <v>2385.445068359375</v>
      </c>
      <c r="BJ133" s="6">
        <v>8485.16015625</v>
      </c>
    </row>
    <row r="134" spans="1:62" ht="12.75" x14ac:dyDescent="0.2">
      <c r="A134" s="11">
        <v>40862</v>
      </c>
      <c r="B134" s="6">
        <v>542546</v>
      </c>
      <c r="C134" s="6">
        <v>31662</v>
      </c>
      <c r="D134" s="6">
        <v>3579</v>
      </c>
      <c r="E134" s="6">
        <v>11627</v>
      </c>
      <c r="F134" s="6">
        <v>5511</v>
      </c>
      <c r="G134" s="6">
        <v>53508</v>
      </c>
      <c r="H134" s="6">
        <v>7272</v>
      </c>
      <c r="I134" s="6">
        <v>9586</v>
      </c>
      <c r="J134" s="6">
        <v>4038</v>
      </c>
      <c r="K134" s="6">
        <v>72</v>
      </c>
      <c r="L134" s="6">
        <v>72272</v>
      </c>
      <c r="M134" s="6">
        <v>12860</v>
      </c>
      <c r="O134" s="6">
        <v>1426</v>
      </c>
      <c r="P134" s="6">
        <v>1281</v>
      </c>
      <c r="Q134" s="6">
        <v>6926</v>
      </c>
      <c r="R134" s="6">
        <v>189</v>
      </c>
      <c r="S134" s="6">
        <v>829</v>
      </c>
      <c r="T134" s="6">
        <v>657</v>
      </c>
      <c r="U134" s="6">
        <v>18709</v>
      </c>
      <c r="V134" s="6">
        <v>2535</v>
      </c>
      <c r="W134" s="6">
        <v>280</v>
      </c>
      <c r="X134" s="6">
        <v>13664</v>
      </c>
      <c r="Y134" s="6">
        <v>8473</v>
      </c>
      <c r="Z134" s="6">
        <v>853</v>
      </c>
      <c r="AA134" s="6">
        <v>17740</v>
      </c>
      <c r="AB134" s="6">
        <v>1139</v>
      </c>
      <c r="AC134" s="6">
        <v>874</v>
      </c>
      <c r="AD134" s="6">
        <v>61</v>
      </c>
      <c r="AE134" s="6">
        <v>10010</v>
      </c>
      <c r="AF134" s="6">
        <v>4358</v>
      </c>
      <c r="AG134" s="6">
        <v>16504</v>
      </c>
      <c r="AH134" s="6">
        <v>5184</v>
      </c>
      <c r="AI134" s="6">
        <v>30698</v>
      </c>
      <c r="AJ134" s="6">
        <v>7969</v>
      </c>
      <c r="AL134" s="6">
        <v>6794</v>
      </c>
      <c r="AM134" s="6">
        <v>12373</v>
      </c>
      <c r="AN134" s="6">
        <v>9240</v>
      </c>
      <c r="AO134" s="6">
        <v>24307</v>
      </c>
      <c r="AP134" s="6">
        <v>5935</v>
      </c>
      <c r="AQ134" s="6">
        <v>8170</v>
      </c>
      <c r="AR134" s="6">
        <v>5</v>
      </c>
      <c r="AS134" s="6">
        <v>1524</v>
      </c>
      <c r="AT134" s="6">
        <v>89936</v>
      </c>
      <c r="AU134" s="6">
        <v>3125</v>
      </c>
      <c r="AV134" s="6">
        <v>2</v>
      </c>
      <c r="AW134" s="6">
        <v>8638</v>
      </c>
      <c r="AX134" s="6">
        <v>6117</v>
      </c>
      <c r="AY134" s="6">
        <v>27</v>
      </c>
      <c r="AZ134" s="6">
        <v>3966</v>
      </c>
      <c r="BA134" s="6">
        <v>40</v>
      </c>
      <c r="BB134" s="6">
        <v>10949.544921875</v>
      </c>
      <c r="BC134" s="6">
        <v>1050.701416015625</v>
      </c>
      <c r="BD134" s="6">
        <v>39.188003540039063</v>
      </c>
      <c r="BE134" s="6">
        <v>1654.699951171875</v>
      </c>
      <c r="BF134" s="6">
        <v>1801.9000244140625</v>
      </c>
      <c r="BG134" s="6">
        <v>8797.7978515625</v>
      </c>
      <c r="BH134" s="6">
        <v>217.5321044921875</v>
      </c>
      <c r="BI134" s="6">
        <v>2847.945556640625</v>
      </c>
      <c r="BJ134" s="6">
        <v>7964.21875</v>
      </c>
    </row>
    <row r="135" spans="1:62" ht="12.75" x14ac:dyDescent="0.2">
      <c r="A135" s="11">
        <v>40892</v>
      </c>
      <c r="B135" s="6">
        <v>613894</v>
      </c>
      <c r="C135" s="6">
        <v>32287</v>
      </c>
      <c r="D135" s="6">
        <v>3737</v>
      </c>
      <c r="E135" s="6">
        <v>9369</v>
      </c>
      <c r="F135" s="6">
        <v>6329</v>
      </c>
      <c r="G135" s="6">
        <v>68276</v>
      </c>
      <c r="H135" s="6">
        <v>8169</v>
      </c>
      <c r="I135" s="6">
        <v>9172</v>
      </c>
      <c r="J135" s="6">
        <v>3699</v>
      </c>
      <c r="K135" s="6">
        <v>79</v>
      </c>
      <c r="L135" s="6">
        <v>74424</v>
      </c>
      <c r="M135" s="6">
        <v>14606</v>
      </c>
      <c r="O135" s="6">
        <v>1780</v>
      </c>
      <c r="P135" s="6">
        <v>1883</v>
      </c>
      <c r="Q135" s="6">
        <v>9848</v>
      </c>
      <c r="R135" s="6">
        <v>227</v>
      </c>
      <c r="S135" s="6">
        <v>939</v>
      </c>
      <c r="T135" s="6">
        <v>512</v>
      </c>
      <c r="U135" s="6">
        <v>16712</v>
      </c>
      <c r="V135" s="6">
        <v>3432</v>
      </c>
      <c r="W135" s="6">
        <v>666</v>
      </c>
      <c r="X135" s="6">
        <v>11263</v>
      </c>
      <c r="Y135" s="6">
        <v>10343</v>
      </c>
      <c r="Z135" s="6">
        <v>2003</v>
      </c>
      <c r="AA135" s="6">
        <v>19051</v>
      </c>
      <c r="AB135" s="6">
        <v>1798</v>
      </c>
      <c r="AC135" s="6">
        <v>340</v>
      </c>
      <c r="AD135" s="6">
        <v>59</v>
      </c>
      <c r="AE135" s="6">
        <v>13713</v>
      </c>
      <c r="AF135" s="6">
        <v>4465</v>
      </c>
      <c r="AG135" s="6">
        <v>15657</v>
      </c>
      <c r="AH135" s="6">
        <v>7159</v>
      </c>
      <c r="AI135" s="6">
        <v>33370</v>
      </c>
      <c r="AJ135" s="6">
        <v>8594</v>
      </c>
      <c r="AK135" s="6">
        <v>0</v>
      </c>
      <c r="AL135" s="6">
        <v>10072</v>
      </c>
      <c r="AM135" s="6">
        <v>16233</v>
      </c>
      <c r="AN135" s="6">
        <v>11590</v>
      </c>
      <c r="AO135" s="6">
        <v>28239</v>
      </c>
      <c r="AP135" s="6">
        <v>5207</v>
      </c>
      <c r="AQ135" s="6">
        <v>7974</v>
      </c>
      <c r="AR135" s="6">
        <v>9</v>
      </c>
      <c r="AS135" s="6">
        <v>2178</v>
      </c>
      <c r="AT135" s="6">
        <v>108637</v>
      </c>
      <c r="AU135" s="6">
        <v>3914</v>
      </c>
      <c r="AV135" s="6">
        <v>4</v>
      </c>
      <c r="AW135" s="6">
        <v>14012</v>
      </c>
      <c r="AX135" s="6">
        <v>7201</v>
      </c>
      <c r="AY135" s="6">
        <v>55</v>
      </c>
      <c r="AZ135" s="6">
        <v>4573</v>
      </c>
      <c r="BA135" s="6">
        <v>36</v>
      </c>
      <c r="BB135" s="6">
        <v>11553.9169921875</v>
      </c>
      <c r="BC135" s="6">
        <v>1162.2459716796875</v>
      </c>
      <c r="BD135" s="6">
        <v>7.5252575874328613</v>
      </c>
      <c r="BE135" s="6">
        <v>1783.199951171875</v>
      </c>
      <c r="BF135" s="6">
        <v>2012.0999755859375</v>
      </c>
      <c r="BG135" s="6">
        <v>8437.8681640625</v>
      </c>
      <c r="BH135" s="6">
        <v>208.34024047851562</v>
      </c>
      <c r="BI135" s="6">
        <v>2890.818603515625</v>
      </c>
      <c r="BJ135" s="6">
        <v>8191.349609375</v>
      </c>
    </row>
    <row r="136" spans="1:62" ht="12.75" x14ac:dyDescent="0.2">
      <c r="A136" s="11">
        <v>40923</v>
      </c>
      <c r="B136" s="6">
        <v>648823</v>
      </c>
      <c r="C136" s="6">
        <v>32868</v>
      </c>
      <c r="D136" s="6">
        <v>4033</v>
      </c>
      <c r="E136" s="6">
        <v>13126</v>
      </c>
      <c r="F136" s="6">
        <v>9880</v>
      </c>
      <c r="G136" s="6">
        <v>65556</v>
      </c>
      <c r="H136" s="6">
        <v>6818</v>
      </c>
      <c r="I136" s="6">
        <v>8057</v>
      </c>
      <c r="J136" s="6">
        <v>3793</v>
      </c>
      <c r="L136" s="6">
        <v>79830</v>
      </c>
      <c r="M136" s="6">
        <v>18869</v>
      </c>
      <c r="O136" s="6">
        <v>1341</v>
      </c>
      <c r="P136" s="6">
        <v>4389</v>
      </c>
      <c r="Q136" s="6">
        <v>10451</v>
      </c>
      <c r="R136" s="6">
        <v>483</v>
      </c>
      <c r="S136" s="6">
        <v>1817</v>
      </c>
      <c r="T136" s="6">
        <v>1123</v>
      </c>
      <c r="U136" s="6">
        <v>17420</v>
      </c>
      <c r="V136" s="6">
        <v>3364</v>
      </c>
      <c r="W136" s="6">
        <v>393</v>
      </c>
      <c r="X136" s="6">
        <v>11614</v>
      </c>
      <c r="Y136" s="6">
        <v>13361</v>
      </c>
      <c r="Z136" s="6">
        <v>1830</v>
      </c>
      <c r="AA136" s="6">
        <v>21831</v>
      </c>
      <c r="AB136" s="6">
        <v>2304</v>
      </c>
      <c r="AC136" s="6">
        <v>372</v>
      </c>
      <c r="AD136" s="6">
        <v>58</v>
      </c>
      <c r="AE136" s="6">
        <v>13180</v>
      </c>
      <c r="AF136" s="6">
        <v>5188</v>
      </c>
      <c r="AG136" s="6">
        <v>14665</v>
      </c>
      <c r="AH136" s="6">
        <v>5272</v>
      </c>
      <c r="AI136" s="6">
        <v>33216</v>
      </c>
      <c r="AJ136" s="6">
        <v>10096</v>
      </c>
      <c r="AK136" s="6">
        <v>0</v>
      </c>
      <c r="AL136" s="6">
        <v>15282</v>
      </c>
      <c r="AM136" s="6">
        <v>20349</v>
      </c>
      <c r="AN136" s="6">
        <v>11175</v>
      </c>
      <c r="AO136" s="6">
        <v>30854</v>
      </c>
      <c r="AP136" s="6">
        <v>4731</v>
      </c>
      <c r="AQ136" s="6">
        <v>9050</v>
      </c>
      <c r="AR136" s="6">
        <v>4</v>
      </c>
      <c r="AS136" s="6">
        <v>3079</v>
      </c>
      <c r="AT136" s="6">
        <v>106663</v>
      </c>
      <c r="AU136" s="6">
        <v>3905</v>
      </c>
      <c r="AV136" s="6">
        <v>3</v>
      </c>
      <c r="AW136" s="6">
        <v>16477</v>
      </c>
      <c r="AX136" s="6">
        <v>4566</v>
      </c>
      <c r="AY136" s="6">
        <v>167</v>
      </c>
      <c r="AZ136" s="6">
        <v>5868</v>
      </c>
      <c r="BA136" s="6">
        <v>51</v>
      </c>
      <c r="BB136" s="6">
        <v>14857.431640625</v>
      </c>
      <c r="BC136" s="6">
        <v>954.84490966796875</v>
      </c>
      <c r="BD136" s="6">
        <v>5.1606969833374023</v>
      </c>
      <c r="BE136" s="6">
        <v>1911.199951171875</v>
      </c>
      <c r="BF136" s="6">
        <v>2093.5</v>
      </c>
      <c r="BG136" s="6">
        <v>9833.99609375</v>
      </c>
      <c r="BH136" s="6">
        <v>134.10507202148437</v>
      </c>
      <c r="BI136" s="6">
        <v>4067.796630859375</v>
      </c>
      <c r="BJ136" s="6">
        <v>8021.96630859375</v>
      </c>
    </row>
    <row r="137" spans="1:62" ht="12.75" x14ac:dyDescent="0.2">
      <c r="A137" s="11">
        <v>40954</v>
      </c>
      <c r="B137" s="6">
        <v>644530</v>
      </c>
      <c r="C137" s="6">
        <v>34517</v>
      </c>
      <c r="D137" s="6">
        <v>3469</v>
      </c>
      <c r="E137" s="6">
        <v>15085</v>
      </c>
      <c r="F137" s="6">
        <v>10173</v>
      </c>
      <c r="G137" s="6">
        <v>65299</v>
      </c>
      <c r="H137" s="6">
        <v>6166</v>
      </c>
      <c r="I137" s="6">
        <v>7632</v>
      </c>
      <c r="J137" s="6">
        <v>3661</v>
      </c>
      <c r="L137" s="6">
        <v>74712</v>
      </c>
      <c r="M137" s="6">
        <v>18706</v>
      </c>
      <c r="O137" s="6">
        <v>1356</v>
      </c>
      <c r="P137" s="6">
        <v>5844</v>
      </c>
      <c r="Q137" s="6">
        <v>10389</v>
      </c>
      <c r="R137" s="6">
        <v>503</v>
      </c>
      <c r="S137" s="6">
        <v>1537</v>
      </c>
      <c r="T137" s="6">
        <v>791</v>
      </c>
      <c r="U137" s="6">
        <v>17941</v>
      </c>
      <c r="V137" s="6">
        <v>3125</v>
      </c>
      <c r="W137" s="6">
        <v>196</v>
      </c>
      <c r="X137" s="6">
        <v>11812</v>
      </c>
      <c r="Y137" s="6">
        <v>13826</v>
      </c>
      <c r="Z137" s="6">
        <v>3604</v>
      </c>
      <c r="AA137" s="6">
        <v>22451</v>
      </c>
      <c r="AB137" s="6">
        <v>2530</v>
      </c>
      <c r="AC137" s="6">
        <v>374</v>
      </c>
      <c r="AD137" s="6">
        <v>54</v>
      </c>
      <c r="AE137" s="6">
        <v>12062</v>
      </c>
      <c r="AF137" s="6">
        <v>4690</v>
      </c>
      <c r="AG137" s="6">
        <v>14497</v>
      </c>
      <c r="AH137" s="6">
        <v>5142</v>
      </c>
      <c r="AI137" s="6">
        <v>31880</v>
      </c>
      <c r="AJ137" s="6">
        <v>12898</v>
      </c>
      <c r="AL137" s="6">
        <v>13986</v>
      </c>
      <c r="AM137" s="6">
        <v>19984</v>
      </c>
      <c r="AN137" s="6">
        <v>10620</v>
      </c>
      <c r="AO137" s="6">
        <v>35221</v>
      </c>
      <c r="AP137" s="6">
        <v>5438</v>
      </c>
      <c r="AQ137" s="6">
        <v>8578</v>
      </c>
      <c r="AR137" s="6">
        <v>6</v>
      </c>
      <c r="AS137" s="6">
        <v>1994</v>
      </c>
      <c r="AT137" s="6">
        <v>98584</v>
      </c>
      <c r="AU137" s="6">
        <v>3859</v>
      </c>
      <c r="AV137" s="6">
        <v>3</v>
      </c>
      <c r="AW137" s="6">
        <v>16083</v>
      </c>
      <c r="AX137" s="6">
        <v>5246</v>
      </c>
      <c r="AY137" s="6">
        <v>113</v>
      </c>
      <c r="AZ137" s="6">
        <v>7845</v>
      </c>
      <c r="BA137" s="6">
        <v>51</v>
      </c>
      <c r="BB137" s="6">
        <v>13840.2783203125</v>
      </c>
      <c r="BC137" s="6">
        <v>1073.1417236328125</v>
      </c>
      <c r="BD137" s="6">
        <v>6.3800296783447266</v>
      </c>
      <c r="BE137" s="6">
        <v>1756</v>
      </c>
      <c r="BF137" s="6">
        <v>2238.5</v>
      </c>
      <c r="BG137" s="6">
        <v>9459.0478515625</v>
      </c>
      <c r="BH137" s="6">
        <v>236.83000183105469</v>
      </c>
      <c r="BI137" s="6">
        <v>3758.19677734375</v>
      </c>
      <c r="BJ137" s="6">
        <v>8221.345703125</v>
      </c>
    </row>
    <row r="138" spans="1:62" ht="12.75" x14ac:dyDescent="0.2">
      <c r="A138" s="11">
        <v>40983</v>
      </c>
      <c r="B138" s="6">
        <v>674099</v>
      </c>
      <c r="C138" s="6">
        <v>29927</v>
      </c>
      <c r="D138" s="6">
        <v>3518</v>
      </c>
      <c r="E138" s="6">
        <v>15876</v>
      </c>
      <c r="F138" s="6">
        <v>6554</v>
      </c>
      <c r="G138" s="6">
        <v>63258</v>
      </c>
      <c r="H138" s="6">
        <v>6048</v>
      </c>
      <c r="I138" s="6">
        <v>7960</v>
      </c>
      <c r="J138" s="6">
        <v>4348</v>
      </c>
      <c r="L138" s="6">
        <v>92620</v>
      </c>
      <c r="M138" s="6">
        <v>19050</v>
      </c>
      <c r="O138" s="6">
        <v>872</v>
      </c>
      <c r="P138" s="6">
        <v>6931</v>
      </c>
      <c r="Q138" s="6">
        <v>11310</v>
      </c>
      <c r="R138" s="6">
        <v>546</v>
      </c>
      <c r="S138" s="6">
        <v>1918</v>
      </c>
      <c r="T138" s="6">
        <v>2167</v>
      </c>
      <c r="U138" s="6">
        <v>24102</v>
      </c>
      <c r="V138" s="6">
        <v>2272</v>
      </c>
      <c r="W138" s="6">
        <v>3375</v>
      </c>
      <c r="X138" s="6">
        <v>12937</v>
      </c>
      <c r="Y138" s="6">
        <v>15940</v>
      </c>
      <c r="Z138" s="6">
        <v>3823</v>
      </c>
      <c r="AA138" s="6">
        <v>24096</v>
      </c>
      <c r="AB138" s="6">
        <v>2903</v>
      </c>
      <c r="AC138" s="6">
        <v>384</v>
      </c>
      <c r="AD138" s="6">
        <v>87</v>
      </c>
      <c r="AE138" s="6">
        <v>12107</v>
      </c>
      <c r="AF138" s="6">
        <v>3443</v>
      </c>
      <c r="AG138" s="6">
        <v>16478</v>
      </c>
      <c r="AH138" s="6">
        <v>6038</v>
      </c>
      <c r="AI138" s="6">
        <v>31742</v>
      </c>
      <c r="AJ138" s="6">
        <v>10717</v>
      </c>
      <c r="AK138" s="6">
        <v>0</v>
      </c>
      <c r="AL138" s="6">
        <v>13403</v>
      </c>
      <c r="AM138" s="6">
        <v>21762</v>
      </c>
      <c r="AN138" s="6">
        <v>7402</v>
      </c>
      <c r="AO138" s="6">
        <v>30811</v>
      </c>
      <c r="AP138" s="6">
        <v>4098</v>
      </c>
      <c r="AQ138" s="6">
        <v>8614</v>
      </c>
      <c r="AR138" s="6">
        <v>2</v>
      </c>
      <c r="AS138" s="6">
        <v>4401</v>
      </c>
      <c r="AT138" s="6">
        <v>111167</v>
      </c>
      <c r="AU138" s="6">
        <v>4028</v>
      </c>
      <c r="AV138" s="6">
        <v>3</v>
      </c>
      <c r="AW138" s="6">
        <v>15591</v>
      </c>
      <c r="AX138" s="6">
        <v>3270</v>
      </c>
      <c r="AY138" s="6">
        <v>113</v>
      </c>
      <c r="AZ138" s="6">
        <v>6048</v>
      </c>
      <c r="BA138" s="6">
        <v>40</v>
      </c>
      <c r="BB138" s="6">
        <v>13349.77734375</v>
      </c>
      <c r="BC138" s="6">
        <v>1365.2467041015625</v>
      </c>
      <c r="BD138" s="6">
        <v>7.7152848243713379</v>
      </c>
      <c r="BE138" s="6">
        <v>1649.199951171875</v>
      </c>
      <c r="BF138" s="6">
        <v>2040</v>
      </c>
      <c r="BG138" s="6">
        <v>8821.25</v>
      </c>
      <c r="BH138" s="6">
        <v>247.39959716796875</v>
      </c>
      <c r="BI138" s="6">
        <v>4438.5048828125</v>
      </c>
      <c r="BJ138" s="6">
        <v>8015.13671875</v>
      </c>
    </row>
    <row r="139" spans="1:62" ht="12.75" x14ac:dyDescent="0.2">
      <c r="A139" s="11">
        <v>41014</v>
      </c>
      <c r="B139" s="6">
        <v>714338</v>
      </c>
      <c r="C139" s="6">
        <v>31146</v>
      </c>
      <c r="D139" s="6">
        <v>3412</v>
      </c>
      <c r="E139" s="6">
        <v>17556</v>
      </c>
      <c r="F139" s="6">
        <v>11312</v>
      </c>
      <c r="G139" s="6">
        <v>59439</v>
      </c>
      <c r="H139" s="6">
        <v>5964</v>
      </c>
      <c r="I139" s="6">
        <v>7155</v>
      </c>
      <c r="J139" s="6">
        <v>5345</v>
      </c>
      <c r="L139" s="6">
        <v>92374</v>
      </c>
      <c r="M139" s="6">
        <v>23144</v>
      </c>
      <c r="O139" s="6">
        <v>530</v>
      </c>
      <c r="P139" s="6">
        <v>8032</v>
      </c>
      <c r="Q139" s="6">
        <v>7267</v>
      </c>
      <c r="R139" s="6">
        <v>509</v>
      </c>
      <c r="S139" s="6">
        <v>2417</v>
      </c>
      <c r="T139" s="6">
        <v>6076</v>
      </c>
      <c r="U139" s="6">
        <v>26867</v>
      </c>
      <c r="V139" s="6">
        <v>989</v>
      </c>
      <c r="W139" s="6">
        <v>8736</v>
      </c>
      <c r="X139" s="6">
        <v>11942</v>
      </c>
      <c r="Y139" s="6">
        <v>20448</v>
      </c>
      <c r="Z139" s="6">
        <v>4652</v>
      </c>
      <c r="AA139" s="6">
        <v>24548</v>
      </c>
      <c r="AB139" s="6">
        <v>3324</v>
      </c>
      <c r="AC139" s="6">
        <v>369</v>
      </c>
      <c r="AD139" s="6">
        <v>241</v>
      </c>
      <c r="AE139" s="6">
        <v>11342</v>
      </c>
      <c r="AF139" s="6">
        <v>3076</v>
      </c>
      <c r="AG139" s="6">
        <v>17258</v>
      </c>
      <c r="AH139" s="6">
        <v>5954</v>
      </c>
      <c r="AI139" s="6">
        <v>34351</v>
      </c>
      <c r="AJ139" s="6">
        <v>10778</v>
      </c>
      <c r="AL139" s="6">
        <v>11636</v>
      </c>
      <c r="AM139" s="6">
        <v>30147</v>
      </c>
      <c r="AN139" s="6">
        <v>3321</v>
      </c>
      <c r="AO139" s="6">
        <v>32457</v>
      </c>
      <c r="AP139" s="6">
        <v>3941</v>
      </c>
      <c r="AQ139" s="6">
        <v>8175</v>
      </c>
      <c r="AR139" s="6">
        <v>21</v>
      </c>
      <c r="AS139" s="6">
        <v>5262</v>
      </c>
      <c r="AT139" s="6">
        <v>132297</v>
      </c>
      <c r="AU139" s="6">
        <v>3331</v>
      </c>
      <c r="AV139" s="6">
        <v>3</v>
      </c>
      <c r="AW139" s="6">
        <v>8832</v>
      </c>
      <c r="AX139" s="6">
        <v>1547</v>
      </c>
      <c r="AY139" s="6">
        <v>165</v>
      </c>
      <c r="AZ139" s="6">
        <v>6599</v>
      </c>
      <c r="BA139" s="6">
        <v>52</v>
      </c>
      <c r="BB139" s="6">
        <v>12004.1572265625</v>
      </c>
      <c r="BC139" s="6">
        <v>906.5069580078125</v>
      </c>
      <c r="BD139" s="6">
        <v>24.793830871582031</v>
      </c>
      <c r="BE139" s="6">
        <v>1111.5999755859375</v>
      </c>
      <c r="BF139" s="6">
        <v>1840.0999755859375</v>
      </c>
      <c r="BG139" s="6">
        <v>7225.880859375</v>
      </c>
      <c r="BH139" s="6">
        <v>0</v>
      </c>
      <c r="BI139" s="6">
        <v>3605.20947265625</v>
      </c>
      <c r="BJ139" s="6">
        <v>7554.72607421875</v>
      </c>
    </row>
    <row r="140" spans="1:62" ht="12.75" x14ac:dyDescent="0.2">
      <c r="A140" s="11">
        <v>41044</v>
      </c>
      <c r="B140" s="6">
        <v>812467</v>
      </c>
      <c r="C140" s="6">
        <v>37974</v>
      </c>
      <c r="D140" s="6">
        <v>3188</v>
      </c>
      <c r="E140" s="6">
        <v>16742</v>
      </c>
      <c r="F140" s="6">
        <v>11660</v>
      </c>
      <c r="G140" s="6">
        <v>59554</v>
      </c>
      <c r="H140" s="6">
        <v>8061</v>
      </c>
      <c r="I140" s="6">
        <v>7310</v>
      </c>
      <c r="J140" s="6">
        <v>5027</v>
      </c>
      <c r="L140" s="6">
        <v>106171</v>
      </c>
      <c r="M140" s="6">
        <v>29164</v>
      </c>
      <c r="O140" s="6">
        <v>197</v>
      </c>
      <c r="P140" s="6">
        <v>6809</v>
      </c>
      <c r="Q140" s="6">
        <v>11154</v>
      </c>
      <c r="R140" s="6">
        <v>1233</v>
      </c>
      <c r="S140" s="6">
        <v>4335</v>
      </c>
      <c r="T140" s="6">
        <v>5254</v>
      </c>
      <c r="U140" s="6">
        <v>34074</v>
      </c>
      <c r="V140" s="6">
        <v>879</v>
      </c>
      <c r="W140" s="6">
        <v>8620</v>
      </c>
      <c r="X140" s="6">
        <v>14515</v>
      </c>
      <c r="Y140" s="6">
        <v>19353</v>
      </c>
      <c r="Z140" s="6">
        <v>6060</v>
      </c>
      <c r="AA140" s="6">
        <v>30403</v>
      </c>
      <c r="AB140" s="6">
        <v>5193</v>
      </c>
      <c r="AC140" s="6">
        <v>435</v>
      </c>
      <c r="AD140" s="6">
        <v>681</v>
      </c>
      <c r="AE140" s="6">
        <v>16874</v>
      </c>
      <c r="AF140" s="6">
        <v>4556</v>
      </c>
      <c r="AG140" s="6">
        <v>22292</v>
      </c>
      <c r="AH140" s="6">
        <v>6232</v>
      </c>
      <c r="AI140" s="6">
        <v>41947</v>
      </c>
      <c r="AJ140" s="6">
        <v>13077</v>
      </c>
      <c r="AK140" s="6">
        <v>0</v>
      </c>
      <c r="AL140" s="6">
        <v>14972</v>
      </c>
      <c r="AM140" s="6">
        <v>32053</v>
      </c>
      <c r="AN140" s="6">
        <v>1492</v>
      </c>
      <c r="AO140" s="6">
        <v>30222</v>
      </c>
      <c r="AP140" s="6">
        <v>5581</v>
      </c>
      <c r="AQ140" s="6">
        <v>11140</v>
      </c>
      <c r="AR140" s="6">
        <v>95</v>
      </c>
      <c r="AS140" s="6">
        <v>6334</v>
      </c>
      <c r="AT140" s="6">
        <v>141302</v>
      </c>
      <c r="AU140" s="6">
        <v>3954</v>
      </c>
      <c r="AV140" s="6">
        <v>3</v>
      </c>
      <c r="AW140" s="6">
        <v>15240</v>
      </c>
      <c r="AX140" s="6">
        <v>896</v>
      </c>
      <c r="AY140" s="6">
        <v>287</v>
      </c>
      <c r="AZ140" s="6">
        <v>9836</v>
      </c>
      <c r="BA140" s="6">
        <v>36</v>
      </c>
      <c r="BB140" s="6">
        <v>11059.7646484375</v>
      </c>
      <c r="BC140" s="6">
        <v>797.22723388671875</v>
      </c>
      <c r="BD140" s="6">
        <v>0</v>
      </c>
      <c r="BE140" s="6">
        <v>1611.199951171875</v>
      </c>
      <c r="BF140" s="6">
        <v>1712.9000244140625</v>
      </c>
      <c r="BG140" s="6">
        <v>7711.451171875</v>
      </c>
      <c r="BH140" s="6">
        <v>0.40753427147865295</v>
      </c>
      <c r="BI140" s="6">
        <v>3366.084228515625</v>
      </c>
      <c r="BJ140" s="6">
        <v>8343.0517578125</v>
      </c>
    </row>
    <row r="141" spans="1:62" ht="12.75" x14ac:dyDescent="0.2">
      <c r="A141" s="11">
        <v>41075</v>
      </c>
      <c r="B141" s="6">
        <v>879881</v>
      </c>
      <c r="C141" s="6">
        <v>38229</v>
      </c>
      <c r="D141" s="6">
        <v>2928</v>
      </c>
      <c r="E141" s="6">
        <v>25082</v>
      </c>
      <c r="F141" s="6">
        <v>13998</v>
      </c>
      <c r="G141" s="6">
        <v>62632</v>
      </c>
      <c r="H141" s="6">
        <v>8393</v>
      </c>
      <c r="I141" s="6">
        <v>9356</v>
      </c>
      <c r="J141" s="6">
        <v>5087</v>
      </c>
      <c r="L141" s="6">
        <v>102818</v>
      </c>
      <c r="M141" s="6">
        <v>32369</v>
      </c>
      <c r="O141" s="6">
        <v>349</v>
      </c>
      <c r="P141" s="6">
        <v>11741</v>
      </c>
      <c r="Q141" s="6">
        <v>11057</v>
      </c>
      <c r="R141" s="6">
        <v>2421</v>
      </c>
      <c r="S141" s="6">
        <v>4107</v>
      </c>
      <c r="T141" s="6">
        <v>3321</v>
      </c>
      <c r="U141" s="6">
        <v>36888</v>
      </c>
      <c r="V141" s="6">
        <v>2067</v>
      </c>
      <c r="W141" s="6">
        <v>4438</v>
      </c>
      <c r="X141" s="6">
        <v>16520</v>
      </c>
      <c r="Y141" s="6">
        <v>20794</v>
      </c>
      <c r="Z141" s="6">
        <v>7013</v>
      </c>
      <c r="AA141" s="6">
        <v>32327</v>
      </c>
      <c r="AB141" s="6">
        <v>7447</v>
      </c>
      <c r="AC141" s="6">
        <v>526</v>
      </c>
      <c r="AD141" s="6">
        <v>1422</v>
      </c>
      <c r="AE141" s="6">
        <v>17965</v>
      </c>
      <c r="AF141" s="6">
        <v>4464</v>
      </c>
      <c r="AG141" s="6">
        <v>22956</v>
      </c>
      <c r="AH141" s="6">
        <v>7348</v>
      </c>
      <c r="AI141" s="6">
        <v>48943</v>
      </c>
      <c r="AJ141" s="6">
        <v>13291</v>
      </c>
      <c r="AK141" s="6">
        <v>0</v>
      </c>
      <c r="AL141" s="6">
        <v>15950</v>
      </c>
      <c r="AM141" s="6">
        <v>35773</v>
      </c>
      <c r="AN141" s="6">
        <v>1156</v>
      </c>
      <c r="AO141" s="6">
        <v>33904</v>
      </c>
      <c r="AP141" s="6">
        <v>5535</v>
      </c>
      <c r="AQ141" s="6">
        <v>9540</v>
      </c>
      <c r="AR141" s="6">
        <v>257</v>
      </c>
      <c r="AS141" s="6">
        <v>6991</v>
      </c>
      <c r="AT141" s="6">
        <v>158225</v>
      </c>
      <c r="AU141" s="6">
        <v>4498</v>
      </c>
      <c r="AV141" s="6">
        <v>3</v>
      </c>
      <c r="AW141" s="6">
        <v>18398</v>
      </c>
      <c r="AX141" s="6">
        <v>840</v>
      </c>
      <c r="AY141" s="6">
        <v>194</v>
      </c>
      <c r="AZ141" s="6">
        <v>10275</v>
      </c>
      <c r="BA141" s="6">
        <v>45</v>
      </c>
      <c r="BB141" s="6">
        <v>11264.8857421875</v>
      </c>
      <c r="BC141" s="6">
        <v>772.68841552734375</v>
      </c>
      <c r="BD141" s="6">
        <v>9.2943811416625977</v>
      </c>
      <c r="BE141" s="6">
        <v>1589.300048828125</v>
      </c>
      <c r="BF141" s="6">
        <v>1506.5</v>
      </c>
      <c r="BG141" s="6">
        <v>8837.13671875</v>
      </c>
      <c r="BH141" s="6">
        <v>25.069931030273438</v>
      </c>
      <c r="BI141" s="6">
        <v>3230.457275390625</v>
      </c>
      <c r="BJ141" s="6">
        <v>10020.2412109375</v>
      </c>
    </row>
    <row r="142" spans="1:62" ht="12.75" x14ac:dyDescent="0.2">
      <c r="A142" s="11">
        <v>41105</v>
      </c>
      <c r="B142" s="6">
        <v>1081688</v>
      </c>
      <c r="C142" s="6">
        <v>42746</v>
      </c>
      <c r="D142" s="6">
        <v>3104</v>
      </c>
      <c r="E142" s="6">
        <v>29722</v>
      </c>
      <c r="F142" s="6">
        <v>18416</v>
      </c>
      <c r="G142" s="6">
        <v>73812</v>
      </c>
      <c r="H142" s="6">
        <v>10910</v>
      </c>
      <c r="I142" s="6">
        <v>12599</v>
      </c>
      <c r="J142" s="6">
        <v>6286</v>
      </c>
      <c r="L142" s="6">
        <v>114669</v>
      </c>
      <c r="M142" s="6">
        <v>38917</v>
      </c>
      <c r="O142" s="6">
        <v>1716</v>
      </c>
      <c r="P142" s="6">
        <v>21542</v>
      </c>
      <c r="Q142" s="6">
        <v>15119</v>
      </c>
      <c r="R142" s="6">
        <v>5424</v>
      </c>
      <c r="S142" s="6">
        <v>7331</v>
      </c>
      <c r="T142" s="6">
        <v>5512</v>
      </c>
      <c r="U142" s="6">
        <v>36827</v>
      </c>
      <c r="V142" s="6">
        <v>3611</v>
      </c>
      <c r="W142" s="6">
        <v>7890</v>
      </c>
      <c r="X142" s="6">
        <v>23375</v>
      </c>
      <c r="Y142" s="6">
        <v>29884</v>
      </c>
      <c r="Z142" s="6">
        <v>12363</v>
      </c>
      <c r="AA142" s="6">
        <v>33007</v>
      </c>
      <c r="AB142" s="6">
        <v>11097</v>
      </c>
      <c r="AC142" s="6">
        <v>639</v>
      </c>
      <c r="AD142" s="6">
        <v>3376</v>
      </c>
      <c r="AE142" s="6">
        <v>20959</v>
      </c>
      <c r="AF142" s="6">
        <v>5426</v>
      </c>
      <c r="AG142" s="6">
        <v>29859</v>
      </c>
      <c r="AH142" s="6">
        <v>8376</v>
      </c>
      <c r="AI142" s="6">
        <v>65796</v>
      </c>
      <c r="AJ142" s="6">
        <v>20603</v>
      </c>
      <c r="AK142" s="6">
        <v>0</v>
      </c>
      <c r="AL142" s="6">
        <v>20479</v>
      </c>
      <c r="AM142" s="6">
        <v>45372</v>
      </c>
      <c r="AN142" s="6">
        <v>3981</v>
      </c>
      <c r="AO142" s="6">
        <v>42507</v>
      </c>
      <c r="AP142" s="6">
        <v>6267</v>
      </c>
      <c r="AQ142" s="6">
        <v>12522</v>
      </c>
      <c r="AR142" s="6">
        <v>1276</v>
      </c>
      <c r="AS142" s="6">
        <v>8785</v>
      </c>
      <c r="AT142" s="6">
        <v>171113</v>
      </c>
      <c r="AU142" s="6">
        <v>4778</v>
      </c>
      <c r="AV142" s="6">
        <v>3</v>
      </c>
      <c r="AW142" s="6">
        <v>25195</v>
      </c>
      <c r="AX142" s="6">
        <v>2169</v>
      </c>
      <c r="AY142" s="6">
        <v>550</v>
      </c>
      <c r="AZ142" s="6">
        <v>15746</v>
      </c>
      <c r="BA142" s="6">
        <v>31</v>
      </c>
      <c r="BB142" s="6">
        <v>12259.205078125</v>
      </c>
      <c r="BC142" s="6">
        <v>779.18280029296875</v>
      </c>
      <c r="BD142" s="6">
        <v>5.9511609077453613</v>
      </c>
      <c r="BE142" s="6">
        <v>1567.9000244140625</v>
      </c>
      <c r="BF142" s="6">
        <v>1567</v>
      </c>
      <c r="BG142" s="6">
        <v>11097.99609375</v>
      </c>
      <c r="BH142" s="6">
        <v>277.22848510742187</v>
      </c>
      <c r="BI142" s="6">
        <v>2988.567626953125</v>
      </c>
      <c r="BJ142" s="6">
        <v>10638.92578125</v>
      </c>
    </row>
    <row r="143" spans="1:62" ht="12.75" x14ac:dyDescent="0.2">
      <c r="A143" s="11">
        <v>41136</v>
      </c>
      <c r="B143" s="6">
        <v>1003938</v>
      </c>
      <c r="C143" s="6">
        <v>39324</v>
      </c>
      <c r="D143" s="6">
        <v>3268</v>
      </c>
      <c r="E143" s="6">
        <v>35177</v>
      </c>
      <c r="F143" s="6">
        <v>15385</v>
      </c>
      <c r="G143" s="6">
        <v>101388</v>
      </c>
      <c r="H143" s="6">
        <v>10162</v>
      </c>
      <c r="I143" s="6">
        <v>12490</v>
      </c>
      <c r="J143" s="6">
        <v>5233</v>
      </c>
      <c r="L143" s="6">
        <v>114407</v>
      </c>
      <c r="M143" s="6">
        <v>32124</v>
      </c>
      <c r="O143" s="6">
        <v>2459</v>
      </c>
      <c r="P143" s="6">
        <v>9250</v>
      </c>
      <c r="Q143" s="6">
        <v>9148</v>
      </c>
      <c r="R143" s="6">
        <v>1770</v>
      </c>
      <c r="S143" s="6">
        <v>4445</v>
      </c>
      <c r="T143" s="6">
        <v>2634</v>
      </c>
      <c r="U143" s="6">
        <v>35333</v>
      </c>
      <c r="V143" s="6">
        <v>4143</v>
      </c>
      <c r="W143" s="6">
        <v>5571</v>
      </c>
      <c r="X143" s="6">
        <v>23234</v>
      </c>
      <c r="Y143" s="6">
        <v>15198</v>
      </c>
      <c r="Z143" s="6">
        <v>5581</v>
      </c>
      <c r="AA143" s="6">
        <v>29713</v>
      </c>
      <c r="AB143" s="6">
        <v>6970</v>
      </c>
      <c r="AC143" s="6">
        <v>703</v>
      </c>
      <c r="AD143" s="6">
        <v>1250</v>
      </c>
      <c r="AE143" s="6">
        <v>22608</v>
      </c>
      <c r="AF143" s="6">
        <v>5053</v>
      </c>
      <c r="AG143" s="6">
        <v>25873</v>
      </c>
      <c r="AH143" s="6">
        <v>8969</v>
      </c>
      <c r="AI143" s="6">
        <v>57285</v>
      </c>
      <c r="AJ143" s="6">
        <v>16794</v>
      </c>
      <c r="AK143" s="6">
        <v>0</v>
      </c>
      <c r="AL143" s="6">
        <v>15870</v>
      </c>
      <c r="AM143" s="6">
        <v>38833</v>
      </c>
      <c r="AN143" s="6">
        <v>7219</v>
      </c>
      <c r="AO143" s="6">
        <v>37929</v>
      </c>
      <c r="AP143" s="6">
        <v>7039</v>
      </c>
      <c r="AQ143" s="6">
        <v>9644</v>
      </c>
      <c r="AR143" s="6">
        <v>508</v>
      </c>
      <c r="AS143" s="6">
        <v>6545</v>
      </c>
      <c r="AT143" s="6">
        <v>178032</v>
      </c>
      <c r="AU143" s="6">
        <v>4999</v>
      </c>
      <c r="AV143" s="6">
        <v>3</v>
      </c>
      <c r="AW143" s="6">
        <v>19932</v>
      </c>
      <c r="AX143" s="6">
        <v>5935</v>
      </c>
      <c r="AY143" s="6">
        <v>289</v>
      </c>
      <c r="AZ143" s="6">
        <v>8183</v>
      </c>
      <c r="BA143" s="6">
        <v>36</v>
      </c>
      <c r="BB143" s="6">
        <v>12422.681640625</v>
      </c>
      <c r="BC143" s="6">
        <v>870.67138671875</v>
      </c>
      <c r="BD143" s="6">
        <v>5.9850344657897949</v>
      </c>
      <c r="BE143" s="6">
        <v>1110.5</v>
      </c>
      <c r="BF143" s="6">
        <v>1803</v>
      </c>
      <c r="BG143" s="6">
        <v>9556.361328125</v>
      </c>
      <c r="BH143" s="6">
        <v>255.52400207519531</v>
      </c>
      <c r="BI143" s="6">
        <v>3220.00341796875</v>
      </c>
      <c r="BJ143" s="6">
        <v>11786.345703125</v>
      </c>
    </row>
    <row r="144" spans="1:62" ht="12.75" x14ac:dyDescent="0.2">
      <c r="A144" s="11">
        <v>41167</v>
      </c>
      <c r="B144" s="6">
        <v>802588</v>
      </c>
      <c r="C144" s="6">
        <v>31873</v>
      </c>
      <c r="D144" s="6">
        <v>2970</v>
      </c>
      <c r="E144" s="6">
        <v>25391</v>
      </c>
      <c r="F144" s="6">
        <v>9328</v>
      </c>
      <c r="G144" s="6">
        <v>89558</v>
      </c>
      <c r="H144" s="6">
        <v>7620</v>
      </c>
      <c r="I144" s="6">
        <v>10483</v>
      </c>
      <c r="J144" s="6">
        <v>4553</v>
      </c>
      <c r="L144" s="6">
        <v>105942</v>
      </c>
      <c r="M144" s="6">
        <v>27422</v>
      </c>
      <c r="O144" s="6">
        <v>1634</v>
      </c>
      <c r="P144" s="6">
        <v>6252</v>
      </c>
      <c r="Q144" s="6">
        <v>6872</v>
      </c>
      <c r="R144" s="6">
        <v>925</v>
      </c>
      <c r="S144" s="6">
        <v>2195</v>
      </c>
      <c r="T144" s="6">
        <v>1454</v>
      </c>
      <c r="U144" s="6">
        <v>28605</v>
      </c>
      <c r="V144" s="6">
        <v>2646</v>
      </c>
      <c r="W144" s="6">
        <v>3438</v>
      </c>
      <c r="X144" s="6">
        <v>18343</v>
      </c>
      <c r="Y144" s="6">
        <v>10524</v>
      </c>
      <c r="Z144" s="6">
        <v>2551</v>
      </c>
      <c r="AA144" s="6">
        <v>20428</v>
      </c>
      <c r="AB144" s="6">
        <v>3352</v>
      </c>
      <c r="AC144" s="6">
        <v>528</v>
      </c>
      <c r="AD144" s="6">
        <v>267</v>
      </c>
      <c r="AE144" s="6">
        <v>17863</v>
      </c>
      <c r="AF144" s="6">
        <v>4512</v>
      </c>
      <c r="AG144" s="6">
        <v>22087</v>
      </c>
      <c r="AH144" s="6">
        <v>5946</v>
      </c>
      <c r="AI144" s="6">
        <v>41513</v>
      </c>
      <c r="AJ144" s="6">
        <v>14032</v>
      </c>
      <c r="AL144" s="6">
        <v>13233</v>
      </c>
      <c r="AM144" s="6">
        <v>27119</v>
      </c>
      <c r="AN144" s="6">
        <v>10546</v>
      </c>
      <c r="AO144" s="6">
        <v>32377</v>
      </c>
      <c r="AP144" s="6">
        <v>5516</v>
      </c>
      <c r="AQ144" s="6">
        <v>10620</v>
      </c>
      <c r="AR144" s="6">
        <v>52</v>
      </c>
      <c r="AS144" s="6">
        <v>6173</v>
      </c>
      <c r="AT144" s="6">
        <v>133771</v>
      </c>
      <c r="AU144" s="6">
        <v>4134</v>
      </c>
      <c r="AV144" s="6">
        <v>2</v>
      </c>
      <c r="AW144" s="6">
        <v>17131</v>
      </c>
      <c r="AX144" s="6">
        <v>6370</v>
      </c>
      <c r="AY144" s="6">
        <v>150</v>
      </c>
      <c r="AZ144" s="6">
        <v>4259</v>
      </c>
      <c r="BA144" s="6">
        <v>29</v>
      </c>
      <c r="BB144" s="6">
        <v>11955.740234375</v>
      </c>
      <c r="BC144" s="6">
        <v>561.62640380859375</v>
      </c>
      <c r="BD144" s="6">
        <v>95.906532287597656</v>
      </c>
      <c r="BE144" s="6">
        <v>599.4000244140625</v>
      </c>
      <c r="BF144" s="6">
        <v>1477.699951171875</v>
      </c>
      <c r="BG144" s="6">
        <v>8156.1484375</v>
      </c>
      <c r="BH144" s="6">
        <v>12.107711791992188</v>
      </c>
      <c r="BI144" s="6">
        <v>3686.7763671875</v>
      </c>
      <c r="BJ144" s="6">
        <v>10879.541015625</v>
      </c>
    </row>
    <row r="145" spans="1:65" ht="12.75" x14ac:dyDescent="0.2">
      <c r="A145" s="11">
        <v>41197</v>
      </c>
      <c r="B145" s="6">
        <v>669195</v>
      </c>
      <c r="C145" s="6">
        <v>24622</v>
      </c>
      <c r="D145" s="6">
        <v>3307</v>
      </c>
      <c r="E145" s="6">
        <v>19457</v>
      </c>
      <c r="F145" s="6">
        <v>9154</v>
      </c>
      <c r="G145" s="6">
        <v>82060</v>
      </c>
      <c r="H145" s="6">
        <v>4154</v>
      </c>
      <c r="I145" s="6">
        <v>10622</v>
      </c>
      <c r="J145" s="6">
        <v>4248</v>
      </c>
      <c r="L145" s="6">
        <v>94486</v>
      </c>
      <c r="M145" s="6">
        <v>22727</v>
      </c>
      <c r="O145" s="6">
        <v>1529</v>
      </c>
      <c r="P145" s="6">
        <v>2496</v>
      </c>
      <c r="Q145" s="6">
        <v>8357</v>
      </c>
      <c r="R145" s="6">
        <v>675</v>
      </c>
      <c r="S145" s="6">
        <v>957</v>
      </c>
      <c r="T145" s="6">
        <v>924</v>
      </c>
      <c r="U145" s="6">
        <v>23761</v>
      </c>
      <c r="V145" s="6">
        <v>2205</v>
      </c>
      <c r="W145" s="6">
        <v>2357</v>
      </c>
      <c r="X145" s="6">
        <v>15423</v>
      </c>
      <c r="Y145" s="6">
        <v>7910</v>
      </c>
      <c r="Z145" s="6">
        <v>1958</v>
      </c>
      <c r="AA145" s="6">
        <v>18099</v>
      </c>
      <c r="AB145" s="6">
        <v>1613</v>
      </c>
      <c r="AC145" s="6">
        <v>421</v>
      </c>
      <c r="AD145" s="6">
        <v>90</v>
      </c>
      <c r="AE145" s="6">
        <v>16263</v>
      </c>
      <c r="AF145" s="6">
        <v>4245</v>
      </c>
      <c r="AG145" s="6">
        <v>17093</v>
      </c>
      <c r="AH145" s="6">
        <v>5540</v>
      </c>
      <c r="AI145" s="6">
        <v>38655</v>
      </c>
      <c r="AJ145" s="6">
        <v>9107</v>
      </c>
      <c r="AL145" s="6">
        <v>12767</v>
      </c>
      <c r="AM145" s="6">
        <v>16847</v>
      </c>
      <c r="AN145" s="6">
        <v>10565</v>
      </c>
      <c r="AO145" s="6">
        <v>27688</v>
      </c>
      <c r="AP145" s="6">
        <v>5498</v>
      </c>
      <c r="AQ145" s="6">
        <v>10395</v>
      </c>
      <c r="AR145" s="6">
        <v>67</v>
      </c>
      <c r="AS145" s="6">
        <v>3973</v>
      </c>
      <c r="AT145" s="6">
        <v>102192</v>
      </c>
      <c r="AU145" s="6">
        <v>2858</v>
      </c>
      <c r="AV145" s="6">
        <v>2</v>
      </c>
      <c r="AW145" s="6">
        <v>12418</v>
      </c>
      <c r="AX145" s="6">
        <v>6656</v>
      </c>
      <c r="AY145" s="6">
        <v>170</v>
      </c>
      <c r="AZ145" s="6">
        <v>2541</v>
      </c>
      <c r="BA145" s="6">
        <v>45</v>
      </c>
      <c r="BB145" s="6">
        <v>12748.5283203125</v>
      </c>
      <c r="BC145" s="6">
        <v>1079.848876953125</v>
      </c>
      <c r="BD145" s="6">
        <v>91.042076110839844</v>
      </c>
      <c r="BE145" s="6">
        <v>876</v>
      </c>
      <c r="BF145" s="6">
        <v>1879.800048828125</v>
      </c>
      <c r="BG145" s="6">
        <v>7741.58837890625</v>
      </c>
      <c r="BH145" s="6">
        <v>0</v>
      </c>
      <c r="BI145" s="6">
        <v>3940.842041015625</v>
      </c>
      <c r="BJ145" s="6">
        <v>8554.001953125</v>
      </c>
    </row>
    <row r="146" spans="1:65" ht="12.75" x14ac:dyDescent="0.2">
      <c r="A146" s="11">
        <v>41228</v>
      </c>
      <c r="B146" s="6">
        <v>579745</v>
      </c>
      <c r="C146" s="6">
        <v>26858</v>
      </c>
      <c r="D146" s="6">
        <v>3573</v>
      </c>
      <c r="E146" s="6">
        <v>8550</v>
      </c>
      <c r="F146" s="6">
        <v>7487</v>
      </c>
      <c r="G146" s="6">
        <v>68922</v>
      </c>
      <c r="H146" s="6">
        <v>6320</v>
      </c>
      <c r="I146" s="6">
        <v>11042</v>
      </c>
      <c r="J146" s="6">
        <v>2301</v>
      </c>
      <c r="L146" s="6">
        <v>74621</v>
      </c>
      <c r="M146" s="6">
        <v>20277</v>
      </c>
      <c r="O146" s="6">
        <v>988</v>
      </c>
      <c r="P146" s="6">
        <v>3507</v>
      </c>
      <c r="Q146" s="6">
        <v>7243</v>
      </c>
      <c r="R146" s="6">
        <v>935</v>
      </c>
      <c r="S146" s="6">
        <v>841</v>
      </c>
      <c r="T146" s="6">
        <v>1332</v>
      </c>
      <c r="U146" s="6">
        <v>17837</v>
      </c>
      <c r="V146" s="6">
        <v>1624</v>
      </c>
      <c r="W146" s="6">
        <v>2972</v>
      </c>
      <c r="X146" s="6">
        <v>11707</v>
      </c>
      <c r="Y146" s="6">
        <v>8494</v>
      </c>
      <c r="Z146" s="6">
        <v>3085</v>
      </c>
      <c r="AA146" s="6">
        <v>16114</v>
      </c>
      <c r="AB146" s="6">
        <v>1901</v>
      </c>
      <c r="AC146" s="6">
        <v>303</v>
      </c>
      <c r="AD146" s="6">
        <v>115</v>
      </c>
      <c r="AE146" s="6">
        <v>12758</v>
      </c>
      <c r="AF146" s="6">
        <v>2269</v>
      </c>
      <c r="AG146" s="6">
        <v>11646</v>
      </c>
      <c r="AH146" s="6">
        <v>4305</v>
      </c>
      <c r="AI146" s="6">
        <v>39241</v>
      </c>
      <c r="AJ146" s="6">
        <v>7885</v>
      </c>
      <c r="AK146" s="6">
        <v>0</v>
      </c>
      <c r="AL146" s="6">
        <v>11033</v>
      </c>
      <c r="AM146" s="6">
        <v>14726</v>
      </c>
      <c r="AN146" s="6">
        <v>8185</v>
      </c>
      <c r="AO146" s="6">
        <v>28895</v>
      </c>
      <c r="AP146" s="6">
        <v>3384</v>
      </c>
      <c r="AQ146" s="6">
        <v>10398</v>
      </c>
      <c r="AR146" s="6">
        <v>6</v>
      </c>
      <c r="AS146" s="6">
        <v>4393</v>
      </c>
      <c r="AT146" s="6">
        <v>88702</v>
      </c>
      <c r="AU146" s="6">
        <v>3353</v>
      </c>
      <c r="AV146" s="6">
        <v>4</v>
      </c>
      <c r="AW146" s="6">
        <v>11311</v>
      </c>
      <c r="AX146" s="6">
        <v>3081</v>
      </c>
      <c r="AY146" s="6">
        <v>122</v>
      </c>
      <c r="AZ146" s="6">
        <v>5069</v>
      </c>
      <c r="BA146" s="6">
        <v>30</v>
      </c>
      <c r="BB146" s="6">
        <v>11659.4248046875</v>
      </c>
      <c r="BC146" s="6">
        <v>1056.890625</v>
      </c>
      <c r="BD146" s="6">
        <v>54.611919403076172</v>
      </c>
      <c r="BE146" s="6">
        <v>1633.5999755859375</v>
      </c>
      <c r="BF146" s="6">
        <v>1633.199951171875</v>
      </c>
      <c r="BG146" s="6">
        <v>8533.1259765625</v>
      </c>
      <c r="BH146" s="6">
        <v>0</v>
      </c>
      <c r="BI146" s="6">
        <v>4395.42236328125</v>
      </c>
      <c r="BJ146" s="6">
        <v>6630.8828125</v>
      </c>
    </row>
    <row r="147" spans="1:65" ht="12.75" x14ac:dyDescent="0.2">
      <c r="A147" s="11">
        <v>41258</v>
      </c>
      <c r="B147" s="6">
        <v>599502</v>
      </c>
      <c r="C147" s="6">
        <v>31222</v>
      </c>
      <c r="D147" s="6">
        <v>2989</v>
      </c>
      <c r="E147" s="6">
        <v>7054</v>
      </c>
      <c r="F147" s="6">
        <v>5712</v>
      </c>
      <c r="G147" s="6">
        <v>63863</v>
      </c>
      <c r="H147" s="6">
        <v>5693</v>
      </c>
      <c r="I147" s="6">
        <v>9348</v>
      </c>
      <c r="J147" s="6">
        <v>3411</v>
      </c>
      <c r="L147" s="6">
        <v>86123</v>
      </c>
      <c r="M147" s="6">
        <v>25326</v>
      </c>
      <c r="O147" s="6">
        <v>629</v>
      </c>
      <c r="P147" s="6">
        <v>2507</v>
      </c>
      <c r="Q147" s="6">
        <v>6959</v>
      </c>
      <c r="R147" s="6">
        <v>1087</v>
      </c>
      <c r="S147" s="6">
        <v>622</v>
      </c>
      <c r="T147" s="6">
        <v>606</v>
      </c>
      <c r="U147" s="6">
        <v>22977</v>
      </c>
      <c r="V147" s="6">
        <v>1532</v>
      </c>
      <c r="W147" s="6">
        <v>1226</v>
      </c>
      <c r="X147" s="6">
        <v>8177</v>
      </c>
      <c r="Y147" s="6">
        <v>5504</v>
      </c>
      <c r="Z147" s="6">
        <v>4671</v>
      </c>
      <c r="AA147" s="6">
        <v>18324</v>
      </c>
      <c r="AB147" s="6">
        <v>1904</v>
      </c>
      <c r="AC147" s="6">
        <v>316</v>
      </c>
      <c r="AD147" s="6">
        <v>55</v>
      </c>
      <c r="AE147" s="6">
        <v>15311</v>
      </c>
      <c r="AF147" s="6">
        <v>3488</v>
      </c>
      <c r="AG147" s="6">
        <v>11765</v>
      </c>
      <c r="AH147" s="6">
        <v>5235</v>
      </c>
      <c r="AI147" s="6">
        <v>34505</v>
      </c>
      <c r="AJ147" s="6">
        <v>11589</v>
      </c>
      <c r="AL147" s="6">
        <v>12980</v>
      </c>
      <c r="AM147" s="6">
        <v>14902</v>
      </c>
      <c r="AN147" s="6">
        <v>5782</v>
      </c>
      <c r="AO147" s="6">
        <v>30909</v>
      </c>
      <c r="AP147" s="6">
        <v>3524</v>
      </c>
      <c r="AQ147" s="6">
        <v>7333</v>
      </c>
      <c r="AR147" s="6">
        <v>169</v>
      </c>
      <c r="AS147" s="6">
        <v>5032</v>
      </c>
      <c r="AT147" s="6">
        <v>94898</v>
      </c>
      <c r="AU147" s="6">
        <v>3442</v>
      </c>
      <c r="AV147" s="6">
        <v>4</v>
      </c>
      <c r="AW147" s="6">
        <v>13239</v>
      </c>
      <c r="AX147" s="6">
        <v>2760</v>
      </c>
      <c r="AY147" s="6">
        <v>42</v>
      </c>
      <c r="AZ147" s="6">
        <v>4705</v>
      </c>
      <c r="BA147" s="6">
        <v>51</v>
      </c>
      <c r="BB147" s="6">
        <v>12816.9365234375</v>
      </c>
      <c r="BC147" s="6">
        <v>1085.1173095703125</v>
      </c>
      <c r="BD147" s="6">
        <v>8.3867731094360352</v>
      </c>
      <c r="BE147" s="6">
        <v>1930.5</v>
      </c>
      <c r="BF147" s="6">
        <v>1932</v>
      </c>
      <c r="BG147" s="6">
        <v>9869.57421875</v>
      </c>
      <c r="BH147" s="6">
        <v>234.72659301757812</v>
      </c>
      <c r="BI147" s="6">
        <v>5001.02587890625</v>
      </c>
      <c r="BJ147" s="6">
        <v>7075.39404296875</v>
      </c>
    </row>
    <row r="148" spans="1:65" ht="12.75" x14ac:dyDescent="0.2">
      <c r="A148" s="11">
        <v>41289</v>
      </c>
      <c r="B148" s="6">
        <v>628762</v>
      </c>
      <c r="C148" s="6">
        <v>26684</v>
      </c>
      <c r="D148" s="6">
        <v>3497</v>
      </c>
      <c r="E148" s="6">
        <v>10698</v>
      </c>
      <c r="F148" s="6">
        <v>9361</v>
      </c>
      <c r="G148" s="6">
        <v>65515</v>
      </c>
      <c r="H148" s="6">
        <v>6889</v>
      </c>
      <c r="I148" s="6">
        <v>8796</v>
      </c>
      <c r="J148" s="6">
        <v>2236</v>
      </c>
      <c r="L148" s="6">
        <v>75422</v>
      </c>
      <c r="M148" s="6">
        <v>22844</v>
      </c>
      <c r="O148" s="6">
        <v>2413</v>
      </c>
      <c r="P148" s="6">
        <v>2930</v>
      </c>
      <c r="Q148" s="6">
        <v>7582</v>
      </c>
      <c r="R148" s="6">
        <v>722</v>
      </c>
      <c r="S148" s="6">
        <v>1005</v>
      </c>
      <c r="T148" s="6">
        <v>1144</v>
      </c>
      <c r="U148" s="6">
        <v>20943</v>
      </c>
      <c r="V148" s="6">
        <v>2281</v>
      </c>
      <c r="W148" s="6">
        <v>480</v>
      </c>
      <c r="X148" s="6">
        <v>10286</v>
      </c>
      <c r="Y148" s="6">
        <v>7215</v>
      </c>
      <c r="Z148" s="6">
        <v>4053</v>
      </c>
      <c r="AA148" s="6">
        <v>22891</v>
      </c>
      <c r="AB148" s="6">
        <v>2968</v>
      </c>
      <c r="AD148" s="6">
        <v>45</v>
      </c>
      <c r="AE148" s="6">
        <v>15840</v>
      </c>
      <c r="AF148" s="6">
        <v>2883</v>
      </c>
      <c r="AG148" s="6">
        <v>14782</v>
      </c>
      <c r="AH148" s="6">
        <v>5256</v>
      </c>
      <c r="AI148" s="6">
        <v>33283</v>
      </c>
      <c r="AJ148" s="6">
        <v>15951</v>
      </c>
      <c r="AL148" s="6">
        <v>13617</v>
      </c>
      <c r="AM148" s="6">
        <v>18143</v>
      </c>
      <c r="AN148" s="6">
        <v>10204</v>
      </c>
      <c r="AO148" s="6">
        <v>31239</v>
      </c>
      <c r="AP148" s="6">
        <v>2751</v>
      </c>
      <c r="AQ148" s="6">
        <v>6938</v>
      </c>
      <c r="AR148" s="6">
        <v>244</v>
      </c>
      <c r="AS148" s="6">
        <v>4735</v>
      </c>
      <c r="AT148" s="6">
        <v>105856</v>
      </c>
      <c r="AU148" s="6">
        <v>4056</v>
      </c>
      <c r="AV148" s="6">
        <v>5</v>
      </c>
      <c r="AW148" s="6">
        <v>13894</v>
      </c>
      <c r="AX148" s="6">
        <v>4248</v>
      </c>
      <c r="AY148" s="6">
        <v>227</v>
      </c>
      <c r="AZ148" s="6">
        <v>5322</v>
      </c>
      <c r="BB148" s="6">
        <v>12432.5244140625</v>
      </c>
      <c r="BC148" s="6">
        <v>1027.3468017578125</v>
      </c>
      <c r="BD148" s="6">
        <v>45.959331512451172</v>
      </c>
      <c r="BE148" s="6">
        <v>1784.0999755859375</v>
      </c>
      <c r="BF148" s="6">
        <v>1353.300048828125</v>
      </c>
      <c r="BG148" s="6">
        <v>10528.875</v>
      </c>
      <c r="BH148" s="6">
        <v>1.2226028442382812</v>
      </c>
      <c r="BI148" s="6">
        <v>3767.381591796875</v>
      </c>
      <c r="BJ148" s="6">
        <v>7409.685546875</v>
      </c>
      <c r="BK148" s="27">
        <f t="shared" ref="BK148:BK165" si="0">SUM(C148:BA148)</f>
        <v>628374</v>
      </c>
      <c r="BL148" s="24">
        <f t="shared" ref="BL148:BL165" si="1">+BK148/B148</f>
        <v>0.99938291436187299</v>
      </c>
    </row>
    <row r="149" spans="1:65" ht="12.75" x14ac:dyDescent="0.2">
      <c r="A149" s="11">
        <v>41320</v>
      </c>
      <c r="B149" s="6">
        <v>564804</v>
      </c>
      <c r="C149" s="6">
        <v>30617</v>
      </c>
      <c r="D149" s="6">
        <v>2854</v>
      </c>
      <c r="E149" s="6">
        <v>8256</v>
      </c>
      <c r="F149" s="6">
        <v>8795</v>
      </c>
      <c r="G149" s="6">
        <v>60070</v>
      </c>
      <c r="H149" s="6">
        <v>4936</v>
      </c>
      <c r="I149" s="6">
        <v>8247</v>
      </c>
      <c r="J149" s="6">
        <v>2066</v>
      </c>
      <c r="L149" s="6">
        <v>75948</v>
      </c>
      <c r="M149" s="6">
        <v>23977</v>
      </c>
      <c r="O149" s="6">
        <v>1223</v>
      </c>
      <c r="P149" s="6">
        <v>2841</v>
      </c>
      <c r="Q149" s="6">
        <v>6771</v>
      </c>
      <c r="R149" s="6">
        <v>778</v>
      </c>
      <c r="S149" s="6">
        <v>1731</v>
      </c>
      <c r="T149" s="6">
        <v>816</v>
      </c>
      <c r="U149" s="6">
        <v>14427</v>
      </c>
      <c r="V149" s="6">
        <v>1270</v>
      </c>
      <c r="W149" s="6">
        <v>900</v>
      </c>
      <c r="X149" s="6">
        <v>6679</v>
      </c>
      <c r="Y149" s="6">
        <v>5908</v>
      </c>
      <c r="Z149" s="6">
        <v>2817</v>
      </c>
      <c r="AA149" s="6">
        <v>17398</v>
      </c>
      <c r="AB149" s="6">
        <v>2560</v>
      </c>
      <c r="AD149" s="6">
        <v>63</v>
      </c>
      <c r="AE149" s="6">
        <v>13664</v>
      </c>
      <c r="AF149" s="6">
        <v>2281</v>
      </c>
      <c r="AG149" s="6">
        <v>14675</v>
      </c>
      <c r="AH149" s="6">
        <v>4717</v>
      </c>
      <c r="AI149" s="6">
        <v>34621</v>
      </c>
      <c r="AJ149" s="6">
        <v>14442</v>
      </c>
      <c r="AL149" s="6">
        <v>14224</v>
      </c>
      <c r="AM149" s="6">
        <v>14453</v>
      </c>
      <c r="AN149" s="6">
        <v>9134</v>
      </c>
      <c r="AO149" s="6">
        <v>29132</v>
      </c>
      <c r="AP149" s="6">
        <v>1542</v>
      </c>
      <c r="AQ149" s="6">
        <v>6853</v>
      </c>
      <c r="AS149" s="6">
        <v>3598</v>
      </c>
      <c r="AT149" s="6">
        <v>82525</v>
      </c>
      <c r="AU149" s="6">
        <v>3161</v>
      </c>
      <c r="AV149" s="6">
        <v>4</v>
      </c>
      <c r="AW149" s="6">
        <v>13917</v>
      </c>
      <c r="AX149" s="6">
        <v>4956</v>
      </c>
      <c r="AY149" s="6">
        <v>165</v>
      </c>
      <c r="AZ149" s="6">
        <v>4442</v>
      </c>
      <c r="BB149" s="6">
        <v>11349.966796875</v>
      </c>
      <c r="BC149" s="6">
        <v>844.28863525390625</v>
      </c>
      <c r="BD149" s="6">
        <v>2.9145970344543457</v>
      </c>
      <c r="BE149" s="6">
        <v>1507.5</v>
      </c>
      <c r="BF149" s="6">
        <v>1202.0999755859375</v>
      </c>
      <c r="BG149" s="6">
        <v>9272.8984375</v>
      </c>
      <c r="BH149" s="6">
        <v>0</v>
      </c>
      <c r="BI149" s="6">
        <v>3268.070556640625</v>
      </c>
      <c r="BJ149" s="6">
        <v>5636.54736328125</v>
      </c>
      <c r="BK149" s="27">
        <f t="shared" si="0"/>
        <v>564454</v>
      </c>
      <c r="BL149" s="24">
        <f t="shared" si="1"/>
        <v>0.99938031600342769</v>
      </c>
    </row>
    <row r="150" spans="1:65" ht="12.75" x14ac:dyDescent="0.2">
      <c r="A150" s="11">
        <v>41348</v>
      </c>
      <c r="B150" s="6">
        <v>601263</v>
      </c>
      <c r="C150" s="6">
        <v>31108</v>
      </c>
      <c r="D150" s="6">
        <v>3150</v>
      </c>
      <c r="E150" s="6">
        <v>8753</v>
      </c>
      <c r="F150" s="6">
        <v>9045</v>
      </c>
      <c r="G150" s="6">
        <v>58616</v>
      </c>
      <c r="H150" s="6">
        <v>6887</v>
      </c>
      <c r="I150" s="6">
        <v>8910</v>
      </c>
      <c r="J150" s="6">
        <v>4578</v>
      </c>
      <c r="L150" s="6">
        <v>77893</v>
      </c>
      <c r="M150" s="6">
        <v>24076</v>
      </c>
      <c r="O150" s="6">
        <v>1614</v>
      </c>
      <c r="P150" s="6">
        <v>5517</v>
      </c>
      <c r="Q150" s="6">
        <v>6095</v>
      </c>
      <c r="R150" s="6">
        <v>802</v>
      </c>
      <c r="S150" s="6">
        <v>1993</v>
      </c>
      <c r="T150" s="6">
        <v>2033</v>
      </c>
      <c r="U150" s="6">
        <v>16498</v>
      </c>
      <c r="V150" s="6">
        <v>1779</v>
      </c>
      <c r="W150" s="6">
        <v>873</v>
      </c>
      <c r="X150" s="6">
        <v>9177</v>
      </c>
      <c r="Y150" s="6">
        <v>9418</v>
      </c>
      <c r="Z150" s="6">
        <v>4233</v>
      </c>
      <c r="AA150" s="6">
        <v>15591</v>
      </c>
      <c r="AB150" s="6">
        <v>3751</v>
      </c>
      <c r="AD150" s="6">
        <v>102</v>
      </c>
      <c r="AE150" s="6">
        <v>12637</v>
      </c>
      <c r="AF150" s="6">
        <v>2285</v>
      </c>
      <c r="AG150" s="6">
        <v>16825</v>
      </c>
      <c r="AH150" s="6">
        <v>4625</v>
      </c>
      <c r="AI150" s="6">
        <v>34587</v>
      </c>
      <c r="AJ150" s="6">
        <v>15968</v>
      </c>
      <c r="AL150" s="6">
        <v>13426</v>
      </c>
      <c r="AM150" s="6">
        <v>18759</v>
      </c>
      <c r="AN150" s="6">
        <v>10181</v>
      </c>
      <c r="AO150" s="6">
        <v>27466</v>
      </c>
      <c r="AP150" s="6">
        <v>2371</v>
      </c>
      <c r="AQ150" s="6">
        <v>7990</v>
      </c>
      <c r="AS150" s="6">
        <v>4495</v>
      </c>
      <c r="AT150" s="6">
        <v>90272</v>
      </c>
      <c r="AU150" s="6">
        <v>3773</v>
      </c>
      <c r="AV150" s="6">
        <v>4</v>
      </c>
      <c r="AW150" s="6">
        <v>9701</v>
      </c>
      <c r="AX150" s="6">
        <v>7020</v>
      </c>
      <c r="AY150" s="6">
        <v>158</v>
      </c>
      <c r="AZ150" s="6">
        <v>5753</v>
      </c>
      <c r="BB150" s="6">
        <v>12397.65234375</v>
      </c>
      <c r="BC150" s="6">
        <v>1177.031494140625</v>
      </c>
      <c r="BD150" s="6">
        <v>3.1594002246856689</v>
      </c>
      <c r="BE150" s="6">
        <v>1692.0999755859375</v>
      </c>
      <c r="BF150" s="6">
        <v>1049.699951171875</v>
      </c>
      <c r="BG150" s="6">
        <v>9752.880859375</v>
      </c>
      <c r="BH150" s="6">
        <v>0</v>
      </c>
      <c r="BI150" s="6">
        <v>4538.1044921875</v>
      </c>
      <c r="BJ150" s="6">
        <v>8124.05712890625</v>
      </c>
      <c r="BK150" s="27">
        <f t="shared" si="0"/>
        <v>600788</v>
      </c>
      <c r="BL150" s="24">
        <f t="shared" si="1"/>
        <v>0.99920999629114049</v>
      </c>
    </row>
    <row r="151" spans="1:65" ht="12.75" x14ac:dyDescent="0.2">
      <c r="A151" s="11">
        <v>41379</v>
      </c>
      <c r="B151" s="6">
        <v>561478</v>
      </c>
      <c r="C151" s="6">
        <v>22309</v>
      </c>
      <c r="D151" s="6">
        <v>2935</v>
      </c>
      <c r="E151" s="6">
        <v>11176</v>
      </c>
      <c r="F151" s="6">
        <v>5097</v>
      </c>
      <c r="G151" s="6">
        <v>51153</v>
      </c>
      <c r="H151" s="6">
        <v>6200</v>
      </c>
      <c r="I151" s="6">
        <v>8265</v>
      </c>
      <c r="J151" s="6">
        <v>2596</v>
      </c>
      <c r="L151" s="6">
        <v>79779</v>
      </c>
      <c r="M151" s="6">
        <v>20429</v>
      </c>
      <c r="O151" s="6">
        <v>765</v>
      </c>
      <c r="P151" s="6">
        <v>4761</v>
      </c>
      <c r="Q151" s="6">
        <v>4538</v>
      </c>
      <c r="R151" s="6">
        <v>554</v>
      </c>
      <c r="S151" s="6">
        <v>1405</v>
      </c>
      <c r="T151" s="6">
        <v>1470</v>
      </c>
      <c r="U151" s="6">
        <v>20184</v>
      </c>
      <c r="V151" s="6">
        <v>1657</v>
      </c>
      <c r="W151" s="6">
        <v>2125</v>
      </c>
      <c r="X151" s="6">
        <v>13971</v>
      </c>
      <c r="Y151" s="6">
        <v>9593</v>
      </c>
      <c r="Z151" s="6">
        <v>4717</v>
      </c>
      <c r="AA151" s="6">
        <v>13141</v>
      </c>
      <c r="AB151" s="6">
        <v>2008</v>
      </c>
      <c r="AD151" s="6">
        <v>120</v>
      </c>
      <c r="AE151" s="6">
        <v>10199</v>
      </c>
      <c r="AF151" s="6">
        <v>125</v>
      </c>
      <c r="AG151" s="6">
        <v>16922</v>
      </c>
      <c r="AH151" s="6">
        <v>5918</v>
      </c>
      <c r="AI151" s="6">
        <v>30646</v>
      </c>
      <c r="AJ151" s="6">
        <v>14409</v>
      </c>
      <c r="AL151" s="6">
        <v>9609</v>
      </c>
      <c r="AM151" s="6">
        <v>16604</v>
      </c>
      <c r="AN151" s="6">
        <v>4939</v>
      </c>
      <c r="AO151" s="6">
        <v>25676</v>
      </c>
      <c r="AP151" s="6">
        <v>4016</v>
      </c>
      <c r="AQ151" s="6">
        <v>7157</v>
      </c>
      <c r="AR151" s="6">
        <v>173</v>
      </c>
      <c r="AS151" s="6">
        <v>692</v>
      </c>
      <c r="AT151" s="6">
        <v>98380</v>
      </c>
      <c r="AU151" s="6">
        <v>3380</v>
      </c>
      <c r="AV151" s="6">
        <v>1</v>
      </c>
      <c r="AW151" s="6">
        <v>13472</v>
      </c>
      <c r="AX151" s="6">
        <v>2374</v>
      </c>
      <c r="AY151" s="6">
        <v>182</v>
      </c>
      <c r="AZ151" s="6">
        <v>5318</v>
      </c>
      <c r="BB151" s="6">
        <v>11551.7529296875</v>
      </c>
      <c r="BC151" s="6">
        <v>984.77374267578125</v>
      </c>
      <c r="BD151" s="6">
        <v>21.305610656738281</v>
      </c>
      <c r="BE151" s="6">
        <v>1383.199951171875</v>
      </c>
      <c r="BF151" s="6">
        <v>768</v>
      </c>
      <c r="BG151" s="6">
        <v>7966.7275390625</v>
      </c>
      <c r="BH151" s="6">
        <v>0</v>
      </c>
      <c r="BI151" s="6">
        <v>3820.449462890625</v>
      </c>
      <c r="BJ151" s="6">
        <v>6630.97900390625</v>
      </c>
      <c r="BK151" s="27">
        <f t="shared" si="0"/>
        <v>561140</v>
      </c>
      <c r="BL151" s="24">
        <f t="shared" si="1"/>
        <v>0.99939801737556944</v>
      </c>
    </row>
    <row r="152" spans="1:65" ht="12.75" x14ac:dyDescent="0.2">
      <c r="A152" s="11">
        <v>41409</v>
      </c>
      <c r="B152" s="6">
        <v>613004</v>
      </c>
      <c r="C152" s="6">
        <v>21814</v>
      </c>
      <c r="D152" s="6">
        <v>2660</v>
      </c>
      <c r="E152" s="6">
        <v>9608</v>
      </c>
      <c r="F152" s="6">
        <v>5777</v>
      </c>
      <c r="G152" s="6">
        <v>56457</v>
      </c>
      <c r="H152" s="6">
        <v>6136</v>
      </c>
      <c r="I152" s="6">
        <v>9363</v>
      </c>
      <c r="J152" s="6">
        <v>3353</v>
      </c>
      <c r="L152" s="6">
        <v>86344</v>
      </c>
      <c r="M152" s="6">
        <v>21096</v>
      </c>
      <c r="O152" s="6">
        <v>1125</v>
      </c>
      <c r="P152" s="6">
        <v>4305</v>
      </c>
      <c r="Q152" s="6">
        <v>6145</v>
      </c>
      <c r="R152" s="6">
        <v>865</v>
      </c>
      <c r="S152" s="6">
        <v>2094</v>
      </c>
      <c r="T152" s="6">
        <v>1690</v>
      </c>
      <c r="U152" s="6">
        <v>19404</v>
      </c>
      <c r="V152" s="6">
        <v>1383</v>
      </c>
      <c r="W152" s="6">
        <v>3196</v>
      </c>
      <c r="X152" s="6">
        <v>15442</v>
      </c>
      <c r="Y152" s="6">
        <v>11856</v>
      </c>
      <c r="Z152" s="6">
        <v>3596</v>
      </c>
      <c r="AA152" s="6">
        <v>17586</v>
      </c>
      <c r="AB152" s="6">
        <v>3359</v>
      </c>
      <c r="AD152" s="6">
        <v>263</v>
      </c>
      <c r="AE152" s="6">
        <v>13524</v>
      </c>
      <c r="AF152" s="6">
        <v>1281</v>
      </c>
      <c r="AG152" s="6">
        <v>17695</v>
      </c>
      <c r="AH152" s="6">
        <v>6193</v>
      </c>
      <c r="AI152" s="6">
        <v>35596</v>
      </c>
      <c r="AJ152" s="6">
        <v>15758</v>
      </c>
      <c r="AL152" s="6">
        <v>13781</v>
      </c>
      <c r="AM152" s="6">
        <v>19948</v>
      </c>
      <c r="AN152" s="6">
        <v>2888</v>
      </c>
      <c r="AO152" s="6">
        <v>27558</v>
      </c>
      <c r="AP152" s="6">
        <v>5297</v>
      </c>
      <c r="AQ152" s="6">
        <v>7032</v>
      </c>
      <c r="AS152" s="6">
        <v>1426</v>
      </c>
      <c r="AT152" s="6">
        <v>108498</v>
      </c>
      <c r="AU152" s="6">
        <v>2673</v>
      </c>
      <c r="AV152" s="6">
        <v>4</v>
      </c>
      <c r="AW152" s="6">
        <v>12592</v>
      </c>
      <c r="AX152" s="6">
        <v>2203</v>
      </c>
      <c r="AY152" s="6">
        <v>352</v>
      </c>
      <c r="AZ152" s="6">
        <v>3412</v>
      </c>
      <c r="BB152" s="6">
        <v>10933.849609375</v>
      </c>
      <c r="BC152" s="6">
        <v>927.2564697265625</v>
      </c>
      <c r="BD152" s="6">
        <v>30.027374267578125</v>
      </c>
      <c r="BE152" s="6">
        <v>926.29998779296875</v>
      </c>
      <c r="BF152" s="6">
        <v>675.4000244140625</v>
      </c>
      <c r="BG152" s="6">
        <v>7038.29248046875</v>
      </c>
      <c r="BH152" s="6">
        <v>0</v>
      </c>
      <c r="BI152" s="6">
        <v>2899.806884765625</v>
      </c>
      <c r="BJ152" s="6">
        <v>8755.7177734375</v>
      </c>
      <c r="BK152" s="27">
        <f t="shared" si="0"/>
        <v>612628</v>
      </c>
      <c r="BL152" s="24">
        <f t="shared" si="1"/>
        <v>0.99938662716719628</v>
      </c>
      <c r="BM152" s="27">
        <f>SUM(BK148:BK152)</f>
        <v>2967384</v>
      </c>
    </row>
    <row r="153" spans="1:65" ht="12.75" x14ac:dyDescent="0.2">
      <c r="A153" s="11">
        <v>41440</v>
      </c>
      <c r="B153" s="6">
        <v>733992</v>
      </c>
      <c r="C153" s="6">
        <v>29325</v>
      </c>
      <c r="D153" s="6">
        <v>2667</v>
      </c>
      <c r="E153" s="6">
        <v>23656</v>
      </c>
      <c r="F153" s="6">
        <v>10363</v>
      </c>
      <c r="G153" s="6">
        <v>66002</v>
      </c>
      <c r="H153" s="6">
        <v>8848</v>
      </c>
      <c r="I153" s="6">
        <v>8491</v>
      </c>
      <c r="J153" s="6">
        <v>3645</v>
      </c>
      <c r="L153" s="6">
        <v>96637</v>
      </c>
      <c r="M153" s="6">
        <v>26054</v>
      </c>
      <c r="O153" s="6">
        <v>1605</v>
      </c>
      <c r="P153" s="6">
        <v>3551</v>
      </c>
      <c r="Q153" s="6">
        <v>5609</v>
      </c>
      <c r="R153" s="6">
        <v>793</v>
      </c>
      <c r="S153" s="6">
        <v>3117</v>
      </c>
      <c r="T153" s="6">
        <v>924</v>
      </c>
      <c r="U153" s="6">
        <v>26728</v>
      </c>
      <c r="V153" s="6">
        <v>1775</v>
      </c>
      <c r="W153" s="6">
        <v>2385</v>
      </c>
      <c r="X153" s="6">
        <v>13808</v>
      </c>
      <c r="Y153" s="6">
        <v>8325</v>
      </c>
      <c r="Z153" s="6">
        <v>2928</v>
      </c>
      <c r="AA153" s="6">
        <v>25043</v>
      </c>
      <c r="AB153" s="6">
        <v>3499</v>
      </c>
      <c r="AC153" s="6">
        <v>301</v>
      </c>
      <c r="AD153" s="6">
        <v>427</v>
      </c>
      <c r="AE153" s="6">
        <v>17631</v>
      </c>
      <c r="AF153" s="6">
        <v>2935</v>
      </c>
      <c r="AG153" s="6">
        <v>19924</v>
      </c>
      <c r="AH153" s="6">
        <v>7248</v>
      </c>
      <c r="AI153" s="6">
        <v>41574</v>
      </c>
      <c r="AJ153" s="6">
        <v>17311</v>
      </c>
      <c r="AL153" s="6">
        <v>13245</v>
      </c>
      <c r="AM153" s="6">
        <v>26007</v>
      </c>
      <c r="AN153" s="6">
        <v>3653</v>
      </c>
      <c r="AO153" s="6">
        <v>28450</v>
      </c>
      <c r="AP153" s="6">
        <v>4521</v>
      </c>
      <c r="AQ153" s="6">
        <v>9799</v>
      </c>
      <c r="AS153" s="6">
        <v>3014</v>
      </c>
      <c r="AT153" s="6">
        <v>137055</v>
      </c>
      <c r="AU153" s="6">
        <v>3324</v>
      </c>
      <c r="AV153" s="6">
        <v>4</v>
      </c>
      <c r="AW153" s="6">
        <v>12395</v>
      </c>
      <c r="AX153" s="6">
        <v>4368</v>
      </c>
      <c r="AY153" s="6">
        <v>224</v>
      </c>
      <c r="AZ153" s="6">
        <v>4705</v>
      </c>
      <c r="BB153" s="6">
        <v>10875.138671875</v>
      </c>
      <c r="BC153" s="6">
        <v>901.13714599609375</v>
      </c>
      <c r="BD153" s="6">
        <v>0</v>
      </c>
      <c r="BE153" s="6">
        <v>1052.199951171875</v>
      </c>
      <c r="BF153" s="6">
        <v>646.4000244140625</v>
      </c>
      <c r="BG153" s="6">
        <v>7287.6484375</v>
      </c>
      <c r="BH153" s="6">
        <v>0</v>
      </c>
      <c r="BI153" s="6">
        <v>2552.865234375</v>
      </c>
      <c r="BJ153" s="6">
        <v>9654.77734375</v>
      </c>
      <c r="BK153" s="27">
        <f t="shared" si="0"/>
        <v>733893</v>
      </c>
      <c r="BL153" s="24">
        <f t="shared" si="1"/>
        <v>0.99986512114573456</v>
      </c>
    </row>
    <row r="154" spans="1:65" ht="12.75" x14ac:dyDescent="0.2">
      <c r="A154" s="11">
        <v>41470</v>
      </c>
      <c r="B154" s="6">
        <v>905868</v>
      </c>
      <c r="C154" s="6">
        <v>30779</v>
      </c>
      <c r="D154" s="6">
        <v>2549</v>
      </c>
      <c r="E154" s="6">
        <v>32223</v>
      </c>
      <c r="F154" s="6">
        <v>10497</v>
      </c>
      <c r="G154" s="6">
        <v>82047</v>
      </c>
      <c r="H154" s="6">
        <v>10258</v>
      </c>
      <c r="I154" s="6">
        <v>11393</v>
      </c>
      <c r="J154" s="6">
        <v>5026</v>
      </c>
      <c r="L154" s="6">
        <v>96912</v>
      </c>
      <c r="M154" s="6">
        <v>24911</v>
      </c>
      <c r="O154" s="6">
        <v>2918</v>
      </c>
      <c r="P154" s="6">
        <v>10638</v>
      </c>
      <c r="Q154" s="6">
        <v>9287</v>
      </c>
      <c r="R154" s="6">
        <v>2378</v>
      </c>
      <c r="S154" s="6">
        <v>3146</v>
      </c>
      <c r="T154" s="6">
        <v>2790</v>
      </c>
      <c r="U154" s="6">
        <v>30271</v>
      </c>
      <c r="V154" s="6">
        <v>2180</v>
      </c>
      <c r="W154" s="6">
        <v>4887</v>
      </c>
      <c r="X154" s="6">
        <v>22504</v>
      </c>
      <c r="Y154" s="6">
        <v>13313</v>
      </c>
      <c r="Z154" s="6">
        <v>6429</v>
      </c>
      <c r="AA154" s="6">
        <v>25297</v>
      </c>
      <c r="AB154" s="6">
        <v>4823</v>
      </c>
      <c r="AD154" s="6">
        <v>1233</v>
      </c>
      <c r="AE154" s="6">
        <v>21176</v>
      </c>
      <c r="AF154" s="6">
        <v>4140</v>
      </c>
      <c r="AG154" s="6">
        <v>29174</v>
      </c>
      <c r="AH154" s="6">
        <v>8071</v>
      </c>
      <c r="AI154" s="6">
        <v>62457</v>
      </c>
      <c r="AJ154" s="6">
        <v>19612</v>
      </c>
      <c r="AL154" s="6">
        <v>17455</v>
      </c>
      <c r="AM154" s="6">
        <v>29436</v>
      </c>
      <c r="AN154" s="6">
        <v>8628</v>
      </c>
      <c r="AO154" s="6">
        <v>37990</v>
      </c>
      <c r="AP154" s="6">
        <v>6014</v>
      </c>
      <c r="AQ154" s="6">
        <v>11958</v>
      </c>
      <c r="AR154" s="6">
        <v>951</v>
      </c>
      <c r="AS154" s="6">
        <v>3935</v>
      </c>
      <c r="AT154" s="6">
        <v>151346</v>
      </c>
      <c r="AU154" s="6">
        <v>4863</v>
      </c>
      <c r="AV154" s="6">
        <v>3</v>
      </c>
      <c r="AW154" s="6">
        <v>21601</v>
      </c>
      <c r="AX154" s="6">
        <v>9252</v>
      </c>
      <c r="AY154" s="6">
        <v>845</v>
      </c>
      <c r="AZ154" s="6">
        <v>7584</v>
      </c>
      <c r="BB154" s="6">
        <v>11749.9853515625</v>
      </c>
      <c r="BC154" s="6">
        <v>989.19110107421875</v>
      </c>
      <c r="BD154" s="6">
        <v>22.253990173339844</v>
      </c>
      <c r="BE154" s="6">
        <v>1350.4000244140625</v>
      </c>
      <c r="BF154" s="6">
        <v>1045.4000244140625</v>
      </c>
      <c r="BG154" s="6">
        <v>9624.51171875</v>
      </c>
      <c r="BH154" s="6">
        <v>0</v>
      </c>
      <c r="BI154" s="6">
        <v>2687.66943359375</v>
      </c>
      <c r="BJ154" s="6">
        <v>10966.2431640625</v>
      </c>
      <c r="BK154" s="27">
        <f t="shared" si="0"/>
        <v>905180</v>
      </c>
      <c r="BL154" s="24">
        <f t="shared" si="1"/>
        <v>0.9992405074470011</v>
      </c>
    </row>
    <row r="155" spans="1:65" ht="12.75" x14ac:dyDescent="0.2">
      <c r="A155" s="11">
        <v>41501</v>
      </c>
      <c r="B155" s="6">
        <v>898441</v>
      </c>
      <c r="C155" s="6">
        <v>33496</v>
      </c>
      <c r="D155" s="6">
        <v>2509</v>
      </c>
      <c r="E155" s="6">
        <v>32612</v>
      </c>
      <c r="F155" s="6">
        <v>10091</v>
      </c>
      <c r="G155" s="6">
        <v>82511</v>
      </c>
      <c r="H155" s="6">
        <v>9801</v>
      </c>
      <c r="I155" s="6">
        <v>9827</v>
      </c>
      <c r="J155" s="6">
        <v>4157</v>
      </c>
      <c r="L155" s="6">
        <v>107377</v>
      </c>
      <c r="M155" s="6">
        <v>28011</v>
      </c>
      <c r="O155" s="6">
        <v>3225</v>
      </c>
      <c r="P155" s="6">
        <v>6925</v>
      </c>
      <c r="Q155" s="6">
        <v>8716</v>
      </c>
      <c r="R155" s="6">
        <v>2207</v>
      </c>
      <c r="S155" s="6">
        <v>2951</v>
      </c>
      <c r="T155" s="6">
        <v>1184</v>
      </c>
      <c r="U155" s="6">
        <v>31530</v>
      </c>
      <c r="V155" s="6">
        <v>1627</v>
      </c>
      <c r="W155" s="6">
        <v>1743</v>
      </c>
      <c r="X155" s="6">
        <v>19294</v>
      </c>
      <c r="Y155" s="6">
        <v>11306</v>
      </c>
      <c r="Z155" s="6">
        <v>6016</v>
      </c>
      <c r="AA155" s="6">
        <v>26815</v>
      </c>
      <c r="AB155" s="6">
        <v>3684</v>
      </c>
      <c r="AD155" s="6">
        <v>1399</v>
      </c>
      <c r="AE155" s="6">
        <v>19233</v>
      </c>
      <c r="AF155" s="6">
        <v>3638</v>
      </c>
      <c r="AG155" s="6">
        <v>22216</v>
      </c>
      <c r="AH155" s="6">
        <v>8762</v>
      </c>
      <c r="AI155" s="6">
        <v>44729</v>
      </c>
      <c r="AJ155" s="6">
        <v>19504</v>
      </c>
      <c r="AL155" s="6">
        <v>15104</v>
      </c>
      <c r="AM155" s="6">
        <v>30981</v>
      </c>
      <c r="AN155" s="6">
        <v>11110</v>
      </c>
      <c r="AO155" s="6">
        <v>35567</v>
      </c>
      <c r="AP155" s="6">
        <v>5309</v>
      </c>
      <c r="AQ155" s="6">
        <v>10753</v>
      </c>
      <c r="AR155" s="6">
        <v>1013</v>
      </c>
      <c r="AS155" s="6">
        <v>3718</v>
      </c>
      <c r="AT155" s="6">
        <v>172002</v>
      </c>
      <c r="AU155" s="6">
        <v>4927</v>
      </c>
      <c r="AV155" s="6">
        <v>3</v>
      </c>
      <c r="AW155" s="6">
        <v>20057</v>
      </c>
      <c r="AX155" s="6">
        <v>11984</v>
      </c>
      <c r="AY155" s="6">
        <v>239</v>
      </c>
      <c r="AZ155" s="6">
        <v>7828</v>
      </c>
      <c r="BB155" s="6">
        <v>11981.2626953125</v>
      </c>
      <c r="BC155" s="6">
        <v>933.9940185546875</v>
      </c>
      <c r="BD155" s="6">
        <v>21.318958282470703</v>
      </c>
      <c r="BE155" s="6">
        <v>1573.5</v>
      </c>
      <c r="BF155" s="6">
        <v>1316.4000244140625</v>
      </c>
      <c r="BG155" s="6">
        <v>7154.37841796875</v>
      </c>
      <c r="BH155" s="6">
        <v>0</v>
      </c>
      <c r="BI155" s="6">
        <v>2973.060791015625</v>
      </c>
      <c r="BJ155" s="6">
        <v>10613.6787109375</v>
      </c>
      <c r="BK155" s="27">
        <f t="shared" si="0"/>
        <v>897691</v>
      </c>
      <c r="BL155" s="24">
        <f t="shared" si="1"/>
        <v>0.99916522064331437</v>
      </c>
    </row>
    <row r="156" spans="1:65" ht="12.75" x14ac:dyDescent="0.2">
      <c r="A156" s="11">
        <v>41532</v>
      </c>
      <c r="B156" s="6">
        <v>749379</v>
      </c>
      <c r="C156" s="6">
        <v>26773</v>
      </c>
      <c r="D156" s="6">
        <v>2322</v>
      </c>
      <c r="E156" s="6">
        <v>25355</v>
      </c>
      <c r="F156" s="6">
        <v>7482</v>
      </c>
      <c r="G156" s="6">
        <v>82139</v>
      </c>
      <c r="H156" s="6">
        <v>8839</v>
      </c>
      <c r="I156" s="6">
        <v>9182</v>
      </c>
      <c r="J156" s="6">
        <v>3895</v>
      </c>
      <c r="L156" s="6">
        <v>95708</v>
      </c>
      <c r="M156" s="6">
        <v>26038</v>
      </c>
      <c r="O156" s="6">
        <v>2800</v>
      </c>
      <c r="P156" s="6">
        <v>4513</v>
      </c>
      <c r="Q156" s="6">
        <v>5692</v>
      </c>
      <c r="R156" s="6">
        <v>1645</v>
      </c>
      <c r="S156" s="6">
        <v>2648</v>
      </c>
      <c r="T156" s="6">
        <v>706</v>
      </c>
      <c r="U156" s="6">
        <v>25259</v>
      </c>
      <c r="V156" s="6">
        <v>1484</v>
      </c>
      <c r="W156" s="6">
        <v>2796</v>
      </c>
      <c r="X156" s="6">
        <v>14444</v>
      </c>
      <c r="Y156" s="6">
        <v>7677</v>
      </c>
      <c r="Z156" s="6">
        <v>4911</v>
      </c>
      <c r="AA156" s="6">
        <v>18443</v>
      </c>
      <c r="AB156" s="6">
        <v>3635</v>
      </c>
      <c r="AD156" s="6">
        <v>617</v>
      </c>
      <c r="AE156" s="6">
        <v>15385</v>
      </c>
      <c r="AF156" s="6">
        <v>3169</v>
      </c>
      <c r="AG156" s="6">
        <v>18934</v>
      </c>
      <c r="AH156" s="6">
        <v>7000</v>
      </c>
      <c r="AI156" s="6">
        <v>34409</v>
      </c>
      <c r="AJ156" s="6">
        <v>18336</v>
      </c>
      <c r="AL156" s="6">
        <v>8592</v>
      </c>
      <c r="AM156" s="6">
        <v>23685</v>
      </c>
      <c r="AN156" s="6">
        <v>9036</v>
      </c>
      <c r="AO156" s="6">
        <v>29781</v>
      </c>
      <c r="AP156" s="6">
        <v>5223</v>
      </c>
      <c r="AQ156" s="6">
        <v>9001</v>
      </c>
      <c r="AR156" s="6">
        <v>528</v>
      </c>
      <c r="AS156" s="6">
        <v>2855</v>
      </c>
      <c r="AT156" s="6">
        <v>142792</v>
      </c>
      <c r="AU156" s="6">
        <v>4676</v>
      </c>
      <c r="AV156" s="6">
        <v>3</v>
      </c>
      <c r="AW156" s="6">
        <v>15834</v>
      </c>
      <c r="AX156" s="6">
        <v>9448</v>
      </c>
      <c r="AY156" s="6">
        <v>221</v>
      </c>
      <c r="AZ156" s="6">
        <v>4946</v>
      </c>
      <c r="BB156" s="6">
        <v>10583.7978515625</v>
      </c>
      <c r="BC156" s="6">
        <v>612.2034912109375</v>
      </c>
      <c r="BD156" s="6">
        <v>6.9391918182373047</v>
      </c>
      <c r="BE156" s="6">
        <v>1566.4000244140625</v>
      </c>
      <c r="BF156" s="6">
        <v>1153</v>
      </c>
      <c r="BG156" s="6">
        <v>7357.296875</v>
      </c>
      <c r="BH156" s="6">
        <v>0</v>
      </c>
      <c r="BI156" s="6">
        <v>2964.517578125</v>
      </c>
      <c r="BJ156" s="6">
        <v>8925.4560546875</v>
      </c>
      <c r="BK156" s="27">
        <f t="shared" si="0"/>
        <v>748857</v>
      </c>
      <c r="BL156" s="24">
        <f t="shared" si="1"/>
        <v>0.9993034232344381</v>
      </c>
    </row>
    <row r="157" spans="1:65" ht="12.75" x14ac:dyDescent="0.2">
      <c r="A157" s="11">
        <v>41562</v>
      </c>
      <c r="B157" s="6">
        <v>636285</v>
      </c>
      <c r="C157" s="6">
        <v>26791</v>
      </c>
      <c r="D157" s="6">
        <v>2440</v>
      </c>
      <c r="E157" s="6">
        <v>15157</v>
      </c>
      <c r="F157" s="6">
        <v>6116</v>
      </c>
      <c r="G157" s="6">
        <v>69457</v>
      </c>
      <c r="H157" s="6">
        <v>5479</v>
      </c>
      <c r="I157" s="6">
        <v>8042</v>
      </c>
      <c r="J157" s="6">
        <v>3483</v>
      </c>
      <c r="L157" s="6">
        <v>93341</v>
      </c>
      <c r="M157" s="6">
        <v>24806</v>
      </c>
      <c r="O157" s="6">
        <v>1573</v>
      </c>
      <c r="P157" s="6">
        <v>1804</v>
      </c>
      <c r="Q157" s="6">
        <v>6364</v>
      </c>
      <c r="S157" s="6">
        <v>1604</v>
      </c>
      <c r="T157" s="6">
        <v>717</v>
      </c>
      <c r="U157" s="6">
        <v>20509</v>
      </c>
      <c r="V157" s="6">
        <v>1384</v>
      </c>
      <c r="W157" s="6">
        <v>2126</v>
      </c>
      <c r="X157" s="6">
        <v>14110</v>
      </c>
      <c r="Y157" s="6">
        <v>8025</v>
      </c>
      <c r="Z157" s="6">
        <v>2805</v>
      </c>
      <c r="AA157" s="6">
        <v>17349</v>
      </c>
      <c r="AB157" s="6">
        <v>1884</v>
      </c>
      <c r="AE157" s="6">
        <v>14136</v>
      </c>
      <c r="AF157" s="6">
        <v>2096</v>
      </c>
      <c r="AG157" s="6">
        <v>16392</v>
      </c>
      <c r="AH157" s="6">
        <v>5144</v>
      </c>
      <c r="AI157" s="6">
        <v>28990</v>
      </c>
      <c r="AJ157" s="6">
        <v>15088</v>
      </c>
      <c r="AL157" s="6">
        <v>14095</v>
      </c>
      <c r="AM157" s="6">
        <v>14245</v>
      </c>
      <c r="AN157" s="6">
        <v>9151</v>
      </c>
      <c r="AO157" s="6">
        <v>28201</v>
      </c>
      <c r="AP157" s="6">
        <v>4423</v>
      </c>
      <c r="AQ157" s="6">
        <v>6423</v>
      </c>
      <c r="AS157" s="6">
        <v>2718</v>
      </c>
      <c r="AT157" s="6">
        <v>107900</v>
      </c>
      <c r="AU157" s="6">
        <v>4355</v>
      </c>
      <c r="AV157" s="6">
        <v>4</v>
      </c>
      <c r="AW157" s="6">
        <v>11788</v>
      </c>
      <c r="AX157" s="6">
        <v>9436</v>
      </c>
      <c r="AY157" s="6">
        <v>43</v>
      </c>
      <c r="AZ157" s="6">
        <v>4753</v>
      </c>
      <c r="BB157" s="6">
        <v>10984.662109375</v>
      </c>
      <c r="BC157" s="6">
        <v>1354.9427490234375</v>
      </c>
      <c r="BD157" s="6">
        <v>47.522762298583984</v>
      </c>
      <c r="BE157" s="6">
        <v>1417</v>
      </c>
      <c r="BF157" s="6">
        <v>1254.4000244140625</v>
      </c>
      <c r="BG157" s="6">
        <v>6460.955078125</v>
      </c>
      <c r="BH157" s="6">
        <v>0</v>
      </c>
      <c r="BI157" s="6">
        <v>3478.68798828125</v>
      </c>
      <c r="BJ157" s="6">
        <v>8665.1103515625</v>
      </c>
      <c r="BK157" s="27">
        <f t="shared" si="0"/>
        <v>634747</v>
      </c>
      <c r="BL157" s="24">
        <f t="shared" si="1"/>
        <v>0.99758284416574339</v>
      </c>
    </row>
    <row r="158" spans="1:65" ht="12.75" x14ac:dyDescent="0.2">
      <c r="A158" s="11">
        <v>41593</v>
      </c>
      <c r="B158" s="6">
        <v>598192</v>
      </c>
      <c r="C158" s="6">
        <v>26837</v>
      </c>
      <c r="D158" s="6">
        <v>2854</v>
      </c>
      <c r="E158" s="6">
        <v>11608</v>
      </c>
      <c r="F158" s="6">
        <v>4707</v>
      </c>
      <c r="G158" s="6">
        <v>69557</v>
      </c>
      <c r="H158" s="6">
        <v>5706</v>
      </c>
      <c r="I158" s="6">
        <v>8323</v>
      </c>
      <c r="J158" s="6">
        <v>2355</v>
      </c>
      <c r="L158" s="6">
        <v>76228</v>
      </c>
      <c r="M158" s="6">
        <v>19498</v>
      </c>
      <c r="O158" s="6">
        <v>2137</v>
      </c>
      <c r="P158" s="6">
        <v>2447</v>
      </c>
      <c r="Q158" s="6">
        <v>5997</v>
      </c>
      <c r="R158" s="6">
        <v>951</v>
      </c>
      <c r="S158" s="6">
        <v>1310</v>
      </c>
      <c r="T158" s="6">
        <v>582</v>
      </c>
      <c r="U158" s="6">
        <v>18697</v>
      </c>
      <c r="V158" s="6">
        <v>1678</v>
      </c>
      <c r="W158" s="6">
        <v>600</v>
      </c>
      <c r="X158" s="6">
        <v>9542</v>
      </c>
      <c r="Y158" s="6">
        <v>7314</v>
      </c>
      <c r="Z158" s="6">
        <v>3672</v>
      </c>
      <c r="AA158" s="6">
        <v>16772</v>
      </c>
      <c r="AB158" s="6">
        <v>1662</v>
      </c>
      <c r="AD158" s="6">
        <v>327</v>
      </c>
      <c r="AE158" s="6">
        <v>12992</v>
      </c>
      <c r="AF158" s="6">
        <v>2396</v>
      </c>
      <c r="AG158" s="6">
        <v>16085</v>
      </c>
      <c r="AH158" s="6">
        <v>5563</v>
      </c>
      <c r="AI158" s="6">
        <v>31434</v>
      </c>
      <c r="AJ158" s="6">
        <v>15652</v>
      </c>
      <c r="AL158" s="6">
        <v>13669</v>
      </c>
      <c r="AM158" s="6">
        <v>14352</v>
      </c>
      <c r="AN158" s="6">
        <v>10248</v>
      </c>
      <c r="AO158" s="6">
        <v>28271</v>
      </c>
      <c r="AP158" s="6">
        <v>2864</v>
      </c>
      <c r="AQ158" s="6">
        <v>5535</v>
      </c>
      <c r="AR158" s="6">
        <v>494</v>
      </c>
      <c r="AS158" s="6">
        <v>2098</v>
      </c>
      <c r="AT158" s="6">
        <v>104887</v>
      </c>
      <c r="AU158" s="6">
        <v>4437</v>
      </c>
      <c r="AV158" s="6">
        <v>4</v>
      </c>
      <c r="AW158" s="6">
        <v>13595</v>
      </c>
      <c r="AX158" s="6">
        <v>7589</v>
      </c>
      <c r="AY158" s="6">
        <v>36</v>
      </c>
      <c r="AZ158" s="6">
        <v>4195</v>
      </c>
      <c r="BB158" s="6">
        <v>12310.1435546875</v>
      </c>
      <c r="BC158" s="6">
        <v>986.2225341796875</v>
      </c>
      <c r="BD158" s="6">
        <v>1.8181635141372681</v>
      </c>
      <c r="BE158" s="6">
        <v>1712.5999755859375</v>
      </c>
      <c r="BF158" s="6">
        <v>1409.9000244140625</v>
      </c>
      <c r="BG158" s="6">
        <v>6184.43994140625</v>
      </c>
      <c r="BH158" s="6">
        <v>0</v>
      </c>
      <c r="BI158" s="6">
        <v>3771.114990234375</v>
      </c>
      <c r="BJ158" s="6">
        <v>8030.75146484375</v>
      </c>
      <c r="BK158" s="27">
        <f t="shared" si="0"/>
        <v>597757</v>
      </c>
      <c r="BL158" s="24">
        <f t="shared" si="1"/>
        <v>0.99927280873030733</v>
      </c>
    </row>
    <row r="159" spans="1:65" ht="12.75" x14ac:dyDescent="0.2">
      <c r="A159" s="11">
        <v>41623</v>
      </c>
      <c r="B159" s="6">
        <v>661816</v>
      </c>
      <c r="C159" s="6">
        <v>27112</v>
      </c>
      <c r="D159" s="6">
        <v>2983</v>
      </c>
      <c r="E159" s="6">
        <v>17322</v>
      </c>
      <c r="F159" s="6">
        <v>6804</v>
      </c>
      <c r="G159" s="6">
        <v>78541</v>
      </c>
      <c r="H159" s="6">
        <v>8893</v>
      </c>
      <c r="I159" s="6">
        <v>7856</v>
      </c>
      <c r="J159" s="6">
        <v>2539</v>
      </c>
      <c r="L159" s="6">
        <v>71967</v>
      </c>
      <c r="M159" s="6">
        <v>18372</v>
      </c>
      <c r="O159" s="6">
        <v>3197</v>
      </c>
      <c r="P159" s="6">
        <v>2408</v>
      </c>
      <c r="Q159" s="6">
        <v>6665</v>
      </c>
      <c r="R159" s="6">
        <v>1378</v>
      </c>
      <c r="S159" s="6">
        <v>1482</v>
      </c>
      <c r="T159" s="6">
        <v>551</v>
      </c>
      <c r="U159" s="6">
        <v>23021</v>
      </c>
      <c r="V159" s="6">
        <v>2382</v>
      </c>
      <c r="W159" s="6">
        <v>2335</v>
      </c>
      <c r="X159" s="6">
        <v>6799</v>
      </c>
      <c r="Y159" s="6">
        <v>9057</v>
      </c>
      <c r="Z159" s="6">
        <v>5001</v>
      </c>
      <c r="AA159" s="6">
        <v>17886</v>
      </c>
      <c r="AB159" s="6">
        <v>3171</v>
      </c>
      <c r="AE159" s="6">
        <v>14945</v>
      </c>
      <c r="AF159" s="6">
        <v>2412</v>
      </c>
      <c r="AG159" s="6">
        <v>18177</v>
      </c>
      <c r="AH159" s="6">
        <v>6369</v>
      </c>
      <c r="AI159" s="6">
        <v>35966</v>
      </c>
      <c r="AJ159" s="6">
        <v>18969</v>
      </c>
      <c r="AL159" s="6">
        <v>13424</v>
      </c>
      <c r="AM159" s="6">
        <v>21757</v>
      </c>
      <c r="AN159" s="6">
        <v>12552</v>
      </c>
      <c r="AO159" s="6">
        <v>29838</v>
      </c>
      <c r="AP159" s="6">
        <v>2210</v>
      </c>
      <c r="AQ159" s="6">
        <v>5557</v>
      </c>
      <c r="AR159" s="6">
        <v>1027</v>
      </c>
      <c r="AS159" s="6">
        <v>2256</v>
      </c>
      <c r="AT159" s="6">
        <v>114735</v>
      </c>
      <c r="AU159" s="6">
        <v>5186</v>
      </c>
      <c r="AV159" s="6">
        <v>4</v>
      </c>
      <c r="AW159" s="6">
        <v>12834</v>
      </c>
      <c r="AX159" s="6">
        <v>10457</v>
      </c>
      <c r="AY159" s="6">
        <v>136</v>
      </c>
      <c r="AZ159" s="6">
        <v>4404</v>
      </c>
      <c r="BB159" s="6">
        <v>13378.154296875</v>
      </c>
      <c r="BC159" s="6">
        <v>2073.113037109375</v>
      </c>
      <c r="BD159" s="6">
        <v>11.903223037719727</v>
      </c>
      <c r="BE159" s="6">
        <v>1717</v>
      </c>
      <c r="BF159" s="6">
        <v>1536.800048828125</v>
      </c>
      <c r="BG159" s="6">
        <v>7333.064453125</v>
      </c>
      <c r="BH159" s="6">
        <v>4.7720952033996582</v>
      </c>
      <c r="BI159" s="6">
        <v>4589.40966796875</v>
      </c>
      <c r="BJ159" s="6">
        <v>7328.947265625</v>
      </c>
      <c r="BK159" s="27">
        <f t="shared" si="0"/>
        <v>660937</v>
      </c>
      <c r="BL159" s="24">
        <f t="shared" si="1"/>
        <v>0.99867183628077894</v>
      </c>
      <c r="BM159" s="27">
        <f>SUM(BK148:BK159)</f>
        <v>8146446</v>
      </c>
    </row>
    <row r="160" spans="1:65" ht="12.75" x14ac:dyDescent="0.2">
      <c r="A160" s="11">
        <v>41654</v>
      </c>
      <c r="B160" s="6">
        <v>661523</v>
      </c>
      <c r="C160" s="6">
        <v>31424</v>
      </c>
      <c r="D160" s="6">
        <v>3248</v>
      </c>
      <c r="E160" s="6">
        <v>10534</v>
      </c>
      <c r="F160" s="6">
        <v>7429</v>
      </c>
      <c r="G160" s="6">
        <v>70349</v>
      </c>
      <c r="H160" s="6">
        <v>6483</v>
      </c>
      <c r="I160" s="6">
        <v>5960</v>
      </c>
      <c r="J160" s="6">
        <v>1947</v>
      </c>
      <c r="L160" s="6">
        <v>78875</v>
      </c>
      <c r="M160" s="6">
        <v>21868</v>
      </c>
      <c r="O160" s="6">
        <v>2701</v>
      </c>
      <c r="P160" s="6">
        <v>5131</v>
      </c>
      <c r="Q160" s="6">
        <v>10167</v>
      </c>
      <c r="R160" s="6">
        <v>945</v>
      </c>
      <c r="S160" s="6">
        <v>1785</v>
      </c>
      <c r="T160" s="6">
        <v>6161</v>
      </c>
      <c r="U160" s="6">
        <v>25721</v>
      </c>
      <c r="V160" s="6">
        <v>2644</v>
      </c>
      <c r="W160" s="6">
        <v>1191</v>
      </c>
      <c r="X160" s="6">
        <v>7693</v>
      </c>
      <c r="Y160" s="6">
        <v>12572</v>
      </c>
      <c r="Z160" s="6">
        <v>3178</v>
      </c>
      <c r="AA160" s="6">
        <v>23073</v>
      </c>
      <c r="AB160" s="6">
        <v>3279</v>
      </c>
      <c r="AE160" s="6">
        <v>11295</v>
      </c>
      <c r="AF160" s="6">
        <v>582</v>
      </c>
      <c r="AG160" s="6">
        <v>16358</v>
      </c>
      <c r="AH160" s="6">
        <v>5758</v>
      </c>
      <c r="AI160" s="6">
        <v>32728</v>
      </c>
      <c r="AJ160" s="6">
        <v>17840</v>
      </c>
      <c r="AL160" s="6">
        <v>15515</v>
      </c>
      <c r="AM160" s="6">
        <v>20541</v>
      </c>
      <c r="AN160" s="6">
        <v>11645</v>
      </c>
      <c r="AO160" s="6">
        <v>27697</v>
      </c>
      <c r="AP160" s="6">
        <v>2553</v>
      </c>
      <c r="AQ160" s="6">
        <v>7136</v>
      </c>
      <c r="AS160" s="6">
        <v>6188</v>
      </c>
      <c r="AT160" s="6">
        <v>107405</v>
      </c>
      <c r="AU160" s="6">
        <v>4478</v>
      </c>
      <c r="AV160" s="6">
        <v>4</v>
      </c>
      <c r="AW160" s="6">
        <v>13388</v>
      </c>
      <c r="AX160" s="6">
        <v>8999</v>
      </c>
      <c r="AY160" s="6">
        <v>1056</v>
      </c>
      <c r="AZ160" s="6">
        <v>5026</v>
      </c>
      <c r="BB160" s="6">
        <v>12875.5517578125</v>
      </c>
      <c r="BC160" s="6">
        <v>1549.388916015625</v>
      </c>
      <c r="BD160" s="6">
        <v>107.50485992431641</v>
      </c>
      <c r="BE160" s="6">
        <v>1855.5</v>
      </c>
      <c r="BF160" s="6">
        <v>1153.300048828125</v>
      </c>
      <c r="BG160" s="6">
        <v>8170.77880859375</v>
      </c>
      <c r="BH160" s="6">
        <v>0</v>
      </c>
      <c r="BI160" s="6">
        <v>3797.0419921875</v>
      </c>
      <c r="BJ160" s="6">
        <v>7675.2177734375</v>
      </c>
      <c r="BK160" s="27">
        <f t="shared" si="0"/>
        <v>660550</v>
      </c>
      <c r="BL160" s="24">
        <f t="shared" si="1"/>
        <v>0.99852915166970768</v>
      </c>
    </row>
    <row r="161" spans="1:68" ht="12.75" x14ac:dyDescent="0.2">
      <c r="A161" s="11">
        <v>41685</v>
      </c>
      <c r="B161" s="6">
        <v>554241</v>
      </c>
      <c r="C161" s="6">
        <v>18024</v>
      </c>
      <c r="D161" s="6">
        <v>2519</v>
      </c>
      <c r="E161" s="6">
        <v>9727</v>
      </c>
      <c r="F161" s="6">
        <v>4537</v>
      </c>
      <c r="G161" s="6">
        <v>72606</v>
      </c>
      <c r="H161" s="6">
        <v>6424</v>
      </c>
      <c r="I161" s="6">
        <v>6454</v>
      </c>
      <c r="J161" s="6">
        <v>1851</v>
      </c>
      <c r="L161" s="6">
        <v>61733</v>
      </c>
      <c r="M161" s="6">
        <v>14162</v>
      </c>
      <c r="O161" s="6">
        <v>2173</v>
      </c>
      <c r="P161" s="6">
        <v>1234</v>
      </c>
      <c r="Q161" s="6">
        <v>8055</v>
      </c>
      <c r="R161" s="6">
        <v>629</v>
      </c>
      <c r="S161" s="6">
        <v>1539</v>
      </c>
      <c r="T161" s="6">
        <v>3222</v>
      </c>
      <c r="U161" s="6">
        <v>19961</v>
      </c>
      <c r="V161" s="6">
        <v>1902</v>
      </c>
      <c r="W161" s="6">
        <v>821</v>
      </c>
      <c r="X161" s="6">
        <v>7916</v>
      </c>
      <c r="Y161" s="6">
        <v>11234</v>
      </c>
      <c r="Z161" s="6">
        <v>1691</v>
      </c>
      <c r="AA161" s="6">
        <v>16295</v>
      </c>
      <c r="AB161" s="6">
        <v>2275</v>
      </c>
      <c r="AD161" s="6">
        <v>99</v>
      </c>
      <c r="AE161" s="6">
        <v>10102</v>
      </c>
      <c r="AF161" s="6">
        <v>406</v>
      </c>
      <c r="AG161" s="6">
        <v>17562</v>
      </c>
      <c r="AH161" s="6">
        <v>4709</v>
      </c>
      <c r="AI161" s="6">
        <v>32845</v>
      </c>
      <c r="AJ161" s="6">
        <v>8693</v>
      </c>
      <c r="AL161" s="6">
        <v>13358</v>
      </c>
      <c r="AM161" s="6">
        <v>20430</v>
      </c>
      <c r="AN161" s="6">
        <v>10385</v>
      </c>
      <c r="AO161" s="6">
        <v>24597</v>
      </c>
      <c r="AP161" s="6">
        <v>1746</v>
      </c>
      <c r="AQ161" s="6">
        <v>4651</v>
      </c>
      <c r="AS161" s="6">
        <v>1771</v>
      </c>
      <c r="AT161" s="6">
        <v>95087</v>
      </c>
      <c r="AU161" s="6">
        <v>3940</v>
      </c>
      <c r="AV161" s="6">
        <v>3</v>
      </c>
      <c r="AW161" s="6">
        <v>13541</v>
      </c>
      <c r="AX161" s="6">
        <v>7701</v>
      </c>
      <c r="AY161" s="6">
        <v>726</v>
      </c>
      <c r="AZ161" s="6">
        <v>4276</v>
      </c>
      <c r="BB161" s="6">
        <v>12356.4970703125</v>
      </c>
      <c r="BC161" s="6">
        <v>940.2127685546875</v>
      </c>
      <c r="BD161" s="6">
        <v>2.9145970344543457</v>
      </c>
      <c r="BE161" s="6">
        <v>1589.699951171875</v>
      </c>
      <c r="BF161" s="6">
        <v>2404.89990234375</v>
      </c>
      <c r="BG161" s="6">
        <v>7036.52392578125</v>
      </c>
      <c r="BH161" s="6">
        <v>0</v>
      </c>
      <c r="BI161" s="6">
        <v>3448.337158203125</v>
      </c>
      <c r="BJ161" s="6">
        <v>5838.5380859375</v>
      </c>
      <c r="BK161" s="27">
        <f t="shared" si="0"/>
        <v>553612</v>
      </c>
      <c r="BL161" s="24">
        <f t="shared" si="1"/>
        <v>0.99886511463424754</v>
      </c>
    </row>
    <row r="162" spans="1:68" ht="12.75" x14ac:dyDescent="0.2">
      <c r="A162" s="11">
        <v>41713</v>
      </c>
      <c r="B162" s="6">
        <v>557374</v>
      </c>
      <c r="C162" s="6">
        <v>26522</v>
      </c>
      <c r="D162" s="6">
        <v>2321</v>
      </c>
      <c r="E162" s="6">
        <v>5456</v>
      </c>
      <c r="F162" s="6">
        <v>6072</v>
      </c>
      <c r="G162" s="6">
        <v>57611</v>
      </c>
      <c r="H162" s="6">
        <v>8285</v>
      </c>
      <c r="I162" s="6">
        <v>6883</v>
      </c>
      <c r="J162" s="6">
        <v>3005</v>
      </c>
      <c r="L162" s="6">
        <v>78996</v>
      </c>
      <c r="M162" s="6">
        <v>18334</v>
      </c>
      <c r="O162" s="6">
        <v>362</v>
      </c>
      <c r="P162" s="6">
        <v>1934</v>
      </c>
      <c r="Q162" s="6">
        <v>7590</v>
      </c>
      <c r="S162" s="6">
        <v>915</v>
      </c>
      <c r="T162" s="6">
        <v>4126</v>
      </c>
      <c r="U162" s="6">
        <v>16796</v>
      </c>
      <c r="V162" s="6">
        <v>1489</v>
      </c>
      <c r="W162" s="6">
        <v>1447</v>
      </c>
      <c r="X162" s="6">
        <v>6148</v>
      </c>
      <c r="Y162" s="6">
        <v>8295</v>
      </c>
      <c r="Z162" s="6">
        <v>1397</v>
      </c>
      <c r="AA162" s="6">
        <v>15659</v>
      </c>
      <c r="AB162" s="6">
        <v>1876</v>
      </c>
      <c r="AD162" s="6">
        <v>148</v>
      </c>
      <c r="AE162" s="6">
        <v>9038</v>
      </c>
      <c r="AF162" s="6">
        <v>1961</v>
      </c>
      <c r="AG162" s="6">
        <v>18497</v>
      </c>
      <c r="AH162" s="6">
        <v>5803</v>
      </c>
      <c r="AI162" s="6">
        <v>34685</v>
      </c>
      <c r="AJ162" s="6">
        <v>14755</v>
      </c>
      <c r="AL162" s="6">
        <v>15656</v>
      </c>
      <c r="AM162" s="6">
        <v>13440</v>
      </c>
      <c r="AN162" s="6">
        <v>2862</v>
      </c>
      <c r="AO162" s="6">
        <v>27882</v>
      </c>
      <c r="AP162" s="6">
        <v>1916</v>
      </c>
      <c r="AQ162" s="6">
        <v>6893</v>
      </c>
      <c r="AS162" s="6">
        <v>1464</v>
      </c>
      <c r="AT162" s="6">
        <v>95447</v>
      </c>
      <c r="AU162" s="6">
        <v>3984</v>
      </c>
      <c r="AV162" s="6">
        <v>4</v>
      </c>
      <c r="AW162" s="6">
        <v>12595</v>
      </c>
      <c r="AX162" s="6">
        <v>4222</v>
      </c>
      <c r="AY162" s="6">
        <v>482</v>
      </c>
      <c r="AZ162" s="6">
        <v>3555</v>
      </c>
      <c r="BB162" s="6">
        <v>12873.71484375</v>
      </c>
      <c r="BC162" s="6">
        <v>1271.1390380859375</v>
      </c>
      <c r="BD162" s="6">
        <v>3.1594002246856689</v>
      </c>
      <c r="BE162" s="6">
        <v>1714.0999755859375</v>
      </c>
      <c r="BF162" s="6">
        <v>2333.5</v>
      </c>
      <c r="BG162" s="6">
        <v>17152.52734375</v>
      </c>
      <c r="BH162" s="6">
        <v>0</v>
      </c>
      <c r="BI162" s="6">
        <v>4488.3046875</v>
      </c>
      <c r="BJ162" s="6">
        <v>8415.189453125</v>
      </c>
      <c r="BK162" s="27">
        <f t="shared" si="0"/>
        <v>556808</v>
      </c>
      <c r="BL162" s="24">
        <f t="shared" si="1"/>
        <v>0.99898452385651282</v>
      </c>
    </row>
    <row r="163" spans="1:68" ht="12.75" x14ac:dyDescent="0.2">
      <c r="A163" s="11">
        <v>41744</v>
      </c>
      <c r="B163" s="6">
        <v>548895</v>
      </c>
      <c r="C163" s="6">
        <v>18549</v>
      </c>
      <c r="D163" s="6">
        <v>2081</v>
      </c>
      <c r="E163" s="6">
        <v>8767</v>
      </c>
      <c r="F163" s="6">
        <v>5581</v>
      </c>
      <c r="G163" s="6">
        <v>56129</v>
      </c>
      <c r="H163" s="6">
        <v>5353</v>
      </c>
      <c r="I163" s="6">
        <v>8454</v>
      </c>
      <c r="J163" s="6">
        <v>2821</v>
      </c>
      <c r="L163" s="6">
        <v>90027</v>
      </c>
      <c r="M163" s="6">
        <v>17660</v>
      </c>
      <c r="O163" s="6">
        <v>219</v>
      </c>
      <c r="P163" s="6">
        <v>1409</v>
      </c>
      <c r="Q163" s="6">
        <v>3580</v>
      </c>
      <c r="R163" s="6">
        <v>531</v>
      </c>
      <c r="S163" s="6">
        <v>1525</v>
      </c>
      <c r="T163" s="6">
        <v>3753</v>
      </c>
      <c r="U163" s="6">
        <v>22328</v>
      </c>
      <c r="V163" s="6">
        <v>1815</v>
      </c>
      <c r="W163" s="6">
        <v>949</v>
      </c>
      <c r="X163" s="6">
        <v>11121</v>
      </c>
      <c r="Y163" s="6">
        <v>7284</v>
      </c>
      <c r="Z163" s="6">
        <v>1215</v>
      </c>
      <c r="AA163" s="6">
        <v>10861</v>
      </c>
      <c r="AB163" s="6">
        <v>1563</v>
      </c>
      <c r="AD163" s="6">
        <v>504</v>
      </c>
      <c r="AE163" s="6">
        <v>10984</v>
      </c>
      <c r="AF163" s="6">
        <v>3350</v>
      </c>
      <c r="AG163" s="6">
        <v>15419</v>
      </c>
      <c r="AH163" s="6">
        <v>5861</v>
      </c>
      <c r="AI163" s="6">
        <v>28482</v>
      </c>
      <c r="AJ163" s="6">
        <v>15367</v>
      </c>
      <c r="AL163" s="6">
        <v>11328</v>
      </c>
      <c r="AM163" s="6">
        <v>15705</v>
      </c>
      <c r="AN163" s="6">
        <v>2536</v>
      </c>
      <c r="AO163" s="6">
        <v>22432</v>
      </c>
      <c r="AP163" s="6">
        <v>3516</v>
      </c>
      <c r="AQ163" s="6">
        <v>7931</v>
      </c>
      <c r="AR163" s="6">
        <v>182</v>
      </c>
      <c r="AS163" s="6">
        <v>2127</v>
      </c>
      <c r="AT163" s="6">
        <v>99112</v>
      </c>
      <c r="AU163" s="6">
        <v>3434</v>
      </c>
      <c r="AV163" s="6">
        <v>1</v>
      </c>
      <c r="AW163" s="6">
        <v>10019</v>
      </c>
      <c r="AX163" s="6">
        <v>2695</v>
      </c>
      <c r="AY163" s="6">
        <v>77</v>
      </c>
      <c r="AZ163" s="6">
        <v>4046</v>
      </c>
      <c r="BB163" s="6">
        <v>11777.955078125</v>
      </c>
      <c r="BC163" s="6">
        <v>945.64031982421875</v>
      </c>
      <c r="BD163" s="6">
        <v>21.305610656738281</v>
      </c>
      <c r="BE163" s="6">
        <v>1410.300048828125</v>
      </c>
      <c r="BF163" s="6">
        <v>2236.5</v>
      </c>
      <c r="BG163" s="6">
        <v>5832.2412109375</v>
      </c>
      <c r="BH163" s="6">
        <v>0</v>
      </c>
      <c r="BI163" s="6">
        <v>3712.82958984375</v>
      </c>
      <c r="BJ163" s="6">
        <v>6868.60595703125</v>
      </c>
      <c r="BK163" s="27">
        <f t="shared" si="0"/>
        <v>548683</v>
      </c>
      <c r="BL163" s="24">
        <f t="shared" si="1"/>
        <v>0.99961376948232361</v>
      </c>
    </row>
    <row r="164" spans="1:68" ht="12.75" x14ac:dyDescent="0.2">
      <c r="A164" s="11">
        <v>41774</v>
      </c>
      <c r="B164" s="6">
        <v>647079</v>
      </c>
      <c r="C164" s="6">
        <v>27474</v>
      </c>
      <c r="D164" s="6">
        <v>2289</v>
      </c>
      <c r="E164" s="6">
        <v>12824</v>
      </c>
      <c r="F164" s="6">
        <v>6308</v>
      </c>
      <c r="G164" s="6">
        <v>57832</v>
      </c>
      <c r="H164" s="6">
        <v>8050</v>
      </c>
      <c r="I164" s="6">
        <v>7731</v>
      </c>
      <c r="J164" s="6">
        <v>2905</v>
      </c>
      <c r="L164" s="6">
        <v>96526</v>
      </c>
      <c r="M164" s="6">
        <v>22511</v>
      </c>
      <c r="O164" s="6">
        <v>514</v>
      </c>
      <c r="P164" s="6">
        <v>4876</v>
      </c>
      <c r="Q164" s="6">
        <v>5989</v>
      </c>
      <c r="R164" s="6">
        <v>1310</v>
      </c>
      <c r="S164" s="6">
        <v>2641</v>
      </c>
      <c r="T164" s="6">
        <v>1475</v>
      </c>
      <c r="U164" s="6">
        <v>28268</v>
      </c>
      <c r="V164" s="6">
        <v>1173</v>
      </c>
      <c r="W164" s="6">
        <v>1765</v>
      </c>
      <c r="X164" s="6">
        <v>11559</v>
      </c>
      <c r="Y164" s="6">
        <v>8518</v>
      </c>
      <c r="Z164" s="6">
        <v>3523</v>
      </c>
      <c r="AA164" s="6">
        <v>19809</v>
      </c>
      <c r="AB164" s="6">
        <v>2886</v>
      </c>
      <c r="AD164" s="6">
        <v>822</v>
      </c>
      <c r="AE164" s="6">
        <v>12251</v>
      </c>
      <c r="AF164" s="6">
        <v>2974</v>
      </c>
      <c r="AG164" s="6">
        <v>18025</v>
      </c>
      <c r="AH164" s="6">
        <v>6409</v>
      </c>
      <c r="AI164" s="6">
        <v>32487</v>
      </c>
      <c r="AJ164" s="6">
        <v>16593</v>
      </c>
      <c r="AL164" s="6">
        <v>13714</v>
      </c>
      <c r="AM164" s="6">
        <v>14676</v>
      </c>
      <c r="AN164" s="6">
        <v>2757</v>
      </c>
      <c r="AO164" s="6">
        <v>29577</v>
      </c>
      <c r="AP164" s="6">
        <v>3650</v>
      </c>
      <c r="AQ164" s="6">
        <v>9190</v>
      </c>
      <c r="AR164" s="6">
        <v>315</v>
      </c>
      <c r="AS164" s="6">
        <v>4947</v>
      </c>
      <c r="AT164" s="6">
        <v>111742</v>
      </c>
      <c r="AU164" s="6">
        <v>3895</v>
      </c>
      <c r="AV164" s="6">
        <v>2</v>
      </c>
      <c r="AW164" s="6">
        <v>15111</v>
      </c>
      <c r="AX164" s="6">
        <v>2558</v>
      </c>
      <c r="AY164" s="6">
        <v>249</v>
      </c>
      <c r="AZ164" s="6">
        <v>6051</v>
      </c>
      <c r="BB164" s="6">
        <v>10996.8076171875</v>
      </c>
      <c r="BC164" s="6">
        <v>862.24188232421875</v>
      </c>
      <c r="BD164" s="6">
        <v>30.027374267578125</v>
      </c>
      <c r="BE164" s="6">
        <v>1456.699951171875</v>
      </c>
      <c r="BF164" s="6">
        <v>1848.4000244140625</v>
      </c>
      <c r="BG164" s="6">
        <v>8109.1318359375</v>
      </c>
      <c r="BH164" s="6">
        <v>0</v>
      </c>
      <c r="BI164" s="6">
        <v>3132.945556640625</v>
      </c>
      <c r="BJ164" s="6">
        <v>9069.486328125</v>
      </c>
      <c r="BK164" s="27">
        <f t="shared" si="0"/>
        <v>646751</v>
      </c>
      <c r="BL164" s="24">
        <f t="shared" si="1"/>
        <v>0.99949310671494518</v>
      </c>
      <c r="BM164" s="27">
        <f>SUM(BK160:BK164)</f>
        <v>2966404</v>
      </c>
      <c r="BN164" s="6">
        <f>+BM164/BM152</f>
        <v>0.99966974277680276</v>
      </c>
    </row>
    <row r="165" spans="1:68" ht="12.75" x14ac:dyDescent="0.2">
      <c r="A165" s="11">
        <v>41805</v>
      </c>
      <c r="BB165" s="6">
        <v>11070.01171875</v>
      </c>
      <c r="BC165" s="6">
        <v>836.91278076171875</v>
      </c>
      <c r="BD165" s="6">
        <v>0</v>
      </c>
      <c r="BE165" s="6">
        <v>1395.199951171875</v>
      </c>
      <c r="BF165" s="6">
        <v>1867.800048828125</v>
      </c>
      <c r="BG165" s="6">
        <v>7164.10107421875</v>
      </c>
      <c r="BH165" s="6">
        <v>0</v>
      </c>
      <c r="BI165" s="6">
        <v>2891.661376953125</v>
      </c>
      <c r="BJ165" s="6">
        <v>10000.7646484375</v>
      </c>
      <c r="BK165" s="27">
        <f t="shared" si="0"/>
        <v>0</v>
      </c>
      <c r="BL165" s="24" t="e">
        <f t="shared" si="1"/>
        <v>#DIV/0!</v>
      </c>
    </row>
    <row r="166" spans="1:68" ht="12.75" x14ac:dyDescent="0.2">
      <c r="A166" s="11">
        <v>41835</v>
      </c>
      <c r="BL166" s="27">
        <f t="shared" ref="BL166:BL195" si="2">SUM(C166:BA166)</f>
        <v>0</v>
      </c>
      <c r="BM166" s="24" t="e">
        <f t="shared" ref="BM166:BM195" si="3">+BL166/B166</f>
        <v>#DIV/0!</v>
      </c>
    </row>
    <row r="167" spans="1:68" ht="12.75" x14ac:dyDescent="0.2">
      <c r="A167" s="11">
        <v>41866</v>
      </c>
      <c r="B167" s="25">
        <f>SUM(C167:BA167)-D167</f>
        <v>753416.28858107631</v>
      </c>
      <c r="C167" s="25">
        <f>HLOOKUP(C$2,Low!$BL$4:$DR$33,$BK167,FALSE)*C155</f>
        <v>24770.382623543475</v>
      </c>
      <c r="D167" s="26">
        <f>AVERAGE(D131,D143,D155)</f>
        <v>3061.3333333333335</v>
      </c>
      <c r="E167" s="25">
        <f>HLOOKUP(E$2,Low!$BL$4:$DR$33,$BK167,FALSE)*E155</f>
        <v>29971.900363258952</v>
      </c>
      <c r="F167" s="25">
        <f>HLOOKUP(F$2,Low!$BL$4:$DR$33,$BK167,FALSE)*F155</f>
        <v>6170.4857577126477</v>
      </c>
      <c r="G167" s="25">
        <f>HLOOKUP(G$2,Low!$BL$4:$DR$33,$BK167,FALSE)*G155</f>
        <v>70561.593641386484</v>
      </c>
      <c r="H167" s="25">
        <f>HLOOKUP(H$2,Low!$BL$4:$DR$33,$BK167,FALSE)*H155</f>
        <v>7737.0131868131866</v>
      </c>
      <c r="I167" s="25">
        <f>HLOOKUP(I$2,Low!$BL$4:$DR$33,$BK167,FALSE)*I155</f>
        <v>10760.869280814964</v>
      </c>
      <c r="J167" s="25">
        <f>HLOOKUP(J$2,Low!$BL$4:$DR$33,$BK167,FALSE)*J155</f>
        <v>4733.8296026827866</v>
      </c>
      <c r="K167" s="25"/>
      <c r="L167" s="25">
        <f>HLOOKUP(L$2,Low!$BL$4:$DR$33,$BK167,FALSE)*L155</f>
        <v>94881.704547953093</v>
      </c>
      <c r="M167" s="25">
        <f>HLOOKUP(M$2,Low!$BL$4:$DR$33,$BK167,FALSE)*M155</f>
        <v>20160.637834780318</v>
      </c>
      <c r="N167" s="25"/>
      <c r="O167" s="25">
        <f>HLOOKUP(O$2,Low!$BL$4:$DR$33,$BK167,FALSE)*O155</f>
        <v>2448.6629831735863</v>
      </c>
      <c r="P167" s="25">
        <f>HLOOKUP(P$2,Low!$BL$4:$DR$33,$BK167,FALSE)*P155</f>
        <v>2151.1435786686443</v>
      </c>
      <c r="Q167" s="25">
        <f>HLOOKUP(Q$2,Low!$BL$4:$DR$33,$BK167,FALSE)*Q155</f>
        <v>8294.8422825708694</v>
      </c>
      <c r="R167" s="25">
        <f>HLOOKUP(R$2,Low!$BL$4:$DR$33,$BK167,FALSE)*R155</f>
        <v>1100.0461658841939</v>
      </c>
      <c r="S167" s="25">
        <f>HLOOKUP(S$2,Low!$BL$4:$DR$33,$BK167,FALSE)*S155</f>
        <v>1434.6665779670038</v>
      </c>
      <c r="T167" s="25">
        <f>HLOOKUP(T$2,Low!$BL$4:$DR$33,$BK167,FALSE)*T155</f>
        <v>704.91432758310521</v>
      </c>
      <c r="U167" s="25">
        <f>HLOOKUP(U$2,Low!$BL$4:$DR$33,$BK167,FALSE)*U155</f>
        <v>21642.451543431442</v>
      </c>
      <c r="V167" s="25">
        <f>HLOOKUP(V$2,Low!$BL$4:$DR$33,$BK167,FALSE)*V155</f>
        <v>1780.2878878102608</v>
      </c>
      <c r="W167" s="25">
        <f>HLOOKUP(W$2,Low!$BL$4:$DR$33,$BK167,FALSE)*W155</f>
        <v>445.52635752555847</v>
      </c>
      <c r="X167" s="25">
        <f>HLOOKUP(X$2,Low!$BL$4:$DR$33,$BK167,FALSE)*X155</f>
        <v>21586.34494337923</v>
      </c>
      <c r="Y167" s="25">
        <f>HLOOKUP(Y$2,Low!$BL$4:$DR$33,$BK167,FALSE)*Y155</f>
        <v>6618.505099916737</v>
      </c>
      <c r="Z167" s="25">
        <f>HLOOKUP(Z$2,Low!$BL$4:$DR$33,$BK167,FALSE)*Z155</f>
        <v>1360.7539443847941</v>
      </c>
      <c r="AA167" s="25">
        <f>HLOOKUP(AA$2,Low!$BL$4:$DR$33,$BK167,FALSE)*AA155</f>
        <v>19914.956583032857</v>
      </c>
      <c r="AB167" s="25">
        <f>HLOOKUP(AB$2,Low!$BL$4:$DR$33,$BK167,FALSE)*AB155</f>
        <v>1964.8416492600963</v>
      </c>
      <c r="AC167" s="25">
        <f>HLOOKUP(AC$2,Low!$BL$4:$DR$33,$BK167,FALSE)*AC155</f>
        <v>0</v>
      </c>
      <c r="AD167" s="25">
        <f>HLOOKUP(AD$2,Low!$BL$4:$DR$33,$BK167,FALSE)*AD155</f>
        <v>347.53639240506328</v>
      </c>
      <c r="AE167" s="25">
        <f>HLOOKUP(AE$2,Low!$BL$4:$DR$33,$BK167,FALSE)*AE155</f>
        <v>16361.831608280254</v>
      </c>
      <c r="AF167" s="25">
        <f>HLOOKUP(AF$2,Low!$BL$4:$DR$33,$BK167,FALSE)*AF155</f>
        <v>3932.201902029999</v>
      </c>
      <c r="AG167" s="25">
        <f>HLOOKUP(AG$2,Low!$BL$4:$DR$33,$BK167,FALSE)*AG155</f>
        <v>24947.374498844521</v>
      </c>
      <c r="AH167" s="25">
        <f>HLOOKUP(AH$2,Low!$BL$4:$DR$33,$BK167,FALSE)*AH155</f>
        <v>6070.8561929362204</v>
      </c>
      <c r="AI167" s="25">
        <f>HLOOKUP(AI$2,Low!$BL$4:$DR$33,$BK167,FALSE)*AI155</f>
        <v>46445.4478876266</v>
      </c>
      <c r="AJ167" s="25">
        <f>HLOOKUP(AJ$2,Low!$BL$4:$DR$33,$BK167,FALSE)*AJ155</f>
        <v>12158.458382337225</v>
      </c>
      <c r="AK167" s="25"/>
      <c r="AL167" s="25">
        <f>HLOOKUP(AL$2,Low!$BL$4:$DR$33,$BK167,FALSE)*AL155</f>
        <v>14300.016890187226</v>
      </c>
      <c r="AM167" s="25">
        <f>HLOOKUP(AM$2,Low!$BL$4:$DR$33,$BK167,FALSE)*AM155</f>
        <v>22494.938358195297</v>
      </c>
      <c r="AN167" s="25">
        <f>HLOOKUP(AN$2,Low!$BL$4:$DR$33,$BK167,FALSE)*AN155</f>
        <v>8722.5911115518829</v>
      </c>
      <c r="AO167" s="25">
        <f>HLOOKUP(AO$2,Low!$BL$4:$DR$33,$BK167,FALSE)*AO155</f>
        <v>30658.580032038601</v>
      </c>
      <c r="AP167" s="25">
        <f>HLOOKUP(AP$2,Low!$BL$4:$DR$33,$BK167,FALSE)*AP155</f>
        <v>6311.3002715554876</v>
      </c>
      <c r="AQ167" s="25">
        <f>HLOOKUP(AQ$2,Low!$BL$4:$DR$33,$BK167,FALSE)*AQ155</f>
        <v>8757.1199321669792</v>
      </c>
      <c r="AR167" s="25">
        <f>HLOOKUP(AR$2,Low!$BL$4:$DR$33,$BK167,FALSE)*AR155</f>
        <v>403.14011125245491</v>
      </c>
      <c r="AS167" s="25">
        <f>HLOOKUP(AS$2,Low!$BL$4:$DR$33,$BK167,FALSE)*AS155</f>
        <v>2137.7933050308311</v>
      </c>
      <c r="AT167" s="25">
        <f>HLOOKUP(AT$2,Low!$BL$4:$DR$33,$BK167,FALSE)*AT155</f>
        <v>147740.72647265709</v>
      </c>
      <c r="AU167" s="25">
        <f>HLOOKUP(AU$2,Low!$BL$4:$DR$33,$BK167,FALSE)*AU155</f>
        <v>6032.8123091818134</v>
      </c>
      <c r="AV167" s="25"/>
      <c r="AW167" s="25">
        <f>HLOOKUP(AW$2,Low!$BL$4:$DR$33,$BK167,FALSE)*AW155</f>
        <v>22199.513467505887</v>
      </c>
      <c r="AX167" s="25">
        <f>HLOOKUP(AX$2,Low!$BL$4:$DR$33,$BK167,FALSE)*AX155</f>
        <v>8741.444570237305</v>
      </c>
      <c r="AY167" s="25">
        <f>HLOOKUP(AY$2,Low!$BL$4:$DR$33,$BK167,FALSE)*AY155</f>
        <v>215.21790466574055</v>
      </c>
      <c r="AZ167" s="25">
        <f>HLOOKUP(AZ$2,Low!$BL$4:$DR$33,$BK167,FALSE)*AZ155</f>
        <v>3241.0262168558543</v>
      </c>
      <c r="BA167" s="25"/>
      <c r="BB167" s="25">
        <f>HLOOKUP(BB$2,Low!$BL$4:$DR$33,$BK167,FALSE)*BB155</f>
        <v>11308.000166197309</v>
      </c>
      <c r="BC167" s="25">
        <f>HLOOKUP(BC$2,Low!$BL$4:$DR$33,$BK167,FALSE)*BC155</f>
        <v>367.18189763323818</v>
      </c>
      <c r="BD167" s="25">
        <f>HLOOKUP(BD$2,Low!$BL$4:$DR$33,$BK167,FALSE)*BD155</f>
        <v>6.1771783014888282</v>
      </c>
      <c r="BE167" s="25">
        <f>HLOOKUP(BE$2,Low!$BL$4:$DR$33,$BK167,FALSE)*BE155</f>
        <v>1100.1363350721369</v>
      </c>
      <c r="BF167" s="25">
        <f>HLOOKUP(BF$2,Low!$BL$4:$DR$33,$BK167,FALSE)*BF155</f>
        <v>621.41397585000766</v>
      </c>
      <c r="BG167" s="25">
        <f>HLOOKUP(BG$2,Low!$BL$4:$DR$33,$BK167,FALSE)*BG155</f>
        <v>4663.293756927098</v>
      </c>
      <c r="BH167" s="25">
        <f>IF((Low!AT5+'Historical Calibration 2013'!AT99)/1000/1.023&lt;0,0,Low!AT5+'Historical Calibration 2013'!AT99)/1000/1.023</f>
        <v>0</v>
      </c>
      <c r="BI167" s="25">
        <f>HLOOKUP(BI$2,Low!$BL$4:$DR$33,$BK167,FALSE)*BI155</f>
        <v>2712.0860197978027</v>
      </c>
      <c r="BJ167" s="25">
        <f>HLOOKUP(BJ$2,Low!$BL$4:$DR$33,$BK167,FALSE)*BJ155</f>
        <v>9557.6846816176567</v>
      </c>
      <c r="BK167" s="27">
        <v>2</v>
      </c>
      <c r="BL167" s="27">
        <f t="shared" si="2"/>
        <v>756477.62191440968</v>
      </c>
      <c r="BM167" s="24">
        <f t="shared" si="3"/>
        <v>1.0040632693767464</v>
      </c>
      <c r="BN167" s="6">
        <f>+BL167/30/1000</f>
        <v>25.215920730480324</v>
      </c>
      <c r="BO167" s="27">
        <f>BL167-D167</f>
        <v>753416.28858107631</v>
      </c>
      <c r="BP167" s="6">
        <f>BO167/31/1000</f>
        <v>24.303751244550849</v>
      </c>
    </row>
    <row r="168" spans="1:68" ht="12.75" x14ac:dyDescent="0.2">
      <c r="A168" s="11">
        <v>41897</v>
      </c>
      <c r="B168" s="25">
        <f t="shared" ref="B168:B195" si="4">SUM(C168:BA168)-D168</f>
        <v>620040.36353100149</v>
      </c>
      <c r="C168" s="25">
        <f>HLOOKUP(C$2,Low!$BL$4:$DR$33,$BK168,FALSE)*C156</f>
        <v>17651.869511792502</v>
      </c>
      <c r="D168" s="26">
        <f t="shared" ref="D168:D195" si="5">AVERAGE(D132,D144,D156)</f>
        <v>2919</v>
      </c>
      <c r="E168" s="25">
        <f>HLOOKUP(E$2,Low!$BL$4:$DR$33,$BK168,FALSE)*E156</f>
        <v>19954.836828168613</v>
      </c>
      <c r="F168" s="25">
        <f>HLOOKUP(F$2,Low!$BL$4:$DR$33,$BK168,FALSE)*F156</f>
        <v>3710.0588574725912</v>
      </c>
      <c r="G168" s="25">
        <f>HLOOKUP(G$2,Low!$BL$4:$DR$33,$BK168,FALSE)*G156</f>
        <v>75299.834636599771</v>
      </c>
      <c r="H168" s="25">
        <f>HLOOKUP(H$2,Low!$BL$4:$DR$33,$BK168,FALSE)*H156</f>
        <v>5794.0984242424238</v>
      </c>
      <c r="I168" s="25">
        <f>HLOOKUP(I$2,Low!$BL$4:$DR$33,$BK168,FALSE)*I156</f>
        <v>9490.4008409648886</v>
      </c>
      <c r="J168" s="25">
        <f>HLOOKUP(J$2,Low!$BL$4:$DR$33,$BK168,FALSE)*J156</f>
        <v>5469.9587129159945</v>
      </c>
      <c r="K168" s="25"/>
      <c r="L168" s="25">
        <f>HLOOKUP(L$2,Low!$BL$4:$DR$33,$BK168,FALSE)*L156</f>
        <v>86462.604670480068</v>
      </c>
      <c r="M168" s="25">
        <f>HLOOKUP(M$2,Low!$BL$4:$DR$33,$BK168,FALSE)*M156</f>
        <v>16422.621507180957</v>
      </c>
      <c r="N168" s="25"/>
      <c r="O168" s="25">
        <f>HLOOKUP(O$2,Low!$BL$4:$DR$33,$BK168,FALSE)*O156</f>
        <v>2265.5421244462518</v>
      </c>
      <c r="P168" s="25">
        <f>HLOOKUP(P$2,Low!$BL$4:$DR$33,$BK168,FALSE)*P156</f>
        <v>883.36233144845585</v>
      </c>
      <c r="Q168" s="25">
        <f>HLOOKUP(Q$2,Low!$BL$4:$DR$33,$BK168,FALSE)*Q156</f>
        <v>7349.0931801418137</v>
      </c>
      <c r="R168" s="25">
        <f>HLOOKUP(R$2,Low!$BL$4:$DR$33,$BK168,FALSE)*R156</f>
        <v>728.45735027223225</v>
      </c>
      <c r="S168" s="25">
        <f>HLOOKUP(S$2,Low!$BL$4:$DR$33,$BK168,FALSE)*S156</f>
        <v>984.99193548387086</v>
      </c>
      <c r="T168" s="25">
        <f>HLOOKUP(T$2,Low!$BL$4:$DR$33,$BK168,FALSE)*T156</f>
        <v>3351.3872628661538</v>
      </c>
      <c r="U168" s="25">
        <f>HLOOKUP(U$2,Low!$BL$4:$DR$33,$BK168,FALSE)*U156</f>
        <v>14499.560635647431</v>
      </c>
      <c r="V168" s="25">
        <f>HLOOKUP(V$2,Low!$BL$4:$DR$33,$BK168,FALSE)*V156</f>
        <v>1574.0142739063285</v>
      </c>
      <c r="W168" s="25">
        <f>HLOOKUP(W$2,Low!$BL$4:$DR$33,$BK168,FALSE)*W156</f>
        <v>642.9759891782212</v>
      </c>
      <c r="X168" s="25">
        <f>HLOOKUP(X$2,Low!$BL$4:$DR$33,$BK168,FALSE)*X156</f>
        <v>15026.974211580395</v>
      </c>
      <c r="Y168" s="25">
        <f>HLOOKUP(Y$2,Low!$BL$4:$DR$33,$BK168,FALSE)*Y156</f>
        <v>3777.5527345248138</v>
      </c>
      <c r="Z168" s="25">
        <f>HLOOKUP(Z$2,Low!$BL$4:$DR$33,$BK168,FALSE)*Z156</f>
        <v>2375.6845124282981</v>
      </c>
      <c r="AA168" s="25">
        <f>HLOOKUP(AA$2,Low!$BL$4:$DR$33,$BK168,FALSE)*AA156</f>
        <v>10419.76707495673</v>
      </c>
      <c r="AB168" s="25">
        <f>HLOOKUP(AB$2,Low!$BL$4:$DR$33,$BK168,FALSE)*AB156</f>
        <v>912.98199316982311</v>
      </c>
      <c r="AC168" s="25">
        <f>HLOOKUP(AC$2,Low!$BL$4:$DR$33,$BK168,FALSE)*AC156</f>
        <v>0</v>
      </c>
      <c r="AD168" s="25">
        <f>HLOOKUP(AD$2,Low!$BL$4:$DR$33,$BK168,FALSE)*AD156</f>
        <v>184.64963503649636</v>
      </c>
      <c r="AE168" s="25">
        <f>HLOOKUP(AE$2,Low!$BL$4:$DR$33,$BK168,FALSE)*AE156</f>
        <v>12846.711276875823</v>
      </c>
      <c r="AF168" s="25">
        <f>HLOOKUP(AF$2,Low!$BL$4:$DR$33,$BK168,FALSE)*AF156</f>
        <v>3446.8426985375368</v>
      </c>
      <c r="AG168" s="25">
        <f>HLOOKUP(AG$2,Low!$BL$4:$DR$33,$BK168,FALSE)*AG156</f>
        <v>26223.458500317407</v>
      </c>
      <c r="AH168" s="25">
        <f>HLOOKUP(AH$2,Low!$BL$4:$DR$33,$BK168,FALSE)*AH156</f>
        <v>5286.2979258328096</v>
      </c>
      <c r="AI168" s="25">
        <f>HLOOKUP(AI$2,Low!$BL$4:$DR$33,$BK168,FALSE)*AI156</f>
        <v>39988.527070039127</v>
      </c>
      <c r="AJ168" s="25">
        <f>HLOOKUP(AJ$2,Low!$BL$4:$DR$33,$BK168,FALSE)*AJ156</f>
        <v>7611.0545389106455</v>
      </c>
      <c r="AK168" s="25"/>
      <c r="AL168" s="25">
        <f>HLOOKUP(AL$2,Low!$BL$4:$DR$33,$BK168,FALSE)*AL156</f>
        <v>10365.514960335977</v>
      </c>
      <c r="AM168" s="25">
        <f>HLOOKUP(AM$2,Low!$BL$4:$DR$33,$BK168,FALSE)*AM156</f>
        <v>17112.758520561867</v>
      </c>
      <c r="AN168" s="25">
        <f>HLOOKUP(AN$2,Low!$BL$4:$DR$33,$BK168,FALSE)*AN156</f>
        <v>8050.8751668326922</v>
      </c>
      <c r="AO168" s="25">
        <f>HLOOKUP(AO$2,Low!$BL$4:$DR$33,$BK168,FALSE)*AO156</f>
        <v>24074.879647984122</v>
      </c>
      <c r="AP168" s="25">
        <f>HLOOKUP(AP$2,Low!$BL$4:$DR$33,$BK168,FALSE)*AP156</f>
        <v>5358.8770808740237</v>
      </c>
      <c r="AQ168" s="25">
        <f>HLOOKUP(AQ$2,Low!$BL$4:$DR$33,$BK168,FALSE)*AQ156</f>
        <v>5214.3994559690327</v>
      </c>
      <c r="AR168" s="25">
        <f>HLOOKUP(AR$2,Low!$BL$4:$DR$33,$BK168,FALSE)*AR156</f>
        <v>271.8805970149254</v>
      </c>
      <c r="AS168" s="25">
        <f>HLOOKUP(AS$2,Low!$BL$4:$DR$33,$BK168,FALSE)*AS156</f>
        <v>1194.2527810254808</v>
      </c>
      <c r="AT168" s="25">
        <f>HLOOKUP(AT$2,Low!$BL$4:$DR$33,$BK168,FALSE)*AT156</f>
        <v>110550.63885568242</v>
      </c>
      <c r="AU168" s="25">
        <f>HLOOKUP(AU$2,Low!$BL$4:$DR$33,$BK168,FALSE)*AU156</f>
        <v>5777.1302100756793</v>
      </c>
      <c r="AV168" s="25"/>
      <c r="AW168" s="25">
        <f>HLOOKUP(AW$2,Low!$BL$4:$DR$33,$BK168,FALSE)*AW156</f>
        <v>20251.934676177891</v>
      </c>
      <c r="AX168" s="25">
        <f>HLOOKUP(AX$2,Low!$BL$4:$DR$33,$BK168,FALSE)*AX156</f>
        <v>7975.4505608963955</v>
      </c>
      <c r="AY168" s="25">
        <f>HLOOKUP(AY$2,Low!$BL$4:$DR$33,$BK168,FALSE)*AY156</f>
        <v>612.63296364183975</v>
      </c>
      <c r="AZ168" s="25">
        <f>HLOOKUP(AZ$2,Low!$BL$4:$DR$33,$BK168,FALSE)*AZ156</f>
        <v>2592.9668085106382</v>
      </c>
      <c r="BA168" s="25"/>
      <c r="BB168" s="25">
        <f>HLOOKUP(BB$2,Low!$BL$4:$DR$33,$BK168,FALSE)*BB156</f>
        <v>10233.625411964049</v>
      </c>
      <c r="BC168" s="25">
        <f>HLOOKUP(BC$2,Low!$BL$4:$DR$33,$BK168,FALSE)*BC156</f>
        <v>509.24293265312423</v>
      </c>
      <c r="BD168" s="25">
        <f>HLOOKUP(BD$2,Low!$BL$4:$DR$33,$BK168,FALSE)*BD156</f>
        <v>6.9391918182373047</v>
      </c>
      <c r="BE168" s="25">
        <f>HLOOKUP(BE$2,Low!$BL$4:$DR$33,$BK168,FALSE)*BE156</f>
        <v>1086.3847164899987</v>
      </c>
      <c r="BF168" s="25">
        <f>HLOOKUP(BF$2,Low!$BL$4:$DR$33,$BK168,FALSE)*BF156</f>
        <v>434.47807716696718</v>
      </c>
      <c r="BG168" s="25">
        <f>HLOOKUP(BG$2,Low!$BL$4:$DR$33,$BK168,FALSE)*BG156</f>
        <v>5498.7550067814464</v>
      </c>
      <c r="BH168" s="25">
        <f>IF((Low!AT6+'Historical Calibration 2013'!AT100)/1000/1.023&lt;0,0,Low!AT6+'Historical Calibration 2013'!AT100)/1000/1.023</f>
        <v>0</v>
      </c>
      <c r="BI168" s="25">
        <f>HLOOKUP(BI$2,Low!$BL$4:$DR$33,$BK168,FALSE)*BI156</f>
        <v>2464.640908172139</v>
      </c>
      <c r="BJ168" s="25">
        <f>HLOOKUP(BJ$2,Low!$BL$4:$DR$33,$BK168,FALSE)*BJ156</f>
        <v>8907.2316398191833</v>
      </c>
      <c r="BK168" s="27">
        <v>3</v>
      </c>
      <c r="BL168" s="27">
        <f t="shared" si="2"/>
        <v>622959.36353100149</v>
      </c>
      <c r="BM168" s="24">
        <f t="shared" si="3"/>
        <v>1.0047077580294561</v>
      </c>
      <c r="BN168" s="6">
        <f>+BL168/30/1000</f>
        <v>20.765312117700049</v>
      </c>
      <c r="BO168" s="27">
        <f>BL168-D168</f>
        <v>620040.36353100149</v>
      </c>
      <c r="BP168" s="6">
        <f>BO168/31/1000</f>
        <v>20.001302049387146</v>
      </c>
    </row>
    <row r="169" spans="1:68" ht="12.75" x14ac:dyDescent="0.2">
      <c r="A169" s="11">
        <v>41927</v>
      </c>
      <c r="B169" s="25">
        <f t="shared" si="4"/>
        <v>546645.60274625593</v>
      </c>
      <c r="C169" s="25">
        <f>HLOOKUP(C$2,Low!$BL$4:$DR$33,$BK169,FALSE)*C157</f>
        <v>13279.8198899325</v>
      </c>
      <c r="D169" s="26">
        <f t="shared" si="5"/>
        <v>3038</v>
      </c>
      <c r="E169" s="25">
        <f>HLOOKUP(E$2,Low!$BL$4:$DR$33,$BK169,FALSE)*E157</f>
        <v>16057.466703347902</v>
      </c>
      <c r="F169" s="25">
        <f>HLOOKUP(F$2,Low!$BL$4:$DR$33,$BK169,FALSE)*F157</f>
        <v>3279.621772939347</v>
      </c>
      <c r="G169" s="25">
        <f>HLOOKUP(G$2,Low!$BL$4:$DR$33,$BK169,FALSE)*G157</f>
        <v>79242.457863300078</v>
      </c>
      <c r="H169" s="25">
        <f>HLOOKUP(H$2,Low!$BL$4:$DR$33,$BK169,FALSE)*H157</f>
        <v>3776.1340113670358</v>
      </c>
      <c r="I169" s="25">
        <f>HLOOKUP(I$2,Low!$BL$4:$DR$33,$BK169,FALSE)*I157</f>
        <v>9695.7681919042916</v>
      </c>
      <c r="J169" s="25">
        <f>HLOOKUP(J$2,Low!$BL$4:$DR$33,$BK169,FALSE)*J157</f>
        <v>5152.6559412524975</v>
      </c>
      <c r="K169" s="25"/>
      <c r="L169" s="25">
        <f>HLOOKUP(L$2,Low!$BL$4:$DR$33,$BK169,FALSE)*L157</f>
        <v>80011.226491783658</v>
      </c>
      <c r="M169" s="25">
        <f>HLOOKUP(M$2,Low!$BL$4:$DR$33,$BK169,FALSE)*M157</f>
        <v>11254.580842782465</v>
      </c>
      <c r="N169" s="25"/>
      <c r="O169" s="25">
        <f>HLOOKUP(O$2,Low!$BL$4:$DR$33,$BK169,FALSE)*O157</f>
        <v>1208.4235070883517</v>
      </c>
      <c r="P169" s="25">
        <f>HLOOKUP(P$2,Low!$BL$4:$DR$33,$BK169,FALSE)*P157</f>
        <v>481.06666666666666</v>
      </c>
      <c r="Q169" s="25">
        <f>HLOOKUP(Q$2,Low!$BL$4:$DR$33,$BK169,FALSE)*Q157</f>
        <v>8293.9153564448843</v>
      </c>
      <c r="R169" s="25">
        <f>HLOOKUP(R$2,Low!$BL$4:$DR$33,$BK169,FALSE)*R157</f>
        <v>0</v>
      </c>
      <c r="S169" s="25">
        <f>HLOOKUP(S$2,Low!$BL$4:$DR$33,$BK169,FALSE)*S157</f>
        <v>963.52858399296395</v>
      </c>
      <c r="T169" s="25">
        <f>HLOOKUP(T$2,Low!$BL$4:$DR$33,$BK169,FALSE)*T157</f>
        <v>90.361942824351672</v>
      </c>
      <c r="U169" s="25">
        <f>HLOOKUP(U$2,Low!$BL$4:$DR$33,$BK169,FALSE)*U157</f>
        <v>16190.449480442679</v>
      </c>
      <c r="V169" s="25">
        <f>HLOOKUP(V$2,Low!$BL$4:$DR$33,$BK169,FALSE)*V157</f>
        <v>1683.822187941895</v>
      </c>
      <c r="W169" s="25">
        <f>HLOOKUP(W$2,Low!$BL$4:$DR$33,$BK169,FALSE)*W157</f>
        <v>987.07142857142856</v>
      </c>
      <c r="X169" s="25">
        <f>HLOOKUP(X$2,Low!$BL$4:$DR$33,$BK169,FALSE)*X157</f>
        <v>16220.938568350541</v>
      </c>
      <c r="Y169" s="25">
        <f>HLOOKUP(Y$2,Low!$BL$4:$DR$33,$BK169,FALSE)*Y157</f>
        <v>3551.8445610965296</v>
      </c>
      <c r="Z169" s="25">
        <f>HLOOKUP(Z$2,Low!$BL$4:$DR$33,$BK169,FALSE)*Z157</f>
        <v>1012.6470588235295</v>
      </c>
      <c r="AA169" s="25">
        <f>HLOOKUP(AA$2,Low!$BL$4:$DR$33,$BK169,FALSE)*AA157</f>
        <v>8891.2253327137641</v>
      </c>
      <c r="AB169" s="25">
        <f>HLOOKUP(AB$2,Low!$BL$4:$DR$33,$BK169,FALSE)*AB157</f>
        <v>388.59668508287291</v>
      </c>
      <c r="AC169" s="25">
        <f>HLOOKUP(AC$2,Low!$BL$4:$DR$33,$BK169,FALSE)*AC157</f>
        <v>0</v>
      </c>
      <c r="AD169" s="25">
        <f>HLOOKUP(AD$2,Low!$BL$4:$DR$33,$BK169,FALSE)*AD157</f>
        <v>0</v>
      </c>
      <c r="AE169" s="25">
        <f>HLOOKUP(AE$2,Low!$BL$4:$DR$33,$BK169,FALSE)*AE157</f>
        <v>12134.80796812749</v>
      </c>
      <c r="AF169" s="25">
        <f>HLOOKUP(AF$2,Low!$BL$4:$DR$33,$BK169,FALSE)*AF157</f>
        <v>2520.842347323271</v>
      </c>
      <c r="AG169" s="25">
        <f>HLOOKUP(AG$2,Low!$BL$4:$DR$33,$BK169,FALSE)*AG157</f>
        <v>22961.455133582898</v>
      </c>
      <c r="AH169" s="25">
        <f>HLOOKUP(AH$2,Low!$BL$4:$DR$33,$BK169,FALSE)*AH157</f>
        <v>3762.1478407868449</v>
      </c>
      <c r="AI169" s="25">
        <f>HLOOKUP(AI$2,Low!$BL$4:$DR$33,$BK169,FALSE)*AI157</f>
        <v>32693.339843281297</v>
      </c>
      <c r="AJ169" s="25">
        <f>HLOOKUP(AJ$2,Low!$BL$4:$DR$33,$BK169,FALSE)*AJ157</f>
        <v>4512.3796970960848</v>
      </c>
      <c r="AK169" s="25"/>
      <c r="AL169" s="25">
        <f>HLOOKUP(AL$2,Low!$BL$4:$DR$33,$BK169,FALSE)*AL157</f>
        <v>17107.821291017215</v>
      </c>
      <c r="AM169" s="25">
        <f>HLOOKUP(AM$2,Low!$BL$4:$DR$33,$BK169,FALSE)*AM157</f>
        <v>9272.301701570681</v>
      </c>
      <c r="AN169" s="25">
        <f>HLOOKUP(AN$2,Low!$BL$4:$DR$33,$BK169,FALSE)*AN157</f>
        <v>7536.4080767375463</v>
      </c>
      <c r="AO169" s="25">
        <f>HLOOKUP(AO$2,Low!$BL$4:$DR$33,$BK169,FALSE)*AO157</f>
        <v>25825.52674550466</v>
      </c>
      <c r="AP169" s="25">
        <f>HLOOKUP(AP$2,Low!$BL$4:$DR$33,$BK169,FALSE)*AP157</f>
        <v>5020.3873436685772</v>
      </c>
      <c r="AQ169" s="25">
        <f>HLOOKUP(AQ$2,Low!$BL$4:$DR$33,$BK169,FALSE)*AQ157</f>
        <v>2420.2291940606924</v>
      </c>
      <c r="AR169" s="25">
        <f>HLOOKUP(AR$2,Low!$BL$4:$DR$33,$BK169,FALSE)*AR157</f>
        <v>0</v>
      </c>
      <c r="AS169" s="25">
        <f>HLOOKUP(AS$2,Low!$BL$4:$DR$33,$BK169,FALSE)*AS157</f>
        <v>1102.4614877826034</v>
      </c>
      <c r="AT169" s="25">
        <f>HLOOKUP(AT$2,Low!$BL$4:$DR$33,$BK169,FALSE)*AT157</f>
        <v>89385.682934475917</v>
      </c>
      <c r="AU169" s="25">
        <f>HLOOKUP(AU$2,Low!$BL$4:$DR$33,$BK169,FALSE)*AU157</f>
        <v>5119.9984894857816</v>
      </c>
      <c r="AV169" s="25"/>
      <c r="AW169" s="25">
        <f>HLOOKUP(AW$2,Low!$BL$4:$DR$33,$BK169,FALSE)*AW157</f>
        <v>13737.721358458586</v>
      </c>
      <c r="AX169" s="25">
        <f>HLOOKUP(AX$2,Low!$BL$4:$DR$33,$BK169,FALSE)*AX157</f>
        <v>7377.1796751012025</v>
      </c>
      <c r="AY169" s="25">
        <f>HLOOKUP(AY$2,Low!$BL$4:$DR$33,$BK169,FALSE)*AY157</f>
        <v>26.905977812207407</v>
      </c>
      <c r="AZ169" s="25">
        <f>HLOOKUP(AZ$2,Low!$BL$4:$DR$33,$BK169,FALSE)*AZ157</f>
        <v>2414.3825717322002</v>
      </c>
      <c r="BA169" s="25"/>
      <c r="BB169" s="25">
        <f>HLOOKUP(BB$2,Low!$BL$4:$DR$33,$BK169,FALSE)*BB157</f>
        <v>10991.014103114461</v>
      </c>
      <c r="BC169" s="25">
        <f>HLOOKUP(BC$2,Low!$BL$4:$DR$33,$BK169,FALSE)*BC157</f>
        <v>1345.7263030451345</v>
      </c>
      <c r="BD169" s="25">
        <f>HLOOKUP(BD$2,Low!$BL$4:$DR$33,$BK169,FALSE)*BD157</f>
        <v>17.34784498185024</v>
      </c>
      <c r="BE169" s="25">
        <f>HLOOKUP(BE$2,Low!$BL$4:$DR$33,$BK169,FALSE)*BE157</f>
        <v>1203.5408076005331</v>
      </c>
      <c r="BF169" s="25">
        <f>HLOOKUP(BF$2,Low!$BL$4:$DR$33,$BK169,FALSE)*BF157</f>
        <v>573.32708497926512</v>
      </c>
      <c r="BG169" s="25">
        <f>HLOOKUP(BG$2,Low!$BL$4:$DR$33,$BK169,FALSE)*BG157</f>
        <v>5392.1674052433809</v>
      </c>
      <c r="BH169" s="25">
        <f>IF((Low!AT7+'Historical Calibration 2013'!AT101)/1000/1.023&lt;0,0,Low!AT7+'Historical Calibration 2013'!AT101)/1000/1.023</f>
        <v>0</v>
      </c>
      <c r="BI169" s="25">
        <f>HLOOKUP(BI$2,Low!$BL$4:$DR$33,$BK169,FALSE)*BI157</f>
        <v>2651.5450349756707</v>
      </c>
      <c r="BJ169" s="25">
        <f>HLOOKUP(BJ$2,Low!$BL$4:$DR$33,$BK169,FALSE)*BJ157</f>
        <v>8971.927007204953</v>
      </c>
      <c r="BK169" s="27">
        <v>4</v>
      </c>
      <c r="BL169" s="27">
        <f t="shared" si="2"/>
        <v>549683.60274625593</v>
      </c>
      <c r="BM169" s="24">
        <f t="shared" si="3"/>
        <v>1.0055575312135276</v>
      </c>
    </row>
    <row r="170" spans="1:68" ht="12.75" x14ac:dyDescent="0.2">
      <c r="A170" s="11">
        <v>41958</v>
      </c>
      <c r="B170" s="25">
        <f t="shared" si="4"/>
        <v>485646.60792935541</v>
      </c>
      <c r="C170" s="25">
        <f>HLOOKUP(C$2,Low!$BL$4:$DR$33,$BK170,FALSE)*C158</f>
        <v>17707.959556786704</v>
      </c>
      <c r="D170" s="26">
        <f t="shared" si="5"/>
        <v>3335.3333333333335</v>
      </c>
      <c r="E170" s="25">
        <f>HLOOKUP(E$2,Low!$BL$4:$DR$33,$BK170,FALSE)*E158</f>
        <v>8536.0282102003966</v>
      </c>
      <c r="F170" s="25">
        <f>HLOOKUP(F$2,Low!$BL$4:$DR$33,$BK170,FALSE)*F158</f>
        <v>2489.8944411590774</v>
      </c>
      <c r="G170" s="25">
        <f>HLOOKUP(G$2,Low!$BL$4:$DR$33,$BK170,FALSE)*G158</f>
        <v>72903.28338083018</v>
      </c>
      <c r="H170" s="25">
        <f>HLOOKUP(H$2,Low!$BL$4:$DR$33,$BK170,FALSE)*H158</f>
        <v>4701.5126230626765</v>
      </c>
      <c r="I170" s="25">
        <f>HLOOKUP(I$2,Low!$BL$4:$DR$33,$BK170,FALSE)*I158</f>
        <v>6273.5309726498817</v>
      </c>
      <c r="J170" s="25">
        <f>HLOOKUP(J$2,Low!$BL$4:$DR$33,$BK170,FALSE)*J158</f>
        <v>1713.8318009046345</v>
      </c>
      <c r="K170" s="25"/>
      <c r="L170" s="25">
        <f>HLOOKUP(L$2,Low!$BL$4:$DR$33,$BK170,FALSE)*L158</f>
        <v>70204.909070308946</v>
      </c>
      <c r="M170" s="25">
        <f>HLOOKUP(M$2,Low!$BL$4:$DR$33,$BK170,FALSE)*M158</f>
        <v>8671.2400107484427</v>
      </c>
      <c r="N170" s="25"/>
      <c r="O170" s="25">
        <f>HLOOKUP(O$2,Low!$BL$4:$DR$33,$BK170,FALSE)*O158</f>
        <v>1858.5225387303999</v>
      </c>
      <c r="P170" s="25">
        <f>HLOOKUP(P$2,Low!$BL$4:$DR$33,$BK170,FALSE)*P158</f>
        <v>1224.104197530864</v>
      </c>
      <c r="Q170" s="25">
        <f>HLOOKUP(Q$2,Low!$BL$4:$DR$33,$BK170,FALSE)*Q158</f>
        <v>6652.6368972809505</v>
      </c>
      <c r="R170" s="25">
        <f>HLOOKUP(R$2,Low!$BL$4:$DR$33,$BK170,FALSE)*R158</f>
        <v>226.46066619418852</v>
      </c>
      <c r="S170" s="25">
        <f>HLOOKUP(S$2,Low!$BL$4:$DR$33,$BK170,FALSE)*S158</f>
        <v>686.22860635696827</v>
      </c>
      <c r="T170" s="25">
        <f>HLOOKUP(T$2,Low!$BL$4:$DR$33,$BK170,FALSE)*T158</f>
        <v>402.53065221384213</v>
      </c>
      <c r="U170" s="25">
        <f>HLOOKUP(U$2,Low!$BL$4:$DR$33,$BK170,FALSE)*U158</f>
        <v>14521.834368530021</v>
      </c>
      <c r="V170" s="25">
        <f>HLOOKUP(V$2,Low!$BL$4:$DR$33,$BK170,FALSE)*V158</f>
        <v>912.60648226709657</v>
      </c>
      <c r="W170" s="25">
        <f>HLOOKUP(W$2,Low!$BL$4:$DR$33,$BK170,FALSE)*W158</f>
        <v>121.13055181695827</v>
      </c>
      <c r="X170" s="25">
        <f>HLOOKUP(X$2,Low!$BL$4:$DR$33,$BK170,FALSE)*X158</f>
        <v>7134.2243909288773</v>
      </c>
      <c r="Y170" s="25">
        <f>HLOOKUP(Y$2,Low!$BL$4:$DR$33,$BK170,FALSE)*Y158</f>
        <v>4498.2788082249272</v>
      </c>
      <c r="Z170" s="25">
        <f>HLOOKUP(Z$2,Low!$BL$4:$DR$33,$BK170,FALSE)*Z158</f>
        <v>1440.5538461538461</v>
      </c>
      <c r="AA170" s="25">
        <f>HLOOKUP(AA$2,Low!$BL$4:$DR$33,$BK170,FALSE)*AA158</f>
        <v>9823.6243090920198</v>
      </c>
      <c r="AB170" s="25">
        <f>HLOOKUP(AB$2,Low!$BL$4:$DR$33,$BK170,FALSE)*AB158</f>
        <v>290.93935483870968</v>
      </c>
      <c r="AC170" s="25">
        <f>HLOOKUP(AC$2,Low!$BL$4:$DR$33,$BK170,FALSE)*AC158</f>
        <v>0</v>
      </c>
      <c r="AD170" s="25">
        <f>HLOOKUP(AD$2,Low!$BL$4:$DR$33,$BK170,FALSE)*AD158</f>
        <v>32.700000000000003</v>
      </c>
      <c r="AE170" s="25">
        <f>HLOOKUP(AE$2,Low!$BL$4:$DR$33,$BK170,FALSE)*AE158</f>
        <v>10509.933732018748</v>
      </c>
      <c r="AF170" s="25">
        <f>HLOOKUP(AF$2,Low!$BL$4:$DR$33,$BK170,FALSE)*AF158</f>
        <v>1610.9855938310532</v>
      </c>
      <c r="AG170" s="25">
        <f>HLOOKUP(AG$2,Low!$BL$4:$DR$33,$BK170,FALSE)*AG158</f>
        <v>15212.498803112139</v>
      </c>
      <c r="AH170" s="25">
        <f>HLOOKUP(AH$2,Low!$BL$4:$DR$33,$BK170,FALSE)*AH158</f>
        <v>4619.7366898148148</v>
      </c>
      <c r="AI170" s="25">
        <f>HLOOKUP(AI$2,Low!$BL$4:$DR$33,$BK170,FALSE)*AI158</f>
        <v>29513.363420751746</v>
      </c>
      <c r="AJ170" s="25">
        <f>HLOOKUP(AJ$2,Low!$BL$4:$DR$33,$BK170,FALSE)*AJ158</f>
        <v>7311.615023474179</v>
      </c>
      <c r="AK170" s="25"/>
      <c r="AL170" s="25">
        <f>HLOOKUP(AL$2,Low!$BL$4:$DR$33,$BK170,FALSE)*AL158</f>
        <v>14209.963567205621</v>
      </c>
      <c r="AM170" s="25">
        <f>HLOOKUP(AM$2,Low!$BL$4:$DR$33,$BK170,FALSE)*AM158</f>
        <v>9833.8295056442184</v>
      </c>
      <c r="AN170" s="25">
        <f>HLOOKUP(AN$2,Low!$BL$4:$DR$33,$BK170,FALSE)*AN158</f>
        <v>12351.010125239163</v>
      </c>
      <c r="AO170" s="25">
        <f>HLOOKUP(AO$2,Low!$BL$4:$DR$33,$BK170,FALSE)*AO158</f>
        <v>18655.538187159043</v>
      </c>
      <c r="AP170" s="25">
        <f>HLOOKUP(AP$2,Low!$BL$4:$DR$33,$BK170,FALSE)*AP158</f>
        <v>1632.9866891322661</v>
      </c>
      <c r="AQ170" s="25">
        <f>HLOOKUP(AQ$2,Low!$BL$4:$DR$33,$BK170,FALSE)*AQ158</f>
        <v>3763.0721657067875</v>
      </c>
      <c r="AR170" s="25">
        <f>HLOOKUP(AR$2,Low!$BL$4:$DR$33,$BK170,FALSE)*AR158</f>
        <v>42.222222222222221</v>
      </c>
      <c r="AS170" s="25">
        <f>HLOOKUP(AS$2,Low!$BL$4:$DR$33,$BK170,FALSE)*AS158</f>
        <v>937.47298768824942</v>
      </c>
      <c r="AT170" s="25">
        <f>HLOOKUP(AT$2,Low!$BL$4:$DR$33,$BK170,FALSE)*AT158</f>
        <v>90410.158416414939</v>
      </c>
      <c r="AU170" s="25">
        <f>HLOOKUP(AU$2,Low!$BL$4:$DR$33,$BK170,FALSE)*AU158</f>
        <v>5432.8183436829404</v>
      </c>
      <c r="AV170" s="25"/>
      <c r="AW170" s="25">
        <f>HLOOKUP(AW$2,Low!$BL$4:$DR$33,$BK170,FALSE)*AW158</f>
        <v>6438.6310826805275</v>
      </c>
      <c r="AX170" s="25">
        <f>HLOOKUP(AX$2,Low!$BL$4:$DR$33,$BK170,FALSE)*AX158</f>
        <v>8077.2794174559021</v>
      </c>
      <c r="AY170" s="25">
        <f>HLOOKUP(AY$2,Low!$BL$4:$DR$33,$BK170,FALSE)*AY158</f>
        <v>25.758372284657376</v>
      </c>
      <c r="AZ170" s="25">
        <f>HLOOKUP(AZ$2,Low!$BL$4:$DR$33,$BK170,FALSE)*AZ158</f>
        <v>2029.1678470254958</v>
      </c>
      <c r="BA170" s="25"/>
      <c r="BB170" s="25">
        <f>HLOOKUP(BB$2,Low!$BL$4:$DR$33,$BK170,FALSE)*BB158</f>
        <v>11032.789885811222</v>
      </c>
      <c r="BC170" s="25">
        <f>HLOOKUP(BC$2,Low!$BL$4:$DR$33,$BK170,FALSE)*BC158</f>
        <v>810.70761505577491</v>
      </c>
      <c r="BD170" s="25">
        <f>HLOOKUP(BD$2,Low!$BL$4:$DR$33,$BK170,FALSE)*BD158</f>
        <v>1.8181635141372681</v>
      </c>
      <c r="BE170" s="25">
        <f>HLOOKUP(BE$2,Low!$BL$4:$DR$33,$BK170,FALSE)*BE158</f>
        <v>1577.5369762408111</v>
      </c>
      <c r="BF170" s="25">
        <f>HLOOKUP(BF$2,Low!$BL$4:$DR$33,$BK170,FALSE)*BF158</f>
        <v>1135.3293511490547</v>
      </c>
      <c r="BG170" s="25">
        <f>HLOOKUP(BG$2,Low!$BL$4:$DR$33,$BK170,FALSE)*BG158</f>
        <v>4482.2140788631077</v>
      </c>
      <c r="BH170" s="25">
        <f>IF((Low!AT8+'Historical Calibration 2013'!AT102)/1000/1.023&lt;0,0,Low!AT8+'Historical Calibration 2013'!AT102)/1000/1.023</f>
        <v>0</v>
      </c>
      <c r="BI170" s="25">
        <f>HLOOKUP(BI$2,Low!$BL$4:$DR$33,$BK170,FALSE)*BI158</f>
        <v>3930.6865029545115</v>
      </c>
      <c r="BJ170" s="25">
        <f>HLOOKUP(BJ$2,Low!$BL$4:$DR$33,$BK170,FALSE)*BJ158</f>
        <v>7947.2875399618042</v>
      </c>
      <c r="BK170" s="27">
        <v>5</v>
      </c>
      <c r="BL170" s="27">
        <f t="shared" si="2"/>
        <v>488981.94126268872</v>
      </c>
      <c r="BM170" s="24">
        <f t="shared" si="3"/>
        <v>1.0068678196838523</v>
      </c>
    </row>
    <row r="171" spans="1:68" ht="12.75" x14ac:dyDescent="0.2">
      <c r="A171" s="11">
        <v>41988</v>
      </c>
      <c r="B171" s="25">
        <f t="shared" si="4"/>
        <v>527405.13483101246</v>
      </c>
      <c r="C171" s="25">
        <f>HLOOKUP(C$2,Low!$BL$4:$DR$33,$BK171,FALSE)*C159</f>
        <v>21772.473894758437</v>
      </c>
      <c r="D171" s="26">
        <f t="shared" si="5"/>
        <v>3236.3333333333335</v>
      </c>
      <c r="E171" s="25">
        <f>HLOOKUP(E$2,Low!$BL$4:$DR$33,$BK171,FALSE)*E159</f>
        <v>12441.747846154154</v>
      </c>
      <c r="F171" s="25">
        <f>HLOOKUP(F$2,Low!$BL$4:$DR$33,$BK171,FALSE)*F159</f>
        <v>5162.0039643211103</v>
      </c>
      <c r="G171" s="25">
        <f>HLOOKUP(G$2,Low!$BL$4:$DR$33,$BK171,FALSE)*G159</f>
        <v>80452.971549278009</v>
      </c>
      <c r="H171" s="25">
        <f>HLOOKUP(H$2,Low!$BL$4:$DR$33,$BK171,FALSE)*H159</f>
        <v>6849.8751161841828</v>
      </c>
      <c r="I171" s="25">
        <f>HLOOKUP(I$2,Low!$BL$4:$DR$33,$BK171,FALSE)*I159</f>
        <v>7273.2648918189961</v>
      </c>
      <c r="J171" s="25">
        <f>HLOOKUP(J$2,Low!$BL$4:$DR$33,$BK171,FALSE)*J159</f>
        <v>261.1199052132701</v>
      </c>
      <c r="K171" s="25"/>
      <c r="L171" s="25">
        <f>HLOOKUP(L$2,Low!$BL$4:$DR$33,$BK171,FALSE)*L159</f>
        <v>68051.558458443949</v>
      </c>
      <c r="M171" s="25">
        <f>HLOOKUP(M$2,Low!$BL$4:$DR$33,$BK171,FALSE)*M159</f>
        <v>10249.34824633787</v>
      </c>
      <c r="N171" s="25"/>
      <c r="O171" s="25">
        <f>HLOOKUP(O$2,Low!$BL$4:$DR$33,$BK171,FALSE)*O159</f>
        <v>2626.856949115238</v>
      </c>
      <c r="P171" s="25">
        <f>HLOOKUP(P$2,Low!$BL$4:$DR$33,$BK171,FALSE)*P159</f>
        <v>798.36973590292644</v>
      </c>
      <c r="Q171" s="25">
        <f>HLOOKUP(Q$2,Low!$BL$4:$DR$33,$BK171,FALSE)*Q159</f>
        <v>6932.0417344159659</v>
      </c>
      <c r="R171" s="25">
        <f>HLOOKUP(R$2,Low!$BL$4:$DR$33,$BK171,FALSE)*R159</f>
        <v>328.57773109243698</v>
      </c>
      <c r="S171" s="25">
        <f>HLOOKUP(S$2,Low!$BL$4:$DR$33,$BK171,FALSE)*S159</f>
        <v>830.22053231939174</v>
      </c>
      <c r="T171" s="25">
        <f>HLOOKUP(T$2,Low!$BL$4:$DR$33,$BK171,FALSE)*T159</f>
        <v>525.2003599810738</v>
      </c>
      <c r="U171" s="25">
        <f>HLOOKUP(U$2,Low!$BL$4:$DR$33,$BK171,FALSE)*U159</f>
        <v>14815.779004294549</v>
      </c>
      <c r="V171" s="25">
        <f>HLOOKUP(V$2,Low!$BL$4:$DR$33,$BK171,FALSE)*V159</f>
        <v>1786.7085767985343</v>
      </c>
      <c r="W171" s="25">
        <f>HLOOKUP(W$2,Low!$BL$4:$DR$33,$BK171,FALSE)*W159</f>
        <v>1330.1515617705747</v>
      </c>
      <c r="X171" s="25">
        <f>HLOOKUP(X$2,Low!$BL$4:$DR$33,$BK171,FALSE)*X159</f>
        <v>6447.6319792541453</v>
      </c>
      <c r="Y171" s="25">
        <f>HLOOKUP(Y$2,Low!$BL$4:$DR$33,$BK171,FALSE)*Y159</f>
        <v>5840.9704834675513</v>
      </c>
      <c r="Z171" s="25">
        <f>HLOOKUP(Z$2,Low!$BL$4:$DR$33,$BK171,FALSE)*Z159</f>
        <v>3255.1820330969272</v>
      </c>
      <c r="AA171" s="25">
        <f>HLOOKUP(AA$2,Low!$BL$4:$DR$33,$BK171,FALSE)*AA159</f>
        <v>12597.629188660028</v>
      </c>
      <c r="AB171" s="25">
        <f>HLOOKUP(AB$2,Low!$BL$4:$DR$33,$BK171,FALSE)*AB159</f>
        <v>711.09334763948505</v>
      </c>
      <c r="AC171" s="25">
        <f>HLOOKUP(AC$2,Low!$BL$4:$DR$33,$BK171,FALSE)*AC159</f>
        <v>0</v>
      </c>
      <c r="AD171" s="25">
        <f>HLOOKUP(AD$2,Low!$BL$4:$DR$33,$BK171,FALSE)*AD159</f>
        <v>0</v>
      </c>
      <c r="AE171" s="25">
        <f>HLOOKUP(AE$2,Low!$BL$4:$DR$33,$BK171,FALSE)*AE159</f>
        <v>11900.447478430704</v>
      </c>
      <c r="AF171" s="25">
        <f>HLOOKUP(AF$2,Low!$BL$4:$DR$33,$BK171,FALSE)*AF159</f>
        <v>2227.8484360762518</v>
      </c>
      <c r="AG171" s="25">
        <f>HLOOKUP(AG$2,Low!$BL$4:$DR$33,$BK171,FALSE)*AG159</f>
        <v>12169.75939682068</v>
      </c>
      <c r="AH171" s="25">
        <f>HLOOKUP(AH$2,Low!$BL$4:$DR$33,$BK171,FALSE)*AH159</f>
        <v>4657.3145690738929</v>
      </c>
      <c r="AI171" s="25">
        <f>HLOOKUP(AI$2,Low!$BL$4:$DR$33,$BK171,FALSE)*AI159</f>
        <v>24629.57675831192</v>
      </c>
      <c r="AJ171" s="25">
        <f>HLOOKUP(AJ$2,Low!$BL$4:$DR$33,$BK171,FALSE)*AJ159</f>
        <v>9116.6600760456276</v>
      </c>
      <c r="AK171" s="25"/>
      <c r="AL171" s="25">
        <f>HLOOKUP(AL$2,Low!$BL$4:$DR$33,$BK171,FALSE)*AL159</f>
        <v>13994.357848368474</v>
      </c>
      <c r="AM171" s="25">
        <f>HLOOKUP(AM$2,Low!$BL$4:$DR$33,$BK171,FALSE)*AM159</f>
        <v>16612.079410041024</v>
      </c>
      <c r="AN171" s="25">
        <f>HLOOKUP(AN$2,Low!$BL$4:$DR$33,$BK171,FALSE)*AN159</f>
        <v>10916.736979373625</v>
      </c>
      <c r="AO171" s="25">
        <f>HLOOKUP(AO$2,Low!$BL$4:$DR$33,$BK171,FALSE)*AO159</f>
        <v>23022.666168224299</v>
      </c>
      <c r="AP171" s="25">
        <f>HLOOKUP(AP$2,Low!$BL$4:$DR$33,$BK171,FALSE)*AP159</f>
        <v>2580.8890652166915</v>
      </c>
      <c r="AQ171" s="25">
        <f>HLOOKUP(AQ$2,Low!$BL$4:$DR$33,$BK171,FALSE)*AQ159</f>
        <v>4683.7632083915469</v>
      </c>
      <c r="AR171" s="25">
        <f>HLOOKUP(AR$2,Low!$BL$4:$DR$33,$BK171,FALSE)*AR159</f>
        <v>147.95762711864407</v>
      </c>
      <c r="AS171" s="25">
        <f>HLOOKUP(AS$2,Low!$BL$4:$DR$33,$BK171,FALSE)*AS159</f>
        <v>1452.7764349155643</v>
      </c>
      <c r="AT171" s="25">
        <f>HLOOKUP(AT$2,Low!$BL$4:$DR$33,$BK171,FALSE)*AT159</f>
        <v>92665.591494503547</v>
      </c>
      <c r="AU171" s="25">
        <f>HLOOKUP(AU$2,Low!$BL$4:$DR$33,$BK171,FALSE)*AU159</f>
        <v>6468.3118710777517</v>
      </c>
      <c r="AV171" s="25"/>
      <c r="AW171" s="25">
        <f>HLOOKUP(AW$2,Low!$BL$4:$DR$33,$BK171,FALSE)*AW159</f>
        <v>7377.3442622950815</v>
      </c>
      <c r="AX171" s="25">
        <f>HLOOKUP(AX$2,Low!$BL$4:$DR$33,$BK171,FALSE)*AX159</f>
        <v>8928.5497475982065</v>
      </c>
      <c r="AY171" s="25">
        <f>HLOOKUP(AY$2,Low!$BL$4:$DR$33,$BK171,FALSE)*AY159</f>
        <v>191.40342681130448</v>
      </c>
      <c r="AZ171" s="25">
        <f>HLOOKUP(AZ$2,Low!$BL$4:$DR$33,$BK171,FALSE)*AZ159</f>
        <v>2320.3234819989252</v>
      </c>
      <c r="BA171" s="25"/>
      <c r="BB171" s="25">
        <f>HLOOKUP(BB$2,Low!$BL$4:$DR$33,$BK171,FALSE)*BB159</f>
        <v>11475.189175050533</v>
      </c>
      <c r="BC171" s="25">
        <f>HLOOKUP(BC$2,Low!$BL$4:$DR$33,$BK171,FALSE)*BC159</f>
        <v>1873.1018967137072</v>
      </c>
      <c r="BD171" s="25">
        <f>HLOOKUP(BD$2,Low!$BL$4:$DR$33,$BK171,FALSE)*BD159</f>
        <v>11.903223037719727</v>
      </c>
      <c r="BE171" s="25">
        <f>HLOOKUP(BE$2,Low!$BL$4:$DR$33,$BK171,FALSE)*BE159</f>
        <v>1293.8941770586082</v>
      </c>
      <c r="BF171" s="25">
        <f>HLOOKUP(BF$2,Low!$BL$4:$DR$33,$BK171,FALSE)*BF159</f>
        <v>895.08931685989967</v>
      </c>
      <c r="BG171" s="25">
        <f>HLOOKUP(BG$2,Low!$BL$4:$DR$33,$BK171,FALSE)*BG159</f>
        <v>5448.445199543371</v>
      </c>
      <c r="BH171" s="25">
        <f>IF((Low!AT9+'Historical Calibration 2013'!AT103)/1000/1.023&lt;0,0,Low!AT9+'Historical Calibration 2013'!AT103)/1000/1.023</f>
        <v>0</v>
      </c>
      <c r="BI171" s="25">
        <f>HLOOKUP(BI$2,Low!$BL$4:$DR$33,$BK171,FALSE)*BI159</f>
        <v>4913.9307671622355</v>
      </c>
      <c r="BJ171" s="25">
        <f>HLOOKUP(BJ$2,Low!$BL$4:$DR$33,$BK171,FALSE)*BJ159</f>
        <v>7304.5531209851779</v>
      </c>
      <c r="BK171" s="27">
        <v>6</v>
      </c>
      <c r="BL171" s="27">
        <f t="shared" si="2"/>
        <v>530641.46816434583</v>
      </c>
      <c r="BM171" s="24">
        <f t="shared" si="3"/>
        <v>1.0061363326209751</v>
      </c>
      <c r="BN171" s="27">
        <f>SUM(BK160:BK171)</f>
        <v>2966424</v>
      </c>
    </row>
    <row r="172" spans="1:68" ht="12.75" x14ac:dyDescent="0.2">
      <c r="A172" s="11"/>
      <c r="B172" s="25"/>
      <c r="C172" s="27"/>
      <c r="D172" s="26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5"/>
      <c r="BI172" s="27"/>
      <c r="BJ172" s="27"/>
      <c r="BK172" s="27"/>
      <c r="BL172" s="27"/>
      <c r="BM172" s="24"/>
    </row>
    <row r="173" spans="1:68" ht="12.75" x14ac:dyDescent="0.2">
      <c r="A173" s="11"/>
      <c r="B173" s="25"/>
      <c r="C173" s="27"/>
      <c r="D173" s="26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5"/>
      <c r="BI173" s="27"/>
      <c r="BJ173" s="27"/>
      <c r="BK173" s="27"/>
      <c r="BL173" s="27"/>
      <c r="BM173" s="24"/>
    </row>
    <row r="174" spans="1:68" ht="12.75" x14ac:dyDescent="0.2">
      <c r="A174" s="11"/>
      <c r="B174" s="25"/>
      <c r="C174" s="27"/>
      <c r="D174" s="26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5"/>
      <c r="BI174" s="27"/>
      <c r="BJ174" s="27"/>
      <c r="BK174" s="27"/>
      <c r="BL174" s="27"/>
      <c r="BM174" s="24"/>
    </row>
    <row r="175" spans="1:68" ht="12.75" x14ac:dyDescent="0.2">
      <c r="A175" s="11"/>
      <c r="B175" s="25"/>
      <c r="C175" s="27"/>
      <c r="D175" s="26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5"/>
      <c r="BI175" s="27"/>
      <c r="BJ175" s="27"/>
      <c r="BK175" s="27"/>
      <c r="BL175" s="27"/>
      <c r="BM175" s="24"/>
    </row>
    <row r="176" spans="1:68" ht="12.75" x14ac:dyDescent="0.2">
      <c r="A176" s="11"/>
      <c r="B176" s="25"/>
      <c r="C176" s="27"/>
      <c r="D176" s="26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5"/>
      <c r="BI176" s="27"/>
      <c r="BJ176" s="27"/>
      <c r="BK176" s="27"/>
      <c r="BL176" s="27"/>
      <c r="BM176" s="24"/>
    </row>
    <row r="177" spans="1:66" ht="12.75" x14ac:dyDescent="0.2">
      <c r="A177" s="11"/>
      <c r="B177" s="25"/>
      <c r="C177" s="27"/>
      <c r="D177" s="26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5"/>
      <c r="BI177" s="27"/>
      <c r="BJ177" s="27"/>
      <c r="BK177" s="27"/>
      <c r="BL177" s="27"/>
      <c r="BM177" s="24"/>
    </row>
    <row r="178" spans="1:66" ht="12.75" x14ac:dyDescent="0.2">
      <c r="A178" s="11"/>
      <c r="B178" s="25"/>
      <c r="C178" s="27"/>
      <c r="D178" s="26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5"/>
      <c r="BI178" s="27"/>
      <c r="BJ178" s="27"/>
      <c r="BK178" s="27"/>
      <c r="BL178" s="27"/>
      <c r="BM178" s="24"/>
    </row>
    <row r="179" spans="1:66" ht="12.75" x14ac:dyDescent="0.2">
      <c r="A179" s="11"/>
      <c r="B179" s="25"/>
      <c r="C179" s="30"/>
      <c r="D179" s="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27"/>
      <c r="BB179" s="30"/>
      <c r="BC179" s="30"/>
      <c r="BD179" s="30"/>
      <c r="BE179" s="30"/>
      <c r="BF179" s="30"/>
      <c r="BG179" s="30"/>
      <c r="BH179" s="25"/>
      <c r="BI179" s="30"/>
      <c r="BJ179" s="30"/>
      <c r="BK179" s="27"/>
      <c r="BL179" s="27"/>
      <c r="BM179" s="24"/>
    </row>
    <row r="180" spans="1:66" ht="12.75" x14ac:dyDescent="0.2">
      <c r="A180" s="11"/>
      <c r="B180" s="25"/>
      <c r="C180" s="30"/>
      <c r="D180" s="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27"/>
      <c r="BB180" s="30"/>
      <c r="BC180" s="30"/>
      <c r="BD180" s="30"/>
      <c r="BE180" s="30"/>
      <c r="BF180" s="30"/>
      <c r="BG180" s="30"/>
      <c r="BH180" s="25"/>
      <c r="BI180" s="30"/>
      <c r="BJ180" s="30"/>
      <c r="BK180" s="27"/>
      <c r="BL180" s="27"/>
      <c r="BM180" s="24"/>
    </row>
    <row r="181" spans="1:66" ht="12.75" x14ac:dyDescent="0.2">
      <c r="A181" s="11"/>
      <c r="B181" s="25"/>
      <c r="C181" s="30"/>
      <c r="D181" s="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27"/>
      <c r="BB181" s="30"/>
      <c r="BC181" s="30"/>
      <c r="BD181" s="30"/>
      <c r="BE181" s="30"/>
      <c r="BF181" s="30"/>
      <c r="BG181" s="30"/>
      <c r="BH181" s="25"/>
      <c r="BI181" s="30"/>
      <c r="BJ181" s="30"/>
      <c r="BK181" s="27"/>
      <c r="BL181" s="27"/>
      <c r="BM181" s="24"/>
    </row>
    <row r="182" spans="1:66" ht="12.75" x14ac:dyDescent="0.2">
      <c r="A182" s="11"/>
      <c r="B182" s="25"/>
      <c r="C182" s="30"/>
      <c r="D182" s="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9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27"/>
      <c r="BB182" s="30"/>
      <c r="BC182" s="30"/>
      <c r="BD182" s="30"/>
      <c r="BE182" s="30"/>
      <c r="BF182" s="30"/>
      <c r="BG182" s="30"/>
      <c r="BH182" s="25"/>
      <c r="BI182" s="30"/>
      <c r="BJ182" s="30"/>
      <c r="BK182" s="27"/>
      <c r="BL182" s="27"/>
      <c r="BM182" s="24"/>
    </row>
    <row r="183" spans="1:66" ht="12.75" x14ac:dyDescent="0.2">
      <c r="A183" s="11"/>
      <c r="B183" s="25"/>
      <c r="C183" s="30"/>
      <c r="D183" s="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9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27"/>
      <c r="BB183" s="30"/>
      <c r="BC183" s="30"/>
      <c r="BD183" s="30"/>
      <c r="BE183" s="30"/>
      <c r="BF183" s="30"/>
      <c r="BG183" s="30"/>
      <c r="BH183" s="25"/>
      <c r="BI183" s="30"/>
      <c r="BJ183" s="30"/>
      <c r="BK183" s="27"/>
      <c r="BL183" s="27"/>
      <c r="BM183" s="24"/>
      <c r="BN183" s="27"/>
    </row>
    <row r="184" spans="1:66" ht="12.75" x14ac:dyDescent="0.2">
      <c r="A184" s="11"/>
      <c r="B184" s="25"/>
      <c r="C184" s="31"/>
      <c r="D184" s="26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25"/>
      <c r="BI184" s="31"/>
      <c r="BJ184" s="31"/>
      <c r="BK184" s="27"/>
      <c r="BL184" s="27"/>
      <c r="BM184" s="24"/>
    </row>
    <row r="185" spans="1:66" ht="12.75" x14ac:dyDescent="0.2">
      <c r="A185" s="11"/>
      <c r="B185" s="25"/>
      <c r="C185" s="31"/>
      <c r="D185" s="26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9"/>
      <c r="BB185" s="31"/>
      <c r="BC185" s="31"/>
      <c r="BD185" s="31"/>
      <c r="BE185" s="31"/>
      <c r="BF185" s="31"/>
      <c r="BG185" s="31"/>
      <c r="BH185" s="25"/>
      <c r="BI185" s="31"/>
      <c r="BJ185" s="31"/>
      <c r="BK185" s="27"/>
      <c r="BL185" s="27"/>
      <c r="BM185" s="24"/>
    </row>
    <row r="186" spans="1:66" ht="12.75" x14ac:dyDescent="0.2">
      <c r="A186" s="11"/>
      <c r="B186" s="25"/>
      <c r="C186" s="31"/>
      <c r="D186" s="26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25"/>
      <c r="BI186" s="31"/>
      <c r="BJ186" s="31"/>
      <c r="BK186" s="27"/>
      <c r="BL186" s="27"/>
      <c r="BM186" s="24"/>
    </row>
    <row r="187" spans="1:66" ht="12.75" x14ac:dyDescent="0.2">
      <c r="A187" s="11"/>
      <c r="B187" s="25"/>
      <c r="C187" s="31"/>
      <c r="D187" s="26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9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25"/>
      <c r="BI187" s="31"/>
      <c r="BJ187" s="31"/>
      <c r="BK187" s="27"/>
      <c r="BL187" s="27"/>
      <c r="BM187" s="24"/>
    </row>
    <row r="188" spans="1:66" ht="12.75" x14ac:dyDescent="0.2">
      <c r="A188" s="11"/>
      <c r="B188" s="25"/>
      <c r="C188" s="31"/>
      <c r="D188" s="26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25"/>
      <c r="BI188" s="31"/>
      <c r="BJ188" s="31"/>
      <c r="BK188" s="27"/>
      <c r="BL188" s="27"/>
      <c r="BM188" s="24"/>
    </row>
    <row r="189" spans="1:66" ht="12.75" x14ac:dyDescent="0.2">
      <c r="A189" s="11"/>
      <c r="B189" s="25"/>
      <c r="C189" s="31"/>
      <c r="D189" s="26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25"/>
      <c r="BI189" s="31"/>
      <c r="BJ189" s="31"/>
      <c r="BK189" s="27"/>
      <c r="BL189" s="27"/>
      <c r="BM189" s="24"/>
    </row>
    <row r="190" spans="1:66" ht="12.75" x14ac:dyDescent="0.2">
      <c r="A190" s="11"/>
      <c r="B190" s="25"/>
      <c r="C190" s="31"/>
      <c r="D190" s="26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25"/>
      <c r="BI190" s="31"/>
      <c r="BJ190" s="31"/>
      <c r="BK190" s="27"/>
      <c r="BL190" s="27"/>
      <c r="BM190" s="24"/>
    </row>
    <row r="191" spans="1:66" ht="12.75" x14ac:dyDescent="0.2">
      <c r="A191" s="11"/>
      <c r="B191" s="25"/>
      <c r="C191" s="31"/>
      <c r="D191" s="26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25"/>
      <c r="BI191" s="31"/>
      <c r="BJ191" s="31"/>
      <c r="BK191" s="27"/>
      <c r="BL191" s="27"/>
      <c r="BM191" s="24"/>
    </row>
    <row r="192" spans="1:66" ht="12.75" x14ac:dyDescent="0.2">
      <c r="A192" s="11"/>
      <c r="B192" s="25"/>
      <c r="C192" s="31"/>
      <c r="D192" s="26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25"/>
      <c r="BI192" s="31"/>
      <c r="BJ192" s="31"/>
      <c r="BK192" s="27"/>
      <c r="BL192" s="27"/>
      <c r="BM192" s="24"/>
    </row>
    <row r="193" spans="1:66" ht="12.75" x14ac:dyDescent="0.2">
      <c r="A193" s="11"/>
      <c r="B193" s="25"/>
      <c r="C193" s="31"/>
      <c r="D193" s="26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25"/>
      <c r="BI193" s="31"/>
      <c r="BJ193" s="31"/>
      <c r="BK193" s="27"/>
      <c r="BL193" s="27"/>
      <c r="BM193" s="24"/>
    </row>
    <row r="194" spans="1:66" ht="12.75" x14ac:dyDescent="0.2">
      <c r="A194" s="11"/>
      <c r="B194" s="25"/>
      <c r="C194" s="31"/>
      <c r="D194" s="26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9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25"/>
      <c r="BI194" s="31"/>
      <c r="BJ194" s="31"/>
      <c r="BK194" s="27"/>
      <c r="BL194" s="27"/>
      <c r="BM194" s="24"/>
    </row>
    <row r="195" spans="1:66" ht="12.75" x14ac:dyDescent="0.2">
      <c r="A195" s="11"/>
      <c r="B195" s="25"/>
      <c r="C195" s="31"/>
      <c r="D195" s="26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9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25"/>
      <c r="BI195" s="31"/>
      <c r="BJ195" s="31"/>
      <c r="BK195" s="27"/>
      <c r="BL195" s="27"/>
      <c r="BM195" s="24"/>
      <c r="BN195" s="27"/>
    </row>
    <row r="196" spans="1:66" ht="12.75" x14ac:dyDescent="0.2">
      <c r="B196" s="14"/>
    </row>
    <row r="197" spans="1:66" ht="12.75" x14ac:dyDescent="0.2">
      <c r="B197" s="14"/>
    </row>
    <row r="198" spans="1:66" ht="12.75" x14ac:dyDescent="0.2">
      <c r="B198" s="14"/>
    </row>
    <row r="199" spans="1:66" ht="12.75" x14ac:dyDescent="0.2">
      <c r="B199" s="14"/>
    </row>
    <row r="200" spans="1:66" ht="12.75" x14ac:dyDescent="0.2">
      <c r="B200" s="14"/>
    </row>
  </sheetData>
  <hyperlinks>
    <hyperlink ref="A1" location="Contents!A1" display="Back to Contents"/>
  </hyperlinks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62"/>
  <sheetViews>
    <sheetView topLeftCell="A16" workbookViewId="0">
      <selection activeCell="B5" sqref="B5:BH33"/>
    </sheetView>
  </sheetViews>
  <sheetFormatPr defaultColWidth="9.109375" defaultRowHeight="14.4" x14ac:dyDescent="0.3"/>
  <cols>
    <col min="1" max="1" width="18.109375" style="19" bestFit="1" customWidth="1"/>
    <col min="2" max="2" width="16.33203125" style="19" customWidth="1"/>
    <col min="3" max="5" width="17.88671875" style="19" customWidth="1"/>
    <col min="6" max="6" width="16.6640625" style="19" customWidth="1"/>
    <col min="7" max="7" width="17.88671875" style="19" customWidth="1"/>
    <col min="8" max="8" width="12.109375" style="19" customWidth="1"/>
    <col min="9" max="9" width="18.88671875" style="19" customWidth="1"/>
    <col min="10" max="12" width="17.88671875" style="19" customWidth="1"/>
    <col min="13" max="13" width="18.88671875" style="19" customWidth="1"/>
    <col min="14" max="14" width="17.88671875" style="19" customWidth="1"/>
    <col min="15" max="15" width="16.6640625" style="19" bestFit="1" customWidth="1"/>
    <col min="16" max="16" width="16.6640625" style="19" customWidth="1"/>
    <col min="17" max="18" width="17.88671875" style="19" customWidth="1"/>
    <col min="19" max="19" width="15.6640625" style="19" customWidth="1"/>
    <col min="20" max="20" width="16.6640625" style="19" customWidth="1"/>
    <col min="21" max="22" width="17.88671875" style="19" customWidth="1"/>
    <col min="23" max="23" width="14.6640625" style="19" customWidth="1"/>
    <col min="24" max="25" width="16.6640625" style="19" customWidth="1"/>
    <col min="26" max="26" width="17.88671875" style="19" customWidth="1"/>
    <col min="27" max="27" width="16.6640625" style="19" customWidth="1"/>
    <col min="28" max="29" width="17.88671875" style="19" customWidth="1"/>
    <col min="30" max="30" width="15.6640625" style="19" customWidth="1"/>
    <col min="31" max="31" width="16.6640625" style="19" customWidth="1"/>
    <col min="32" max="32" width="17.88671875" style="19" customWidth="1"/>
    <col min="33" max="34" width="15.6640625" style="19" customWidth="1"/>
    <col min="35" max="36" width="17.88671875" style="19" customWidth="1"/>
    <col min="37" max="38" width="16.6640625" style="19" customWidth="1"/>
    <col min="39" max="45" width="17.88671875" style="19" customWidth="1"/>
    <col min="46" max="46" width="16.6640625" style="19" customWidth="1"/>
    <col min="47" max="48" width="17.88671875" style="19" customWidth="1"/>
    <col min="49" max="49" width="15.6640625" style="19" customWidth="1"/>
    <col min="50" max="51" width="17.88671875" style="19" customWidth="1"/>
    <col min="52" max="52" width="18.88671875" style="19" customWidth="1"/>
    <col min="53" max="53" width="19.88671875" style="19" customWidth="1"/>
    <col min="54" max="55" width="17.88671875" style="19" customWidth="1"/>
    <col min="56" max="56" width="12.5546875" style="19" customWidth="1"/>
    <col min="57" max="58" width="17.88671875" style="19" customWidth="1"/>
    <col min="59" max="59" width="16.6640625" style="19" customWidth="1"/>
    <col min="60" max="60" width="15.6640625" style="19" customWidth="1"/>
    <col min="61" max="61" width="19.88671875" style="19" customWidth="1"/>
    <col min="62" max="62" width="12" style="19" customWidth="1"/>
    <col min="63" max="63" width="10.5546875" style="19" customWidth="1"/>
    <col min="64" max="69" width="9.5546875" style="19" customWidth="1"/>
    <col min="70" max="70" width="9.33203125" style="19" customWidth="1"/>
    <col min="71" max="76" width="9.5546875" style="19" customWidth="1"/>
    <col min="77" max="77" width="10.5546875" style="19" bestFit="1" customWidth="1"/>
    <col min="78" max="78" width="9.5546875" style="19" bestFit="1" customWidth="1"/>
    <col min="79" max="79" width="10.5546875" style="19" bestFit="1" customWidth="1"/>
    <col min="80" max="81" width="9.5546875" style="19" bestFit="1" customWidth="1"/>
    <col min="82" max="82" width="10.5546875" style="19" bestFit="1" customWidth="1"/>
    <col min="83" max="84" width="9.5546875" style="19" bestFit="1" customWidth="1"/>
    <col min="85" max="86" width="10.5546875" style="19" bestFit="1" customWidth="1"/>
    <col min="87" max="89" width="9.5546875" style="19" bestFit="1" customWidth="1"/>
    <col min="90" max="90" width="10.5546875" style="19" bestFit="1" customWidth="1"/>
    <col min="91" max="94" width="9.5546875" style="19" bestFit="1" customWidth="1"/>
    <col min="95" max="96" width="10.5546875" style="19" bestFit="1" customWidth="1"/>
    <col min="97" max="107" width="9.5546875" style="19" bestFit="1" customWidth="1"/>
    <col min="108" max="108" width="13.33203125" style="19" bestFit="1" customWidth="1"/>
    <col min="109" max="120" width="9.5546875" style="19" bestFit="1" customWidth="1"/>
    <col min="121" max="122" width="12.5546875" style="19" bestFit="1" customWidth="1"/>
    <col min="123" max="16384" width="9.109375" style="19"/>
  </cols>
  <sheetData>
    <row r="1" spans="1:183" ht="15" x14ac:dyDescent="0.25">
      <c r="A1" s="19" t="s">
        <v>62</v>
      </c>
      <c r="B1" s="19" t="s">
        <v>93</v>
      </c>
    </row>
    <row r="2" spans="1:183" ht="15" x14ac:dyDescent="0.25">
      <c r="BL2" s="19">
        <v>1</v>
      </c>
      <c r="BM2" s="19">
        <f>+BL2+1</f>
        <v>2</v>
      </c>
      <c r="BN2" s="19">
        <f t="shared" ref="BN2:DR2" si="0">+BM2+1</f>
        <v>3</v>
      </c>
      <c r="BO2" s="19">
        <f t="shared" si="0"/>
        <v>4</v>
      </c>
      <c r="BP2" s="19">
        <f t="shared" si="0"/>
        <v>5</v>
      </c>
      <c r="BQ2" s="19">
        <f t="shared" si="0"/>
        <v>6</v>
      </c>
      <c r="BR2" s="19">
        <f t="shared" si="0"/>
        <v>7</v>
      </c>
      <c r="BS2" s="19">
        <f t="shared" si="0"/>
        <v>8</v>
      </c>
      <c r="BT2" s="19">
        <f t="shared" si="0"/>
        <v>9</v>
      </c>
      <c r="BU2" s="19">
        <f t="shared" si="0"/>
        <v>10</v>
      </c>
      <c r="BV2" s="19">
        <f t="shared" si="0"/>
        <v>11</v>
      </c>
      <c r="BW2" s="19">
        <f t="shared" si="0"/>
        <v>12</v>
      </c>
      <c r="BX2" s="19">
        <f t="shared" si="0"/>
        <v>13</v>
      </c>
      <c r="BY2" s="19">
        <f t="shared" si="0"/>
        <v>14</v>
      </c>
      <c r="BZ2" s="19">
        <f>+BY2+1</f>
        <v>15</v>
      </c>
      <c r="CA2" s="19">
        <f t="shared" si="0"/>
        <v>16</v>
      </c>
      <c r="CB2" s="19">
        <f t="shared" si="0"/>
        <v>17</v>
      </c>
      <c r="CC2" s="19">
        <f t="shared" si="0"/>
        <v>18</v>
      </c>
      <c r="CD2" s="19">
        <f t="shared" si="0"/>
        <v>19</v>
      </c>
      <c r="CE2" s="19">
        <f t="shared" si="0"/>
        <v>20</v>
      </c>
      <c r="CF2" s="19">
        <f t="shared" si="0"/>
        <v>21</v>
      </c>
      <c r="CG2" s="19">
        <f t="shared" si="0"/>
        <v>22</v>
      </c>
      <c r="CH2" s="19">
        <f t="shared" si="0"/>
        <v>23</v>
      </c>
      <c r="CI2" s="19">
        <f t="shared" si="0"/>
        <v>24</v>
      </c>
      <c r="CJ2" s="19">
        <f t="shared" si="0"/>
        <v>25</v>
      </c>
      <c r="CK2" s="19">
        <f t="shared" si="0"/>
        <v>26</v>
      </c>
      <c r="CL2" s="19">
        <f t="shared" si="0"/>
        <v>27</v>
      </c>
      <c r="CM2" s="19">
        <f t="shared" si="0"/>
        <v>28</v>
      </c>
      <c r="CN2" s="19">
        <f t="shared" si="0"/>
        <v>29</v>
      </c>
      <c r="CO2" s="19">
        <f t="shared" si="0"/>
        <v>30</v>
      </c>
      <c r="CP2" s="19">
        <f t="shared" si="0"/>
        <v>31</v>
      </c>
      <c r="CQ2" s="19">
        <f t="shared" si="0"/>
        <v>32</v>
      </c>
      <c r="CR2" s="19">
        <f t="shared" si="0"/>
        <v>33</v>
      </c>
      <c r="CS2" s="19">
        <f t="shared" si="0"/>
        <v>34</v>
      </c>
      <c r="CT2" s="19">
        <f t="shared" si="0"/>
        <v>35</v>
      </c>
      <c r="CU2" s="19">
        <f t="shared" si="0"/>
        <v>36</v>
      </c>
      <c r="CV2" s="19">
        <f t="shared" si="0"/>
        <v>37</v>
      </c>
      <c r="CW2" s="19">
        <f t="shared" si="0"/>
        <v>38</v>
      </c>
      <c r="CX2" s="19">
        <f t="shared" si="0"/>
        <v>39</v>
      </c>
      <c r="CY2" s="19">
        <f t="shared" si="0"/>
        <v>40</v>
      </c>
      <c r="CZ2" s="19">
        <f t="shared" si="0"/>
        <v>41</v>
      </c>
      <c r="DA2" s="19">
        <f t="shared" si="0"/>
        <v>42</v>
      </c>
      <c r="DB2" s="19">
        <f t="shared" si="0"/>
        <v>43</v>
      </c>
      <c r="DC2" s="19">
        <f t="shared" si="0"/>
        <v>44</v>
      </c>
      <c r="DD2" s="19">
        <f t="shared" si="0"/>
        <v>45</v>
      </c>
      <c r="DE2" s="19">
        <f t="shared" si="0"/>
        <v>46</v>
      </c>
      <c r="DF2" s="19">
        <f t="shared" si="0"/>
        <v>47</v>
      </c>
      <c r="DG2" s="19">
        <f t="shared" si="0"/>
        <v>48</v>
      </c>
      <c r="DH2" s="19">
        <f t="shared" si="0"/>
        <v>49</v>
      </c>
      <c r="DI2" s="19">
        <f t="shared" si="0"/>
        <v>50</v>
      </c>
      <c r="DJ2" s="19">
        <f t="shared" si="0"/>
        <v>51</v>
      </c>
      <c r="DK2" s="19">
        <f t="shared" si="0"/>
        <v>52</v>
      </c>
      <c r="DL2" s="19">
        <f t="shared" si="0"/>
        <v>53</v>
      </c>
      <c r="DM2" s="19">
        <f t="shared" si="0"/>
        <v>54</v>
      </c>
      <c r="DN2" s="19">
        <f t="shared" si="0"/>
        <v>55</v>
      </c>
      <c r="DO2" s="19">
        <f t="shared" si="0"/>
        <v>56</v>
      </c>
      <c r="DP2" s="19">
        <f t="shared" si="0"/>
        <v>57</v>
      </c>
      <c r="DQ2" s="19">
        <f t="shared" si="0"/>
        <v>58</v>
      </c>
      <c r="DR2" s="19">
        <f t="shared" si="0"/>
        <v>59</v>
      </c>
    </row>
    <row r="3" spans="1:183" ht="15" x14ac:dyDescent="0.25">
      <c r="A3" s="19" t="s">
        <v>94</v>
      </c>
      <c r="B3" s="19" t="s">
        <v>1</v>
      </c>
      <c r="BL3" s="19" t="s">
        <v>2</v>
      </c>
      <c r="BM3" s="19" t="s">
        <v>3</v>
      </c>
      <c r="BN3" s="19" t="s">
        <v>4</v>
      </c>
      <c r="BO3" s="19" t="s">
        <v>5</v>
      </c>
      <c r="BP3" s="19" t="s">
        <v>6</v>
      </c>
      <c r="BQ3" s="19" t="s">
        <v>7</v>
      </c>
      <c r="BR3" s="19" t="s">
        <v>8</v>
      </c>
      <c r="BS3" s="19" t="s">
        <v>9</v>
      </c>
      <c r="BT3" s="19" t="s">
        <v>10</v>
      </c>
      <c r="BU3" s="19" t="s">
        <v>11</v>
      </c>
      <c r="BV3" s="19" t="s">
        <v>12</v>
      </c>
      <c r="BW3" s="19" t="s">
        <v>13</v>
      </c>
      <c r="BX3" s="19" t="s">
        <v>14</v>
      </c>
      <c r="BY3" s="19" t="s">
        <v>15</v>
      </c>
      <c r="BZ3" s="19" t="s">
        <v>16</v>
      </c>
      <c r="CA3" s="19" t="s">
        <v>17</v>
      </c>
      <c r="CB3" s="19" t="s">
        <v>18</v>
      </c>
      <c r="CC3" s="19" t="s">
        <v>19</v>
      </c>
      <c r="CD3" s="19" t="s">
        <v>20</v>
      </c>
      <c r="CE3" s="19" t="s">
        <v>21</v>
      </c>
      <c r="CF3" s="19" t="s">
        <v>22</v>
      </c>
      <c r="CG3" s="19" t="s">
        <v>23</v>
      </c>
      <c r="CH3" s="19" t="s">
        <v>24</v>
      </c>
      <c r="CI3" s="19" t="s">
        <v>25</v>
      </c>
      <c r="CJ3" s="19" t="s">
        <v>26</v>
      </c>
      <c r="CK3" s="19" t="s">
        <v>27</v>
      </c>
      <c r="CL3" s="19" t="s">
        <v>28</v>
      </c>
      <c r="CM3" s="19" t="s">
        <v>29</v>
      </c>
      <c r="CN3" s="19" t="s">
        <v>30</v>
      </c>
      <c r="CO3" s="19" t="s">
        <v>31</v>
      </c>
      <c r="CP3" s="19" t="s">
        <v>32</v>
      </c>
      <c r="CQ3" s="19" t="s">
        <v>33</v>
      </c>
      <c r="CR3" s="19" t="s">
        <v>34</v>
      </c>
      <c r="CS3" s="19" t="s">
        <v>35</v>
      </c>
      <c r="CT3" s="19" t="s">
        <v>36</v>
      </c>
      <c r="CU3" s="19" t="s">
        <v>37</v>
      </c>
      <c r="CV3" s="19" t="s">
        <v>38</v>
      </c>
      <c r="CW3" s="19" t="s">
        <v>39</v>
      </c>
      <c r="CX3" s="19" t="s">
        <v>40</v>
      </c>
      <c r="CY3" s="19" t="s">
        <v>41</v>
      </c>
      <c r="CZ3" s="19" t="s">
        <v>42</v>
      </c>
      <c r="DA3" s="19" t="s">
        <v>43</v>
      </c>
      <c r="DB3" s="19" t="s">
        <v>44</v>
      </c>
      <c r="DC3" s="19" t="s">
        <v>45</v>
      </c>
      <c r="DD3" s="19" t="s">
        <v>46</v>
      </c>
      <c r="DE3" s="19" t="s">
        <v>47</v>
      </c>
      <c r="DF3" s="19" t="s">
        <v>48</v>
      </c>
      <c r="DG3" s="19" t="s">
        <v>49</v>
      </c>
      <c r="DH3" s="19" t="s">
        <v>50</v>
      </c>
      <c r="DI3" s="19" t="s">
        <v>51</v>
      </c>
      <c r="DJ3" s="19" t="s">
        <v>52</v>
      </c>
      <c r="DK3" s="19" t="s">
        <v>53</v>
      </c>
      <c r="DL3" s="19" t="s">
        <v>54</v>
      </c>
      <c r="DM3" s="19" t="s">
        <v>55</v>
      </c>
      <c r="DN3" s="19" t="s">
        <v>56</v>
      </c>
      <c r="DO3" s="19" t="s">
        <v>57</v>
      </c>
      <c r="DP3" s="19" t="s">
        <v>58</v>
      </c>
      <c r="DQ3" s="19" t="s">
        <v>59</v>
      </c>
      <c r="DR3" s="19" t="s">
        <v>60</v>
      </c>
    </row>
    <row r="4" spans="1:183" ht="15" x14ac:dyDescent="0.25">
      <c r="A4" s="19" t="s">
        <v>63</v>
      </c>
      <c r="B4" s="19" t="s">
        <v>2</v>
      </c>
      <c r="C4" s="19" t="s">
        <v>3</v>
      </c>
      <c r="D4" s="19" t="s">
        <v>4</v>
      </c>
      <c r="E4" s="19" t="s">
        <v>5</v>
      </c>
      <c r="F4" s="19" t="s">
        <v>6</v>
      </c>
      <c r="G4" s="19" t="s">
        <v>7</v>
      </c>
      <c r="H4" s="19" t="s">
        <v>8</v>
      </c>
      <c r="I4" s="19" t="s">
        <v>9</v>
      </c>
      <c r="J4" s="19" t="s">
        <v>10</v>
      </c>
      <c r="K4" s="19" t="s">
        <v>11</v>
      </c>
      <c r="L4" s="19" t="s">
        <v>12</v>
      </c>
      <c r="M4" s="19" t="s">
        <v>13</v>
      </c>
      <c r="N4" s="19" t="s">
        <v>14</v>
      </c>
      <c r="O4" s="19" t="s">
        <v>15</v>
      </c>
      <c r="P4" s="19" t="s">
        <v>16</v>
      </c>
      <c r="Q4" s="19" t="s">
        <v>17</v>
      </c>
      <c r="R4" s="19" t="s">
        <v>18</v>
      </c>
      <c r="S4" s="19" t="s">
        <v>19</v>
      </c>
      <c r="T4" s="19" t="s">
        <v>20</v>
      </c>
      <c r="U4" s="19" t="s">
        <v>21</v>
      </c>
      <c r="V4" s="19" t="s">
        <v>22</v>
      </c>
      <c r="W4" s="19" t="s">
        <v>23</v>
      </c>
      <c r="X4" s="19" t="s">
        <v>24</v>
      </c>
      <c r="Y4" s="19" t="s">
        <v>25</v>
      </c>
      <c r="Z4" s="19" t="s">
        <v>26</v>
      </c>
      <c r="AA4" s="19" t="s">
        <v>27</v>
      </c>
      <c r="AB4" s="19" t="s">
        <v>28</v>
      </c>
      <c r="AC4" s="19" t="s">
        <v>29</v>
      </c>
      <c r="AD4" s="19" t="s">
        <v>30</v>
      </c>
      <c r="AE4" s="19" t="s">
        <v>31</v>
      </c>
      <c r="AF4" s="19" t="s">
        <v>32</v>
      </c>
      <c r="AG4" s="19" t="s">
        <v>33</v>
      </c>
      <c r="AH4" s="19" t="s">
        <v>34</v>
      </c>
      <c r="AI4" s="19" t="s">
        <v>35</v>
      </c>
      <c r="AJ4" s="19" t="s">
        <v>36</v>
      </c>
      <c r="AK4" s="19" t="s">
        <v>37</v>
      </c>
      <c r="AL4" s="19" t="s">
        <v>38</v>
      </c>
      <c r="AM4" s="19" t="s">
        <v>39</v>
      </c>
      <c r="AN4" s="19" t="s">
        <v>40</v>
      </c>
      <c r="AO4" s="19" t="s">
        <v>41</v>
      </c>
      <c r="AP4" s="19" t="s">
        <v>42</v>
      </c>
      <c r="AQ4" s="19" t="s">
        <v>43</v>
      </c>
      <c r="AR4" s="19" t="s">
        <v>44</v>
      </c>
      <c r="AS4" s="19" t="s">
        <v>45</v>
      </c>
      <c r="AT4" s="19" t="s">
        <v>46</v>
      </c>
      <c r="AU4" s="19" t="s">
        <v>47</v>
      </c>
      <c r="AV4" s="19" t="s">
        <v>48</v>
      </c>
      <c r="AW4" s="19" t="s">
        <v>49</v>
      </c>
      <c r="AX4" s="19" t="s">
        <v>50</v>
      </c>
      <c r="AY4" s="19" t="s">
        <v>51</v>
      </c>
      <c r="AZ4" s="19" t="s">
        <v>52</v>
      </c>
      <c r="BA4" s="19" t="s">
        <v>53</v>
      </c>
      <c r="BB4" s="19" t="s">
        <v>54</v>
      </c>
      <c r="BC4" s="19" t="s">
        <v>55</v>
      </c>
      <c r="BD4" s="19" t="s">
        <v>56</v>
      </c>
      <c r="BE4" s="19" t="s">
        <v>57</v>
      </c>
      <c r="BF4" s="19" t="s">
        <v>58</v>
      </c>
      <c r="BG4" s="19" t="s">
        <v>59</v>
      </c>
      <c r="BH4" s="19" t="s">
        <v>60</v>
      </c>
      <c r="BI4" s="19" t="s">
        <v>61</v>
      </c>
      <c r="BL4" s="2" t="s">
        <v>203</v>
      </c>
      <c r="BM4" s="2" t="s">
        <v>153</v>
      </c>
      <c r="BN4" s="2" t="s">
        <v>156</v>
      </c>
      <c r="BO4" s="2" t="s">
        <v>155</v>
      </c>
      <c r="BP4" s="2" t="s">
        <v>204</v>
      </c>
      <c r="BQ4" s="2" t="s">
        <v>205</v>
      </c>
      <c r="BR4" s="2" t="s">
        <v>206</v>
      </c>
      <c r="BS4" s="2" t="s">
        <v>157</v>
      </c>
      <c r="BT4" s="2" t="s">
        <v>158</v>
      </c>
      <c r="BU4" s="2" t="s">
        <v>159</v>
      </c>
      <c r="BV4" s="2" t="s">
        <v>160</v>
      </c>
      <c r="BW4" s="2" t="s">
        <v>162</v>
      </c>
      <c r="BX4" s="2" t="s">
        <v>163</v>
      </c>
      <c r="BY4" s="2" t="s">
        <v>167</v>
      </c>
      <c r="BZ4" s="2" t="s">
        <v>0</v>
      </c>
      <c r="CA4" s="2" t="s">
        <v>165</v>
      </c>
      <c r="CB4" s="2" t="s">
        <v>166</v>
      </c>
      <c r="CC4" s="2" t="s">
        <v>168</v>
      </c>
      <c r="CD4" s="2" t="s">
        <v>169</v>
      </c>
      <c r="CE4" s="2" t="s">
        <v>170</v>
      </c>
      <c r="CF4" s="2" t="s">
        <v>173</v>
      </c>
      <c r="CG4" s="2" t="s">
        <v>207</v>
      </c>
      <c r="CH4" s="2" t="s">
        <v>172</v>
      </c>
      <c r="CI4" s="2" t="s">
        <v>171</v>
      </c>
      <c r="CJ4" s="2" t="s">
        <v>174</v>
      </c>
      <c r="CK4" s="2" t="s">
        <v>175</v>
      </c>
      <c r="CL4" s="2" t="s">
        <v>177</v>
      </c>
      <c r="CM4" s="2" t="s">
        <v>176</v>
      </c>
      <c r="CN4" s="2" t="s">
        <v>178</v>
      </c>
      <c r="CO4" s="2" t="s">
        <v>208</v>
      </c>
      <c r="CP4" s="2" t="s">
        <v>185</v>
      </c>
      <c r="CQ4" s="2" t="s">
        <v>186</v>
      </c>
      <c r="CR4" s="2" t="s">
        <v>179</v>
      </c>
      <c r="CS4" s="2" t="s">
        <v>181</v>
      </c>
      <c r="CT4" s="2" t="s">
        <v>182</v>
      </c>
      <c r="CU4" s="2" t="s">
        <v>183</v>
      </c>
      <c r="CV4" s="2" t="s">
        <v>209</v>
      </c>
      <c r="CW4" s="2" t="s">
        <v>180</v>
      </c>
      <c r="CX4" s="2" t="s">
        <v>184</v>
      </c>
      <c r="CY4" s="2" t="s">
        <v>187</v>
      </c>
      <c r="CZ4" s="2" t="s">
        <v>188</v>
      </c>
      <c r="DA4" s="2" t="s">
        <v>210</v>
      </c>
      <c r="DB4" s="2" t="s">
        <v>189</v>
      </c>
      <c r="DC4" s="2" t="s">
        <v>190</v>
      </c>
      <c r="DD4" s="2" t="s">
        <v>211</v>
      </c>
      <c r="DE4" s="2" t="s">
        <v>191</v>
      </c>
      <c r="DF4" s="2" t="s">
        <v>192</v>
      </c>
      <c r="DG4" s="2" t="s">
        <v>193</v>
      </c>
      <c r="DH4" s="2" t="s">
        <v>212</v>
      </c>
      <c r="DI4" s="2" t="s">
        <v>194</v>
      </c>
      <c r="DJ4" s="2" t="s">
        <v>195</v>
      </c>
      <c r="DK4" s="2" t="s">
        <v>213</v>
      </c>
      <c r="DL4" s="2" t="s">
        <v>196</v>
      </c>
      <c r="DM4" s="2" t="s">
        <v>198</v>
      </c>
      <c r="DN4" s="2" t="s">
        <v>197</v>
      </c>
      <c r="DO4" s="2" t="s">
        <v>199</v>
      </c>
      <c r="DP4" s="2" t="s">
        <v>201</v>
      </c>
      <c r="DQ4" s="2" t="s">
        <v>200</v>
      </c>
      <c r="DR4" s="2" t="s">
        <v>202</v>
      </c>
      <c r="DS4" s="2"/>
    </row>
    <row r="5" spans="1:183" ht="15" x14ac:dyDescent="0.25">
      <c r="A5" s="3" t="s">
        <v>64</v>
      </c>
      <c r="B5" s="21">
        <v>9614317</v>
      </c>
      <c r="C5" s="21">
        <v>27631208</v>
      </c>
      <c r="D5" s="21">
        <v>10301079</v>
      </c>
      <c r="E5" s="21">
        <v>23854822</v>
      </c>
      <c r="F5" s="21">
        <v>362134.71875</v>
      </c>
      <c r="G5" s="21">
        <v>8850439</v>
      </c>
      <c r="H5" s="21">
        <v>0</v>
      </c>
      <c r="I5" s="21">
        <v>67092316</v>
      </c>
      <c r="J5" s="21">
        <v>7099809.5</v>
      </c>
      <c r="K5" s="21">
        <v>12621743</v>
      </c>
      <c r="L5" s="21">
        <v>7092715</v>
      </c>
      <c r="M5" s="21">
        <v>98317264</v>
      </c>
      <c r="N5" s="21">
        <v>24914240</v>
      </c>
      <c r="O5" s="21">
        <v>809515.75</v>
      </c>
      <c r="P5" s="21">
        <v>1168125.375</v>
      </c>
      <c r="Q5" s="21">
        <v>3040086.5</v>
      </c>
      <c r="R5" s="21">
        <v>9068067</v>
      </c>
      <c r="S5" s="21">
        <v>247432.984375</v>
      </c>
      <c r="T5" s="21">
        <v>260791.390625</v>
      </c>
      <c r="U5" s="21">
        <v>12014366</v>
      </c>
      <c r="V5" s="21">
        <v>20866278</v>
      </c>
      <c r="W5" s="37">
        <v>0</v>
      </c>
      <c r="X5" s="21">
        <v>501073.5</v>
      </c>
      <c r="Y5" s="21">
        <v>4540569</v>
      </c>
      <c r="Z5" s="21">
        <v>7208165</v>
      </c>
      <c r="AA5" s="21">
        <v>948823.6875</v>
      </c>
      <c r="AB5" s="21">
        <v>4053983</v>
      </c>
      <c r="AC5" s="21">
        <v>23285200</v>
      </c>
      <c r="AD5" s="21">
        <v>122347.1328125</v>
      </c>
      <c r="AE5" s="21">
        <v>358104.0625</v>
      </c>
      <c r="AF5" s="21">
        <v>10615748</v>
      </c>
      <c r="AG5" s="21">
        <v>239754.640625</v>
      </c>
      <c r="AH5" s="21">
        <v>35506.44921875</v>
      </c>
      <c r="AI5" s="21">
        <v>5000219.5</v>
      </c>
      <c r="AJ5" s="21">
        <v>21881136</v>
      </c>
      <c r="AK5" s="21">
        <v>3306008</v>
      </c>
      <c r="AL5" s="21">
        <v>146315.609375</v>
      </c>
      <c r="AM5" s="21">
        <v>18836944</v>
      </c>
      <c r="AN5" s="21">
        <v>36531340</v>
      </c>
      <c r="AO5" s="21">
        <v>16827098</v>
      </c>
      <c r="AP5" s="21">
        <v>21264974</v>
      </c>
      <c r="AQ5" s="21">
        <v>10491155</v>
      </c>
      <c r="AR5" s="21">
        <v>7243633</v>
      </c>
      <c r="AS5" s="21">
        <v>30956770</v>
      </c>
      <c r="AT5" s="21">
        <v>650750.3125</v>
      </c>
      <c r="AU5" s="21">
        <v>6165574.5</v>
      </c>
      <c r="AV5" s="21">
        <v>8115429</v>
      </c>
      <c r="AW5" s="21">
        <v>222901.0625</v>
      </c>
      <c r="AX5" s="21">
        <v>2758434.5</v>
      </c>
      <c r="AY5" s="21">
        <v>3812170.75</v>
      </c>
      <c r="AZ5" s="21">
        <v>119708520</v>
      </c>
      <c r="BA5" s="21">
        <v>706910720</v>
      </c>
      <c r="BB5" s="21">
        <v>5959188</v>
      </c>
      <c r="BC5" s="21">
        <v>18105426</v>
      </c>
      <c r="BD5" s="21">
        <v>0</v>
      </c>
      <c r="BE5" s="21">
        <v>8677328</v>
      </c>
      <c r="BF5" s="21">
        <v>3308514.75</v>
      </c>
      <c r="BG5" s="21">
        <v>381476.4375</v>
      </c>
      <c r="BH5" s="21">
        <v>7898.78662109375</v>
      </c>
      <c r="BI5" s="21">
        <v>1851889428.6269531</v>
      </c>
      <c r="BJ5" s="21">
        <f>_xlfn.NUMBERVALUE(LEFT(A5,4))</f>
        <v>2014</v>
      </c>
      <c r="BK5" s="21">
        <f>_xlfn.NUMBERVALUE(RIGHT(A5,2))</f>
        <v>8</v>
      </c>
      <c r="BL5" s="21">
        <f>IF(B5/VLOOKUP($BK5,'Historical Calibration 2013'!$A$1:$BJ$13,1+BL$2,FALSE)&gt;NONUS!B325,NONUS!B325,IF(B5/VLOOKUP($BK5,'Historical Calibration 2013'!$A$1:$BJ$13,1+BL$2,FALSE)&lt;NONUS!B339,NONUS!B339,B5/VLOOKUP($BK5,'Historical Calibration 2013'!$A$1:$BJ$13,1+BL$2,FALSE)))</f>
        <v>0.9438070472005764</v>
      </c>
      <c r="BM5" s="21">
        <f>IF(C5/VLOOKUP($BK5,'Historical Calibration 2013'!$A$1:$BJ$13,1+BM$2,FALSE)&gt;Rate!C202,Rate!C202,IF(C5/VLOOKUP($BK5,'Historical Calibration 2013'!$A$1:$BJ$13,1+BM$2,FALSE)&lt;Rate!C215,Rate!C215,C5/VLOOKUP($BK5,'Historical Calibration 2013'!$A$1:$BJ$13,1+BM$2,FALSE)))</f>
        <v>0.73950270550344743</v>
      </c>
      <c r="BN5" s="21">
        <f>IF(D5/VLOOKUP($BK5,'Historical Calibration 2013'!$A$1:$BJ$13,1+BN$2,FALSE)&gt;Rate!D202,Rate!D202,IF(D5/VLOOKUP($BK5,'Historical Calibration 2013'!$A$1:$BJ$13,1+BN$2,FALSE)&lt;Rate!D215,Rate!D215,D5/VLOOKUP($BK5,'Historical Calibration 2013'!$A$1:$BJ$13,1+BN$2,FALSE)))</f>
        <v>0.61148407072764321</v>
      </c>
      <c r="BO5" s="21">
        <f>IF(E5/VLOOKUP($BK5,'Historical Calibration 2013'!$A$1:$BJ$13,1+BO$2,FALSE)&gt;Rate!E202,Rate!E202,IF(E5/VLOOKUP($BK5,'Historical Calibration 2013'!$A$1:$BJ$13,1+BO$2,FALSE)&lt;Rate!E215,Rate!E215,E5/VLOOKUP($BK5,'Historical Calibration 2013'!$A$1:$BJ$13,1+BO$2,FALSE)))</f>
        <v>0.91904514789828751</v>
      </c>
      <c r="BP5" s="21">
        <f>IF(F5/VLOOKUP($BK5,'Historical Calibration 2013'!$A$1:$BJ$13,1+BP$2,FALSE)&gt;NONUS!C325,NONUS!C325,IF(F5/VLOOKUP($BK5,'Historical Calibration 2013'!$A$1:$BJ$13,1+BP$2,FALSE)&lt;NONUS!C339,NONUS!C339,F5/VLOOKUP($BK5,'Historical Calibration 2013'!$A$1:$BJ$13,1+BP$2,FALSE)))</f>
        <v>0.39313088771321592</v>
      </c>
      <c r="BQ5" s="21">
        <f>IF((G5+H5)/VLOOKUP($BK5,'Historical Calibration 2013'!$A$1:$BJ$13,1+BQ$2,FALSE)&gt;NONUS!J325,NONUS!J325,IF((G5+H5)/VLOOKUP($BK5,'Historical Calibration 2013'!$A$1:$BJ$13,1+BQ$2,FALSE)&lt;NONUS!J339,NONUS!J339,(G5+H5)/VLOOKUP($BK5,'Historical Calibration 2013'!$A$1:$BJ$13,1+BQ$2,FALSE)))</f>
        <v>0.90050631283650684</v>
      </c>
      <c r="BR5" s="21" t="e">
        <f>IF(H5/VLOOKUP($BK5,'Historical Calibration 2013'!$A$1:$BJ$13,1+BR$2,FALSE)&gt;Rate!H202,Rate!H202,IF(H5/VLOOKUP($BK5,'Historical Calibration 2013'!$A$1:$BJ$13,1+BR$2,FALSE)&lt;Rate!H215,Rate!H215,H5/VLOOKUP($BK5,'Historical Calibration 2013'!$A$1:$BJ$13,1+BR$2,FALSE)))</f>
        <v>#DIV/0!</v>
      </c>
      <c r="BS5" s="21">
        <f>IF(I5/VLOOKUP($BK5,'Historical Calibration 2013'!$A$1:$BJ$13,1+BS$2,FALSE)&gt;Rate!I202,Rate!I202,IF(I5/VLOOKUP($BK5,'Historical Calibration 2013'!$A$1:$BJ$13,1+BS$2,FALSE)&lt;Rate!I215,Rate!I215,I5/VLOOKUP($BK5,'Historical Calibration 2013'!$A$1:$BJ$13,1+BS$2,FALSE)))</f>
        <v>0.85517802040196444</v>
      </c>
      <c r="BT5" s="21">
        <f>IF(J5/VLOOKUP($BK5,'Historical Calibration 2013'!$A$1:$BJ$13,1+BT$2,FALSE)&gt;Rate!J202,Rate!J202,IF(J5/VLOOKUP($BK5,'Historical Calibration 2013'!$A$1:$BJ$13,1+BT$2,FALSE)&lt;Rate!J215,Rate!J215,J5/VLOOKUP($BK5,'Historical Calibration 2013'!$A$1:$BJ$13,1+BT$2,FALSE)))</f>
        <v>0.78941058941058939</v>
      </c>
      <c r="BU5" s="21">
        <f>IF(K5/VLOOKUP($BK5,'Historical Calibration 2013'!$A$1:$BJ$13,1+BU$2,FALSE)&gt;Rate!K202,Rate!K202,IF(K5/VLOOKUP($BK5,'Historical Calibration 2013'!$A$1:$BJ$13,1+BU$2,FALSE)&lt;Rate!K215,Rate!K215,K5/VLOOKUP($BK5,'Historical Calibration 2013'!$A$1:$BJ$13,1+BU$2,FALSE)))</f>
        <v>1.0950309637544484</v>
      </c>
      <c r="BV5" s="21">
        <f>IF(L5/VLOOKUP($BK5,'Historical Calibration 2013'!$A$1:$BJ$13,1+BV$2,FALSE)&gt;Rate!L202,Rate!L202,IF(L5/VLOOKUP($BK5,'Historical Calibration 2013'!$A$1:$BJ$13,1+BV$2,FALSE)&lt;Rate!L215,Rate!L215,L5/VLOOKUP($BK5,'Historical Calibration 2013'!$A$1:$BJ$13,1+BV$2,FALSE)))</f>
        <v>1.1387610302340117</v>
      </c>
      <c r="BW5" s="21">
        <f>IF(M5/VLOOKUP($BK5,'Historical Calibration 2013'!$A$1:$BJ$13,1+BW$2,FALSE)&gt;Rate!M202,Rate!M202,IF(M5/VLOOKUP($BK5,'Historical Calibration 2013'!$A$1:$BJ$13,1+BW$2,FALSE)&lt;Rate!M215,Rate!M215,M5/VLOOKUP($BK5,'Historical Calibration 2013'!$A$1:$BJ$13,1+BW$2,FALSE)))</f>
        <v>0.88363154630836294</v>
      </c>
      <c r="BX5" s="21">
        <f>IF(N5/VLOOKUP($BK5,'Historical Calibration 2013'!$A$1:$BJ$13,1+BX$2,FALSE)&gt;Rate!N202,Rate!N202,IF(N5/VLOOKUP($BK5,'Historical Calibration 2013'!$A$1:$BJ$13,1+BX$2,FALSE)&lt;Rate!N215,Rate!N215,N5/VLOOKUP($BK5,'Historical Calibration 2013'!$A$1:$BJ$13,1+BX$2,FALSE)))</f>
        <v>0.71974002480383847</v>
      </c>
      <c r="BY5" s="21">
        <f>IF(O5/VLOOKUP($BK5,'Historical Calibration 2013'!$A$1:$BJ$13,1+BY$2,FALSE)&gt;Rate!O202,Rate!O202,IF(O5/VLOOKUP($BK5,'Historical Calibration 2013'!$A$1:$BJ$13,1+BY$2,FALSE)&lt;Rate!O215,Rate!O215,O5/VLOOKUP($BK5,'Historical Calibration 2013'!$A$1:$BJ$13,1+BY$2,FALSE)))</f>
        <v>0.49843505477308292</v>
      </c>
      <c r="BZ5" s="21">
        <f>IF(P5/VLOOKUP($BK5,'Historical Calibration 2013'!$A$1:$BJ$13,1+BZ$2,FALSE)&gt;Rate!P202,Rate!P202,IF(P5/VLOOKUP($BK5,'Historical Calibration 2013'!$A$1:$BJ$13,1+BZ$2,FALSE)&lt;Rate!P215,Rate!P215,P5/VLOOKUP($BK5,'Historical Calibration 2013'!$A$1:$BJ$13,1+BZ$2,FALSE)))</f>
        <v>0.75927534361971671</v>
      </c>
      <c r="CA5" s="21">
        <f>IF(Q5/VLOOKUP($BK5,'Historical Calibration 2013'!$A$1:$BJ$13,1+CA$2,FALSE)&gt;Rate!Q202,Rate!Q202,IF(Q5/VLOOKUP($BK5,'Historical Calibration 2013'!$A$1:$BJ$13,1+CA$2,FALSE)&lt;Rate!Q215,Rate!Q215,Q5/VLOOKUP($BK5,'Historical Calibration 2013'!$A$1:$BJ$13,1+CA$2,FALSE)))</f>
        <v>0.31063445179330607</v>
      </c>
      <c r="CB5" s="21">
        <f>IF(R5/VLOOKUP($BK5,'Historical Calibration 2013'!$A$1:$BJ$13,1+CB$2,FALSE)&gt;Rate!R202,Rate!R202,IF(R5/VLOOKUP($BK5,'Historical Calibration 2013'!$A$1:$BJ$13,1+CB$2,FALSE)&lt;Rate!R215,Rate!R215,R5/VLOOKUP($BK5,'Historical Calibration 2013'!$A$1:$BJ$13,1+CB$2,FALSE)))</f>
        <v>0.95167993145604279</v>
      </c>
      <c r="CC5" s="21">
        <f>IF(S5/VLOOKUP($BK5,'Historical Calibration 2013'!$A$1:$BJ$13,1+CC$2,FALSE)&gt;Rate!S202,Rate!S202,IF(S5/VLOOKUP($BK5,'Historical Calibration 2013'!$A$1:$BJ$13,1+CC$2,FALSE)&lt;Rate!S215,Rate!S215,S5/VLOOKUP($BK5,'Historical Calibration 2013'!$A$1:$BJ$13,1+CC$2,FALSE)))</f>
        <v>0.48616285258116021</v>
      </c>
      <c r="CD5" s="21">
        <f>IF(T5/VLOOKUP($BK5,'Historical Calibration 2013'!$A$1:$BJ$13,1+CD$2,FALSE)&gt;Rate!T202,Rate!T202,IF(T5/VLOOKUP($BK5,'Historical Calibration 2013'!$A$1:$BJ$13,1+CD$2,FALSE)&lt;Rate!T215,Rate!T215,T5/VLOOKUP($BK5,'Historical Calibration 2013'!$A$1:$BJ$13,1+CD$2,FALSE)))</f>
        <v>0.59536683072897401</v>
      </c>
      <c r="CE5" s="21">
        <f>IF(U5/VLOOKUP($BK5,'Historical Calibration 2013'!$A$1:$BJ$13,1+CE$2,FALSE)&gt;Rate!U202,Rate!U202,IF(U5/VLOOKUP($BK5,'Historical Calibration 2013'!$A$1:$BJ$13,1+CE$2,FALSE)&lt;Rate!U215,Rate!U215,U5/VLOOKUP($BK5,'Historical Calibration 2013'!$A$1:$BJ$13,1+CE$2,FALSE)))</f>
        <v>0.68640823163436226</v>
      </c>
      <c r="CF5" s="21">
        <f>IF(V5/VLOOKUP($BK5,'Historical Calibration 2013'!$A$1:$BJ$13,1+CF$2,FALSE)&gt;Rate!V202,Rate!V202,IF(V5/VLOOKUP($BK5,'Historical Calibration 2013'!$A$1:$BJ$13,1+CF$2,FALSE)&lt;Rate!V215,Rate!V215,V5/VLOOKUP($BK5,'Historical Calibration 2013'!$A$1:$BJ$13,1+CF$2,FALSE)))</f>
        <v>1.1188112855488355</v>
      </c>
      <c r="CG5" s="21">
        <f>(W5+'Historical Calibration 2013'!W99)/VLOOKUP($BK5,'Historical Calibration 2013'!$A$1:$BJ$13,1+CG$2,FALSE)</f>
        <v>0.28975047559279432</v>
      </c>
      <c r="CH5" s="21">
        <f>IF(X5/VLOOKUP($BK5,'Historical Calibration 2013'!$A$1:$BJ$13,1+CH$2,FALSE)&gt;Rate!X202,Rate!X202,IF(X5/VLOOKUP($BK5,'Historical Calibration 2013'!$A$1:$BJ$13,1+CH$2,FALSE)&lt;Rate!X215,Rate!X215,X5/VLOOKUP($BK5,'Historical Calibration 2013'!$A$1:$BJ$13,1+CH$2,FALSE)))</f>
        <v>0.25560892571747473</v>
      </c>
      <c r="CI5" s="21">
        <f>IF(Y5/VLOOKUP($BK5,'Historical Calibration 2013'!$A$1:$BJ$13,1+CI$2,FALSE)&gt;Rate!Y202,Rate!Y202,IF(Y5/VLOOKUP($BK5,'Historical Calibration 2013'!$A$1:$BJ$13,1+CI$2,FALSE)&lt;Rate!Y215,Rate!Y215,Y5/VLOOKUP($BK5,'Historical Calibration 2013'!$A$1:$BJ$13,1+CI$2,FALSE)))</f>
        <v>1.0942150508975175</v>
      </c>
      <c r="CJ5" s="21">
        <f>IF(Z5/VLOOKUP($BK5,'Historical Calibration 2013'!$A$1:$BJ$13,1+CJ$2,FALSE)&gt;Rate!Z202,Rate!Z202,IF(Z5/VLOOKUP($BK5,'Historical Calibration 2013'!$A$1:$BJ$13,1+CJ$2,FALSE)&lt;Rate!Z215,Rate!Z215,Z5/VLOOKUP($BK5,'Historical Calibration 2013'!$A$1:$BJ$13,1+CJ$2,FALSE)))</f>
        <v>0.58539758534554542</v>
      </c>
      <c r="CK5" s="21">
        <f>IF(AA5/VLOOKUP($BK5,'Historical Calibration 2013'!$A$1:$BJ$13,1+CK$2,FALSE)&gt;Rate!AA202,Rate!AA202,IF(AA5/VLOOKUP($BK5,'Historical Calibration 2013'!$A$1:$BJ$13,1+CK$2,FALSE)&lt;Rate!AA215,Rate!AA215,AA5/VLOOKUP($BK5,'Historical Calibration 2013'!$A$1:$BJ$13,1+CK$2,FALSE)))</f>
        <v>0.22618915298949371</v>
      </c>
      <c r="CL5" s="21">
        <f>IF(AB5/VLOOKUP($BK5,'Historical Calibration 2013'!$A$1:$BJ$13,1+CL$2,FALSE)&gt;Rate!AB202,Rate!AB202,IF(AB5/VLOOKUP($BK5,'Historical Calibration 2013'!$A$1:$BJ$13,1+CL$2,FALSE)&lt;Rate!AB215,Rate!AB215,AB5/VLOOKUP($BK5,'Historical Calibration 2013'!$A$1:$BJ$13,1+CL$2,FALSE)))</f>
        <v>0.53334463877852778</v>
      </c>
      <c r="CM5" s="21">
        <f>IF(AC5/VLOOKUP($BK5,'Historical Calibration 2013'!$A$1:$BJ$13,1+CM$2,FALSE)&gt;Rate!AC202,Rate!AC202,IF(AC5/VLOOKUP($BK5,'Historical Calibration 2013'!$A$1:$BJ$13,1+CM$2,FALSE)&lt;Rate!AC215,Rate!AC215,AC5/VLOOKUP($BK5,'Historical Calibration 2013'!$A$1:$BJ$13,1+CM$2,FALSE)))</f>
        <v>0.74267971594379478</v>
      </c>
      <c r="CN5" s="21">
        <f>IF(AD5/VLOOKUP($BK5,'Historical Calibration 2013'!$A$1:$BJ$13,1+CN$2,FALSE)&gt;Rate!AD202,Rate!AD202,IF(AD5/VLOOKUP($BK5,'Historical Calibration 2013'!$A$1:$BJ$13,1+CN$2,FALSE)&lt;Rate!AD215,Rate!AD215,AD5/VLOOKUP($BK5,'Historical Calibration 2013'!$A$1:$BJ$13,1+CN$2,FALSE)))</f>
        <v>0.5001501622613449</v>
      </c>
      <c r="CO5" s="21">
        <f>IF(AE5/VLOOKUP($BK5,'Historical Calibration 2013'!$A$1:$BJ$13,1+CO$2,FALSE)&gt;NONUS!E325,NONUS!E325,IF(AE5/VLOOKUP($BK5,'Historical Calibration 2013'!$A$1:$BJ$13,1+CO$2,FALSE)&lt;NONUS!E339,NONUS!E339,AE5/VLOOKUP($BK5,'Historical Calibration 2013'!$A$1:$BJ$13,1+CO$2,FALSE)))</f>
        <v>0.69916513191746865</v>
      </c>
      <c r="CP5" s="21">
        <f>IF(AF5/VLOOKUP($BK5,'Historical Calibration 2013'!$A$1:$BJ$13,1+CP$2,FALSE)&gt;Rate!AF202,Rate!AF202,IF(AF5/VLOOKUP($BK5,'Historical Calibration 2013'!$A$1:$BJ$13,1+CP$2,FALSE)&lt;Rate!AF215,Rate!AF215,AF5/VLOOKUP($BK5,'Historical Calibration 2013'!$A$1:$BJ$13,1+CP$2,FALSE)))</f>
        <v>0.62338281287619079</v>
      </c>
      <c r="CQ5" s="21" t="e">
        <f>IF(AG5/VLOOKUP($BK5,'Historical Calibration 2013'!$A$1:$BJ$13,1+CQ$2,FALSE)&gt;Rate!AG202,Rate!AG202,IF(AG5/VLOOKUP($BK5,'Historical Calibration 2013'!$A$1:$BJ$13,1+CQ$2,FALSE)&lt;Rate!AG215,Rate!AG215,AG5/VLOOKUP($BK5,'Historical Calibration 2013'!$A$1:$BJ$13,1+CQ$2,FALSE)))</f>
        <v>#DIV/0!</v>
      </c>
      <c r="CR5" s="21">
        <f>IF(AH5/VLOOKUP($BK5,'Historical Calibration 2013'!$A$1:$BJ$13,1+CR$2,FALSE)&gt;Rate!AH202,Rate!AH202,IF(AH5/VLOOKUP($BK5,'Historical Calibration 2013'!$A$1:$BJ$13,1+CR$2,FALSE)&lt;Rate!AH215,Rate!AH215,AH5/VLOOKUP($BK5,'Historical Calibration 2013'!$A$1:$BJ$13,1+CR$2,FALSE)))</f>
        <v>0.24841772151898733</v>
      </c>
      <c r="CS5" s="21">
        <f>IF(AI5/VLOOKUP($BK5,'Historical Calibration 2013'!$A$1:$BJ$13,1+CS$2,FALSE)&gt;Rate!AI202,Rate!AI202,IF(AI5/VLOOKUP($BK5,'Historical Calibration 2013'!$A$1:$BJ$13,1+CS$2,FALSE)&lt;Rate!AI215,Rate!AI215,AI5/VLOOKUP($BK5,'Historical Calibration 2013'!$A$1:$BJ$13,1+CS$2,FALSE)))</f>
        <v>1.0808691319488728</v>
      </c>
      <c r="CT5" s="21">
        <f>IF(AJ5/VLOOKUP($BK5,'Historical Calibration 2013'!$A$1:$BJ$13,1+CT$2,FALSE)&gt;Rate!AJ202,Rate!AJ202,IF(AJ5/VLOOKUP($BK5,'Historical Calibration 2013'!$A$1:$BJ$13,1+CT$2,FALSE)&lt;Rate!AJ215,Rate!AJ215,AJ5/VLOOKUP($BK5,'Historical Calibration 2013'!$A$1:$BJ$13,1+CT$2,FALSE)))</f>
        <v>1.1229462774056771</v>
      </c>
      <c r="CU5" s="21">
        <f>IF(AK5/VLOOKUP($BK5,'Historical Calibration 2013'!$A$1:$BJ$13,1+CU$2,FALSE)&gt;Rate!AK202,Rate!AK202,IF(AK5/VLOOKUP($BK5,'Historical Calibration 2013'!$A$1:$BJ$13,1+CU$2,FALSE)&lt;Rate!AK215,Rate!AK215,AK5/VLOOKUP($BK5,'Historical Calibration 2013'!$A$1:$BJ$13,1+CU$2,FALSE)))</f>
        <v>0.69286192569461547</v>
      </c>
      <c r="CV5" s="21">
        <f>IF(AL5/VLOOKUP($BK5,'Historical Calibration 2013'!$A$1:$BJ$13,1+CV$2,FALSE)&gt;NONUS!F325,NONUS!F325,IF(AL5/VLOOKUP($BK5,'Historical Calibration 2013'!$A$1:$BJ$13,1+CV$2,FALSE)&lt;NONUS!F339,NONUS!F339,AL5/VLOOKUP($BK5,'Historical Calibration 2013'!$A$1:$BJ$13,1+CV$2,FALSE)))</f>
        <v>0.47205557909846035</v>
      </c>
      <c r="CW5" s="21">
        <f>IF(AM5/VLOOKUP($BK5,'Historical Calibration 2013'!$A$1:$BJ$13,1+CW$2,FALSE)&gt;Rate!AM202,Rate!AM202,IF(AM5/VLOOKUP($BK5,'Historical Calibration 2013'!$A$1:$BJ$13,1+CW$2,FALSE)&lt;Rate!AM215,Rate!AM215,AM5/VLOOKUP($BK5,'Historical Calibration 2013'!$A$1:$BJ$13,1+CW$2,FALSE)))</f>
        <v>0.85071656050955413</v>
      </c>
      <c r="CX5" s="21">
        <f>IF(AN5/VLOOKUP($BK5,'Historical Calibration 2013'!$A$1:$BJ$13,1+CX$2,FALSE)&gt;Rate!AN202,Rate!AN202,IF(AN5/VLOOKUP($BK5,'Historical Calibration 2013'!$A$1:$BJ$13,1+CX$2,FALSE)&lt;Rate!AN215,Rate!AN215,AN5/VLOOKUP($BK5,'Historical Calibration 2013'!$A$1:$BJ$13,1+CX$2,FALSE)))</f>
        <v>1.0383743854686356</v>
      </c>
      <c r="CY5" s="21">
        <f>IF(AO5/VLOOKUP($BK5,'Historical Calibration 2013'!$A$1:$BJ$13,1+CY$2,FALSE)&gt;Rate!AO202,Rate!AO202,IF(AO5/VLOOKUP($BK5,'Historical Calibration 2013'!$A$1:$BJ$13,1+CY$2,FALSE)&lt;Rate!AO215,Rate!AO215,AO5/VLOOKUP($BK5,'Historical Calibration 2013'!$A$1:$BJ$13,1+CY$2,FALSE)))</f>
        <v>0.94677018605582797</v>
      </c>
      <c r="CZ5" s="21">
        <f>IF(AP5/VLOOKUP($BK5,'Historical Calibration 2013'!$A$1:$BJ$13,1+CZ$2,FALSE)&gt;Rate!AP202,Rate!AP202,IF(AP5/VLOOKUP($BK5,'Historical Calibration 2013'!$A$1:$BJ$13,1+CZ$2,FALSE)&lt;Rate!AP215,Rate!AP215,AP5/VLOOKUP($BK5,'Historical Calibration 2013'!$A$1:$BJ$13,1+CZ$2,FALSE)))</f>
        <v>0.72608819464172547</v>
      </c>
      <c r="DA5" s="21">
        <f>IF(AQ5/VLOOKUP($BK5,'Historical Calibration 2013'!$A$1:$BJ$13,1+DA$2,FALSE)&gt;NONUS!G325,NONUS!G325,IF(AQ5/VLOOKUP($BK5,'Historical Calibration 2013'!$A$1:$BJ$13,1+DA$2,FALSE)&lt;NONUS!G339,NONUS!G339,AQ5/VLOOKUP($BK5,'Historical Calibration 2013'!$A$1:$BJ$13,1+DA$2,FALSE)))</f>
        <v>0.65180977081319758</v>
      </c>
      <c r="DB5" s="21">
        <f>IF(AR5/VLOOKUP($BK5,'Historical Calibration 2013'!$A$1:$BJ$13,1+DB$2,FALSE)&gt;Rate!AR202,Rate!AR202,IF(AR5/VLOOKUP($BK5,'Historical Calibration 2013'!$A$1:$BJ$13,1+DB$2,FALSE)&lt;Rate!AR215,Rate!AR215,AR5/VLOOKUP($BK5,'Historical Calibration 2013'!$A$1:$BJ$13,1+DB$2,FALSE)))</f>
        <v>0.78511171121079049</v>
      </c>
      <c r="DC5" s="21">
        <f>IF(AS5/VLOOKUP($BK5,'Historical Calibration 2013'!$A$1:$BJ$13,1+DC$2,FALSE)&gt;Rate!AS202,Rate!AS202,IF(AS5/VLOOKUP($BK5,'Historical Calibration 2013'!$A$1:$BJ$13,1+DC$2,FALSE)&lt;Rate!AS215,Rate!AS215,AS5/VLOOKUP($BK5,'Historical Calibration 2013'!$A$1:$BJ$13,1+DC$2,FALSE)))</f>
        <v>0.86199510872546459</v>
      </c>
      <c r="DD5" s="21" t="e">
        <f>(AT5+'Historical Calibration 2013'!AT99)/VLOOKUP($BK5,'Historical Calibration 2013'!$A$1:$BJ$13,1+DD$2,FALSE)</f>
        <v>#DIV/0!</v>
      </c>
      <c r="DE5" s="21">
        <f>IF(AU5/VLOOKUP($BK5,'Historical Calibration 2013'!$A$1:$BJ$13,1+DE$2,FALSE)&gt;Rate!AU202,Rate!AU202,IF(AU5/VLOOKUP($BK5,'Historical Calibration 2013'!$A$1:$BJ$13,1+DE$2,FALSE)&lt;Rate!AU215,Rate!AU215,AU5/VLOOKUP($BK5,'Historical Calibration 2013'!$A$1:$BJ$13,1+DE$2,FALSE)))</f>
        <v>1.1887926674619491</v>
      </c>
      <c r="DF5" s="21">
        <f>IF(AV5/VLOOKUP($BK5,'Historical Calibration 2013'!$A$1:$BJ$13,1+DF$2,FALSE)&gt;Rate!AV202,Rate!AV202,IF(AV5/VLOOKUP($BK5,'Historical Calibration 2013'!$A$1:$BJ$13,1+DF$2,FALSE)&lt;Rate!AV215,Rate!AV215,AV5/VLOOKUP($BK5,'Historical Calibration 2013'!$A$1:$BJ$13,1+DF$2,FALSE)))</f>
        <v>0.81438853642397269</v>
      </c>
      <c r="DG5" s="21">
        <f>IF(AW5/VLOOKUP($BK5,'Historical Calibration 2013'!$A$1:$BJ$13,1+DG$2,FALSE)&gt;Rate!AW202,Rate!AW202,IF(AW5/VLOOKUP($BK5,'Historical Calibration 2013'!$A$1:$BJ$13,1+DG$2,FALSE)&lt;Rate!AW215,Rate!AW215,AW5/VLOOKUP($BK5,'Historical Calibration 2013'!$A$1:$BJ$13,1+DG$2,FALSE)))</f>
        <v>0.39796654615247279</v>
      </c>
      <c r="DH5" s="21">
        <f>IF(AX5/VLOOKUP($BK5,'Historical Calibration 2013'!$A$1:$BJ$13,1+DH$2,FALSE)&gt;NONUS!I325,NONUS!I325,IF(AX5/VLOOKUP($BK5,'Historical Calibration 2013'!$A$1:$BJ$13,1+DH$2,FALSE)&lt;NONUS!I339,NONUS!I339,AX5/VLOOKUP($BK5,'Historical Calibration 2013'!$A$1:$BJ$13,1+DH$2,FALSE)))</f>
        <v>0.91222016986451493</v>
      </c>
      <c r="DI5" s="21">
        <f>IF(AY5/VLOOKUP($BK5,'Historical Calibration 2013'!$A$1:$BJ$13,1+DI$2,FALSE)&gt;Rate!AY202,Rate!AY202,IF(AY5/VLOOKUP($BK5,'Historical Calibration 2013'!$A$1:$BJ$13,1+DI$2,FALSE)&lt;Rate!AY215,Rate!AY215,AY5/VLOOKUP($BK5,'Historical Calibration 2013'!$A$1:$BJ$13,1+DI$2,FALSE)))</f>
        <v>0.57498475121862047</v>
      </c>
      <c r="DJ5" s="21">
        <f>IF(AZ5/VLOOKUP($BK5,'Historical Calibration 2013'!$A$1:$BJ$13,1+DJ$2,FALSE)&gt;Rate!AZ202,Rate!AZ202,IF(AZ5/VLOOKUP($BK5,'Historical Calibration 2013'!$A$1:$BJ$13,1+DJ$2,FALSE)&lt;Rate!AZ215,Rate!AZ215,AZ5/VLOOKUP($BK5,'Historical Calibration 2013'!$A$1:$BJ$13,1+DJ$2,FALSE)))</f>
        <v>0.858947724286096</v>
      </c>
      <c r="DK5" s="21">
        <f>IF(BA5/VLOOKUP($BK5,'Historical Calibration 2013'!$A$1:$BJ$13,1+DK$2,FALSE)&gt;Rate!BA202,Rate!BA202,IF(BA5/VLOOKUP($BK5,'Historical Calibration 2013'!$A$1:$BJ$13,1+DK$2,FALSE)&lt;Rate!BA215,Rate!BA215,BA5/VLOOKUP($BK5,'Historical Calibration 2013'!$A$1:$BJ$13,1+DK$2,FALSE)))</f>
        <v>0.81583628587190093</v>
      </c>
      <c r="DL5" s="21">
        <f>IF(BB5/VLOOKUP($BK5,'Historical Calibration 2013'!$A$1:$BJ$13,1+DL$2,FALSE)&gt;Rate!BB202,Rate!BB202,IF(BB5/VLOOKUP($BK5,'Historical Calibration 2013'!$A$1:$BJ$13,1+DL$2,FALSE)&lt;Rate!BB215,Rate!BB215,BB5/VLOOKUP($BK5,'Historical Calibration 2013'!$A$1:$BJ$13,1+DL$2,FALSE)))</f>
        <v>1.224439275255087</v>
      </c>
      <c r="DM5" s="21">
        <f>IF(BC5/VLOOKUP($BK5,'Historical Calibration 2013'!$A$1:$BJ$13,1+DM$2,FALSE)&gt;Rate!BC202,Rate!BC202,IF(BC5/VLOOKUP($BK5,'Historical Calibration 2013'!$A$1:$BJ$13,1+DM$2,FALSE)&lt;Rate!BC215,Rate!BC215,BC5/VLOOKUP($BK5,'Historical Calibration 2013'!$A$1:$BJ$13,1+DM$2,FALSE)))</f>
        <v>1.1068212328616387</v>
      </c>
      <c r="DN5" s="21" t="e">
        <f>IF(BD5/VLOOKUP($BK5,'Historical Calibration 2013'!$A$1:$BJ$13,1+DN$2,FALSE)&gt;Rate!BD202,Rate!BD202,IF(BD5/VLOOKUP($BK5,'Historical Calibration 2013'!$A$1:$BJ$13,1+DN$2,FALSE)&lt;Rate!BD215,Rate!BD215,BD5/VLOOKUP($BK5,'Historical Calibration 2013'!$A$1:$BJ$13,1+DN$2,FALSE)))</f>
        <v>#DIV/0!</v>
      </c>
      <c r="DO5" s="21">
        <f>IF(BE5/VLOOKUP($BK5,'Historical Calibration 2013'!$A$1:$BJ$13,1+DO$2,FALSE)&gt;Rate!BE202,Rate!BE202,IF(BE5/VLOOKUP($BK5,'Historical Calibration 2013'!$A$1:$BJ$13,1+DO$2,FALSE)&lt;Rate!BE215,Rate!BE215,BE5/VLOOKUP($BK5,'Historical Calibration 2013'!$A$1:$BJ$13,1+DO$2,FALSE)))</f>
        <v>0.72942628256319297</v>
      </c>
      <c r="DP5" s="21">
        <f>IF(BF5/VLOOKUP($BK5,'Historical Calibration 2013'!$A$1:$BJ$13,1+DP$2,FALSE)&gt;Rate!BF202,Rate!BF202,IF(BF5/VLOOKUP($BK5,'Historical Calibration 2013'!$A$1:$BJ$13,1+DP$2,FALSE)&lt;Rate!BF215,Rate!BF215,BF5/VLOOKUP($BK5,'Historical Calibration 2013'!$A$1:$BJ$13,1+DP$2,FALSE)))</f>
        <v>0.4140299203954847</v>
      </c>
      <c r="DQ5" s="21">
        <f>IF(BG5/VLOOKUP($BK5,'Historical Calibration 2013'!$A$1:$BJ$13,1+DQ$2,FALSE)&gt;Rate!BG202,Rate!BG202,IF(BG5/VLOOKUP($BK5,'Historical Calibration 2013'!$A$1:$BJ$13,1+DQ$2,FALSE)&lt;Rate!BG215,Rate!BG215,BG5/VLOOKUP($BK5,'Historical Calibration 2013'!$A$1:$BJ$13,1+DQ$2,FALSE)))</f>
        <v>0.90049332496125756</v>
      </c>
      <c r="DR5" s="21">
        <f>IF(BH5/VLOOKUP($BK5,'Historical Calibration 2013'!$A$1:$BJ$13,1+DR$2,FALSE)&gt;Rate!BH202,Rate!BH202,IF(BH5/VLOOKUP($BK5,'Historical Calibration 2013'!$A$1:$BJ$13,1+DR$2,FALSE)&lt;Rate!BH215,Rate!BH215,BH5/VLOOKUP($BK5,'Historical Calibration 2013'!$A$1:$BJ$13,1+DR$2,FALSE)))</f>
        <v>0.17258275731931577</v>
      </c>
      <c r="DU5" s="19">
        <v>1.0475542715333857</v>
      </c>
      <c r="DV5" s="19">
        <v>0.92056851702869402</v>
      </c>
      <c r="DW5" s="19">
        <v>0.97149233380208866</v>
      </c>
      <c r="DX5" s="19">
        <v>0.85035730178419022</v>
      </c>
      <c r="DY5" s="19">
        <v>0.44228361771887398</v>
      </c>
      <c r="DZ5" s="19">
        <v>0.9384707802894301</v>
      </c>
      <c r="EA5" s="19" t="e">
        <v>#DIV/0!</v>
      </c>
      <c r="EB5" s="19">
        <v>0.92169299773715141</v>
      </c>
      <c r="EC5" s="19">
        <v>0.94978254859665334</v>
      </c>
      <c r="ED5" s="19">
        <v>1.1056369822962631</v>
      </c>
      <c r="EE5" s="19">
        <v>1.3557781399510536</v>
      </c>
      <c r="EF5" s="19">
        <v>1.0121789960904148</v>
      </c>
      <c r="EG5" s="19">
        <v>0.9418291920899271</v>
      </c>
      <c r="EH5" s="19">
        <v>1.2097006590542081</v>
      </c>
      <c r="EI5" s="19">
        <v>0.84719533771776445</v>
      </c>
      <c r="EJ5" s="19">
        <v>1.011250573610045</v>
      </c>
      <c r="EK5" s="19">
        <v>1.3104049920218159</v>
      </c>
      <c r="EL5" s="19">
        <v>1.8603438415066411</v>
      </c>
      <c r="EM5" s="19">
        <v>6.9086560017605905</v>
      </c>
      <c r="EN5" s="19">
        <v>1.0172363515528311</v>
      </c>
      <c r="EO5" s="19">
        <v>1.1578282503324326</v>
      </c>
      <c r="EP5" s="19">
        <v>8.8008941803513689</v>
      </c>
      <c r="EQ5" s="19">
        <v>1.4896411950540551</v>
      </c>
      <c r="ER5" s="19">
        <v>1.2175106449685791</v>
      </c>
      <c r="ES5" s="19">
        <v>0.96409528853155524</v>
      </c>
      <c r="ET5" s="19">
        <v>1.0313227682496333</v>
      </c>
      <c r="EU5" s="19">
        <v>1.0303198620928642</v>
      </c>
      <c r="EV5" s="19">
        <v>0.97512789067695382</v>
      </c>
      <c r="EW5" s="19">
        <v>0.88724664613556992</v>
      </c>
      <c r="EX5" s="19">
        <v>0.80329208481529069</v>
      </c>
      <c r="EY5" s="19">
        <v>1.0498924791799527</v>
      </c>
      <c r="EZ5" s="19" t="e">
        <v>#DIV/0!</v>
      </c>
      <c r="FA5" s="19">
        <v>1.3820362786195037</v>
      </c>
      <c r="FB5" s="19">
        <v>1.1152192662950082</v>
      </c>
      <c r="FC5" s="19">
        <v>1.5253724955056254</v>
      </c>
      <c r="FD5" s="19">
        <v>1.0543273900901704</v>
      </c>
      <c r="FE5" s="19">
        <v>0.51382757718721017</v>
      </c>
      <c r="FF5" s="19">
        <v>0.88522354140781279</v>
      </c>
      <c r="FG5" s="19">
        <v>1.3554936034163623</v>
      </c>
      <c r="FH5" s="19">
        <v>1.398152270052146</v>
      </c>
      <c r="FI5" s="19">
        <v>0.99507208649286505</v>
      </c>
      <c r="FJ5" s="19">
        <v>0.94327694995996592</v>
      </c>
      <c r="FK5" s="19">
        <v>0.87011568628407332</v>
      </c>
      <c r="FL5" s="19">
        <v>1.042309274124946</v>
      </c>
      <c r="FM5" s="19">
        <v>0.86686039582530428</v>
      </c>
      <c r="FN5" s="19">
        <v>1.2478646626370382</v>
      </c>
      <c r="FO5" s="19">
        <v>0.97984808517923327</v>
      </c>
      <c r="FP5" s="19">
        <v>1.1616973531512229</v>
      </c>
      <c r="FQ5" s="19">
        <v>0.84640512551769931</v>
      </c>
      <c r="FR5" s="19">
        <v>0.92573564435075639</v>
      </c>
      <c r="FS5" s="19">
        <v>0.99381645469389823</v>
      </c>
      <c r="FT5" s="19">
        <v>1.0363782357706877</v>
      </c>
      <c r="FU5" s="19">
        <v>1.3327806510589657</v>
      </c>
      <c r="FV5" s="19">
        <v>1.4539633110079202</v>
      </c>
      <c r="FW5" s="19" t="e">
        <v>#DIV/0!</v>
      </c>
      <c r="FX5" s="19">
        <v>0.82663007204041661</v>
      </c>
      <c r="FY5" s="19">
        <v>0.9129591225332887</v>
      </c>
      <c r="FZ5" s="19">
        <v>3.2595785124064487</v>
      </c>
      <c r="GA5" s="19">
        <v>0.46201933951664159</v>
      </c>
    </row>
    <row r="6" spans="1:183" ht="15" x14ac:dyDescent="0.25">
      <c r="A6" s="3" t="s">
        <v>65</v>
      </c>
      <c r="B6" s="21">
        <v>11748057</v>
      </c>
      <c r="C6" s="21">
        <v>20908858</v>
      </c>
      <c r="D6" s="21">
        <v>5549690.5</v>
      </c>
      <c r="E6" s="21">
        <v>18734016</v>
      </c>
      <c r="F6" s="21">
        <v>926941.625</v>
      </c>
      <c r="G6" s="21">
        <v>8155816</v>
      </c>
      <c r="H6" s="21">
        <v>0</v>
      </c>
      <c r="I6" s="21">
        <v>67549376</v>
      </c>
      <c r="J6" s="21">
        <v>2827174</v>
      </c>
      <c r="K6" s="21">
        <v>10609156</v>
      </c>
      <c r="L6" s="21">
        <v>6462814.5</v>
      </c>
      <c r="M6" s="21">
        <v>83090912</v>
      </c>
      <c r="N6" s="21">
        <v>18572504</v>
      </c>
      <c r="O6" s="21">
        <v>37081.671875</v>
      </c>
      <c r="P6" s="21">
        <v>1205651.125</v>
      </c>
      <c r="Q6" s="21">
        <v>189146.5</v>
      </c>
      <c r="R6" s="21">
        <v>8872970</v>
      </c>
      <c r="S6" s="21">
        <v>45127.03515625</v>
      </c>
      <c r="T6" s="21">
        <v>439085.5625</v>
      </c>
      <c r="U6" s="21">
        <v>5439137</v>
      </c>
      <c r="V6" s="21">
        <v>18726758</v>
      </c>
      <c r="W6" s="37">
        <v>0</v>
      </c>
      <c r="X6" s="21">
        <v>129980.6015625</v>
      </c>
      <c r="Y6" s="21">
        <v>4196137.5</v>
      </c>
      <c r="Z6" s="21">
        <v>3631776.25</v>
      </c>
      <c r="AA6" s="21">
        <v>160497.109375</v>
      </c>
      <c r="AB6" s="21">
        <v>761984.125</v>
      </c>
      <c r="AC6" s="21">
        <v>13474872</v>
      </c>
      <c r="AD6" s="21">
        <v>69390.5546875</v>
      </c>
      <c r="AE6" s="21">
        <v>354019.71875</v>
      </c>
      <c r="AF6" s="21">
        <v>6089404</v>
      </c>
      <c r="AG6" s="21">
        <v>197165.265625</v>
      </c>
      <c r="AH6" s="21">
        <v>2630.192138671875</v>
      </c>
      <c r="AI6" s="21">
        <v>4630155</v>
      </c>
      <c r="AJ6" s="21">
        <v>20530126</v>
      </c>
      <c r="AK6" s="21">
        <v>1521264.875</v>
      </c>
      <c r="AL6" s="21">
        <v>122297.0625</v>
      </c>
      <c r="AM6" s="21">
        <v>16176970</v>
      </c>
      <c r="AN6" s="21">
        <v>32231736</v>
      </c>
      <c r="AO6" s="21">
        <v>15512080</v>
      </c>
      <c r="AP6" s="21">
        <v>10528334</v>
      </c>
      <c r="AQ6" s="21">
        <v>7307568</v>
      </c>
      <c r="AR6" s="21">
        <v>7864622.5</v>
      </c>
      <c r="AS6" s="21">
        <v>24113036</v>
      </c>
      <c r="AT6" s="21">
        <v>604830.8125</v>
      </c>
      <c r="AU6" s="21">
        <v>5035039</v>
      </c>
      <c r="AV6" s="21">
        <v>4961579</v>
      </c>
      <c r="AW6" s="21">
        <v>31417.2421875</v>
      </c>
      <c r="AX6" s="21">
        <v>2949025.75</v>
      </c>
      <c r="AY6" s="21">
        <v>2343433.5</v>
      </c>
      <c r="AZ6" s="21">
        <v>73117752</v>
      </c>
      <c r="BA6" s="21">
        <v>542719296</v>
      </c>
      <c r="BB6" s="21">
        <v>5244334.5</v>
      </c>
      <c r="BC6" s="21">
        <v>16201471</v>
      </c>
      <c r="BD6" s="21">
        <v>0</v>
      </c>
      <c r="BE6" s="21">
        <v>9754572</v>
      </c>
      <c r="BF6" s="21">
        <v>1146670.5</v>
      </c>
      <c r="BG6" s="21">
        <v>233730.453125</v>
      </c>
      <c r="BH6" s="21">
        <v>0</v>
      </c>
      <c r="BI6" s="21">
        <v>1360497967.7993164</v>
      </c>
      <c r="BJ6" s="21">
        <f t="shared" ref="BJ6:BJ33" si="1">_xlfn.NUMBERVALUE(LEFT(A6,4))</f>
        <v>2014</v>
      </c>
      <c r="BK6" s="21">
        <f t="shared" ref="BK6:BK33" si="2">_xlfn.NUMBERVALUE(RIGHT(A6,2))</f>
        <v>9</v>
      </c>
      <c r="BL6" s="21">
        <f>IF(B6/VLOOKUP($BK6,'Historical Calibration 2013'!$A$1:$BJ$13,1+BL$2,FALSE)&gt;NONUS!B326,NONUS!B326,IF(B6/VLOOKUP($BK6,'Historical Calibration 2013'!$A$1:$BJ$13,1+BL$2,FALSE)&lt;NONUS!B340,NONUS!B340,B6/VLOOKUP($BK6,'Historical Calibration 2013'!$A$1:$BJ$13,1+BL$2,FALSE)))</f>
        <v>0.96691429253377559</v>
      </c>
      <c r="BM6" s="21">
        <f>IF(C6/VLOOKUP($BK6,'Historical Calibration 2013'!$A$1:$BJ$13,1+BM$2,FALSE)&gt;Rate!C203,Rate!C203,IF(C6/VLOOKUP($BK6,'Historical Calibration 2013'!$A$1:$BJ$13,1+BM$2,FALSE)&lt;Rate!C216,Rate!C216,C6/VLOOKUP($BK6,'Historical Calibration 2013'!$A$1:$BJ$13,1+BM$2,FALSE)))</f>
        <v>0.6593160838080343</v>
      </c>
      <c r="BN6" s="21">
        <f>IF(D6/VLOOKUP($BK6,'Historical Calibration 2013'!$A$1:$BJ$13,1+BN$2,FALSE)&gt;Rate!D203,Rate!D203,IF(D6/VLOOKUP($BK6,'Historical Calibration 2013'!$A$1:$BJ$13,1+BN$2,FALSE)&lt;Rate!D216,Rate!D216,D6/VLOOKUP($BK6,'Historical Calibration 2013'!$A$1:$BJ$13,1+BN$2,FALSE)))</f>
        <v>0.49586458934410466</v>
      </c>
      <c r="BO6" s="21">
        <f>IF(E6/VLOOKUP($BK6,'Historical Calibration 2013'!$A$1:$BJ$13,1+BO$2,FALSE)&gt;Rate!E203,Rate!E203,IF(E6/VLOOKUP($BK6,'Historical Calibration 2013'!$A$1:$BJ$13,1+BO$2,FALSE)&lt;Rate!E216,Rate!E216,E6/VLOOKUP($BK6,'Historical Calibration 2013'!$A$1:$BJ$13,1+BO$2,FALSE)))</f>
        <v>0.78701782008158594</v>
      </c>
      <c r="BP6" s="21">
        <f>IF(F6/VLOOKUP($BK6,'Historical Calibration 2013'!$A$1:$BJ$13,1+BP$2,FALSE)&gt;NONUS!C326,NONUS!C326,IF(F6/VLOOKUP($BK6,'Historical Calibration 2013'!$A$1:$BJ$13,1+BP$2,FALSE)&lt;NONUS!C340,NONUS!C340,F6/VLOOKUP($BK6,'Historical Calibration 2013'!$A$1:$BJ$13,1+BP$2,FALSE)))</f>
        <v>0.8318197134842249</v>
      </c>
      <c r="BQ6" s="21">
        <f>IF((G6+H6)/VLOOKUP($BK6,'Historical Calibration 2013'!$A$1:$BJ$13,1+BQ$2,FALSE)&gt;NONUS!J326,NONUS!J326,IF((G6+H6)/VLOOKUP($BK6,'Historical Calibration 2013'!$A$1:$BJ$13,1+BQ$2,FALSE)&lt;NONUS!J340,NONUS!J340,(G6+H6)/VLOOKUP($BK6,'Historical Calibration 2013'!$A$1:$BJ$13,1+BQ$2,FALSE)))</f>
        <v>0.99795815308969604</v>
      </c>
      <c r="BR6" s="21" t="e">
        <f>IF(H6/VLOOKUP($BK6,'Historical Calibration 2013'!$A$1:$BJ$13,1+BR$2,FALSE)&gt;Rate!H203,Rate!H203,IF(H6/VLOOKUP($BK6,'Historical Calibration 2013'!$A$1:$BJ$13,1+BR$2,FALSE)&lt;Rate!H216,Rate!H216,H6/VLOOKUP($BK6,'Historical Calibration 2013'!$A$1:$BJ$13,1+BR$2,FALSE)))</f>
        <v>#DIV/0!</v>
      </c>
      <c r="BS6" s="21">
        <f>IF(I6/VLOOKUP($BK6,'Historical Calibration 2013'!$A$1:$BJ$13,1+BS$2,FALSE)&gt;Rate!I203,Rate!I203,IF(I6/VLOOKUP($BK6,'Historical Calibration 2013'!$A$1:$BJ$13,1+BS$2,FALSE)&lt;Rate!I216,Rate!I216,I6/VLOOKUP($BK6,'Historical Calibration 2013'!$A$1:$BJ$13,1+BS$2,FALSE)))</f>
        <v>0.91673668582037493</v>
      </c>
      <c r="BT6" s="21">
        <f>IF(J6/VLOOKUP($BK6,'Historical Calibration 2013'!$A$1:$BJ$13,1+BT$2,FALSE)&gt;Rate!J203,Rate!J203,IF(J6/VLOOKUP($BK6,'Historical Calibration 2013'!$A$1:$BJ$13,1+BT$2,FALSE)&lt;Rate!J216,Rate!J216,J6/VLOOKUP($BK6,'Historical Calibration 2013'!$A$1:$BJ$13,1+BT$2,FALSE)))</f>
        <v>0.6555151515151515</v>
      </c>
      <c r="BU6" s="21">
        <f>IF(K6/VLOOKUP($BK6,'Historical Calibration 2013'!$A$1:$BJ$13,1+BU$2,FALSE)&gt;Rate!K203,Rate!K203,IF(K6/VLOOKUP($BK6,'Historical Calibration 2013'!$A$1:$BJ$13,1+BU$2,FALSE)&lt;Rate!K216,Rate!K216,K6/VLOOKUP($BK6,'Historical Calibration 2013'!$A$1:$BJ$13,1+BU$2,FALSE)))</f>
        <v>1.0335875453022096</v>
      </c>
      <c r="BV6" s="21">
        <f>IF(L6/VLOOKUP($BK6,'Historical Calibration 2013'!$A$1:$BJ$13,1+BV$2,FALSE)&gt;Rate!L203,Rate!L203,IF(L6/VLOOKUP($BK6,'Historical Calibration 2013'!$A$1:$BJ$13,1+BV$2,FALSE)&lt;Rate!L216,Rate!L216,L6/VLOOKUP($BK6,'Historical Calibration 2013'!$A$1:$BJ$13,1+BV$2,FALSE)))</f>
        <v>1.4043539699399215</v>
      </c>
      <c r="BW6" s="21">
        <f>IF(M6/VLOOKUP($BK6,'Historical Calibration 2013'!$A$1:$BJ$13,1+BW$2,FALSE)&gt;Rate!M203,Rate!M203,IF(M6/VLOOKUP($BK6,'Historical Calibration 2013'!$A$1:$BJ$13,1+BW$2,FALSE)&lt;Rate!M216,Rate!M216,M6/VLOOKUP($BK6,'Historical Calibration 2013'!$A$1:$BJ$13,1+BW$2,FALSE)))</f>
        <v>0.90339997357044421</v>
      </c>
      <c r="BX6" s="21">
        <f>IF(N6/VLOOKUP($BK6,'Historical Calibration 2013'!$A$1:$BJ$13,1+BX$2,FALSE)&gt;Rate!N203,Rate!N203,IF(N6/VLOOKUP($BK6,'Historical Calibration 2013'!$A$1:$BJ$13,1+BX$2,FALSE)&lt;Rate!N216,Rate!N216,N6/VLOOKUP($BK6,'Historical Calibration 2013'!$A$1:$BJ$13,1+BX$2,FALSE)))</f>
        <v>0.63071747089565089</v>
      </c>
      <c r="BY6" s="21">
        <f>IF(O6/VLOOKUP($BK6,'Historical Calibration 2013'!$A$1:$BJ$13,1+BY$2,FALSE)&gt;Rate!O203,Rate!O203,IF(O6/VLOOKUP($BK6,'Historical Calibration 2013'!$A$1:$BJ$13,1+BY$2,FALSE)&lt;Rate!O216,Rate!O216,O6/VLOOKUP($BK6,'Historical Calibration 2013'!$A$1:$BJ$13,1+BY$2,FALSE)))</f>
        <v>0.44283121597096187</v>
      </c>
      <c r="BZ6" s="21">
        <f>IF(P6/VLOOKUP($BK6,'Historical Calibration 2013'!$A$1:$BJ$13,1+BZ$2,FALSE)&gt;Rate!P203,Rate!P203,IF(P6/VLOOKUP($BK6,'Historical Calibration 2013'!$A$1:$BJ$13,1+BZ$2,FALSE)&lt;Rate!P216,Rate!P216,P6/VLOOKUP($BK6,'Historical Calibration 2013'!$A$1:$BJ$13,1+BZ$2,FALSE)))</f>
        <v>0.80912218730223284</v>
      </c>
      <c r="CA6" s="21">
        <f>IF(Q6/VLOOKUP($BK6,'Historical Calibration 2013'!$A$1:$BJ$13,1+CA$2,FALSE)&gt;Rate!Q203,Rate!Q203,IF(Q6/VLOOKUP($BK6,'Historical Calibration 2013'!$A$1:$BJ$13,1+CA$2,FALSE)&lt;Rate!Q216,Rate!Q216,Q6/VLOOKUP($BK6,'Historical Calibration 2013'!$A$1:$BJ$13,1+CA$2,FALSE)))</f>
        <v>0.19573727707698999</v>
      </c>
      <c r="CB6" s="21">
        <f>IF(R6/VLOOKUP($BK6,'Historical Calibration 2013'!$A$1:$BJ$13,1+CB$2,FALSE)&gt;Rate!R203,Rate!R203,IF(R6/VLOOKUP($BK6,'Historical Calibration 2013'!$A$1:$BJ$13,1+CB$2,FALSE)&lt;Rate!R216,Rate!R216,R6/VLOOKUP($BK6,'Historical Calibration 2013'!$A$1:$BJ$13,1+CB$2,FALSE)))</f>
        <v>1.2911267006573812</v>
      </c>
      <c r="CC6" s="21">
        <f>IF(S6/VLOOKUP($BK6,'Historical Calibration 2013'!$A$1:$BJ$13,1+CC$2,FALSE)&gt;Rate!S203,Rate!S203,IF(S6/VLOOKUP($BK6,'Historical Calibration 2013'!$A$1:$BJ$13,1+CC$2,FALSE)&lt;Rate!S216,Rate!S216,S6/VLOOKUP($BK6,'Historical Calibration 2013'!$A$1:$BJ$13,1+CC$2,FALSE)))</f>
        <v>0.37197580645161288</v>
      </c>
      <c r="CD6" s="21">
        <f>IF(T6/VLOOKUP($BK6,'Historical Calibration 2013'!$A$1:$BJ$13,1+CD$2,FALSE)&gt;Rate!T203,Rate!T203,IF(T6/VLOOKUP($BK6,'Historical Calibration 2013'!$A$1:$BJ$13,1+CD$2,FALSE)&lt;Rate!T216,Rate!T216,T6/VLOOKUP($BK6,'Historical Calibration 2013'!$A$1:$BJ$13,1+CD$2,FALSE)))</f>
        <v>4.7470074544846375</v>
      </c>
      <c r="CE6" s="21">
        <f>IF(U6/VLOOKUP($BK6,'Historical Calibration 2013'!$A$1:$BJ$13,1+CE$2,FALSE)&gt;Rate!U203,Rate!U203,IF(U6/VLOOKUP($BK6,'Historical Calibration 2013'!$A$1:$BJ$13,1+CE$2,FALSE)&lt;Rate!U216,Rate!U216,U6/VLOOKUP($BK6,'Historical Calibration 2013'!$A$1:$BJ$13,1+CE$2,FALSE)))</f>
        <v>0.57403541849033735</v>
      </c>
      <c r="CF6" s="21">
        <f>IF(V6/VLOOKUP($BK6,'Historical Calibration 2013'!$A$1:$BJ$13,1+CF$2,FALSE)&gt;Rate!V203,Rate!V203,IF(V6/VLOOKUP($BK6,'Historical Calibration 2013'!$A$1:$BJ$13,1+CF$2,FALSE)&lt;Rate!V216,Rate!V216,V6/VLOOKUP($BK6,'Historical Calibration 2013'!$A$1:$BJ$13,1+CF$2,FALSE)))</f>
        <v>1.0403609949861807</v>
      </c>
      <c r="CG6" s="21">
        <f>(W6+'Historical Calibration 2013'!W100)/VLOOKUP($BK6,'Historical Calibration 2013'!$A$1:$BJ$13,1+CG$2,FALSE)</f>
        <v>1</v>
      </c>
      <c r="CH6" s="21">
        <f>IF(X6/VLOOKUP($BK6,'Historical Calibration 2013'!$A$1:$BJ$13,1+CH$2,FALSE)&gt;Rate!X203,Rate!X203,IF(X6/VLOOKUP($BK6,'Historical Calibration 2013'!$A$1:$BJ$13,1+CH$2,FALSE)&lt;Rate!X216,Rate!X216,X6/VLOOKUP($BK6,'Historical Calibration 2013'!$A$1:$BJ$13,1+CH$2,FALSE)))</f>
        <v>0.22996280013527223</v>
      </c>
      <c r="CI6" s="21">
        <f>IF(Y6/VLOOKUP($BK6,'Historical Calibration 2013'!$A$1:$BJ$13,1+CI$2,FALSE)&gt;Rate!Y203,Rate!Y203,IF(Y6/VLOOKUP($BK6,'Historical Calibration 2013'!$A$1:$BJ$13,1+CI$2,FALSE)&lt;Rate!Y216,Rate!Y216,Y6/VLOOKUP($BK6,'Historical Calibration 2013'!$A$1:$BJ$13,1+CI$2,FALSE)))</f>
        <v>1.0606565188048036</v>
      </c>
      <c r="CJ6" s="21">
        <f>IF(Z6/VLOOKUP($BK6,'Historical Calibration 2013'!$A$1:$BJ$13,1+CJ$2,FALSE)&gt;Rate!Z203,Rate!Z203,IF(Z6/VLOOKUP($BK6,'Historical Calibration 2013'!$A$1:$BJ$13,1+CJ$2,FALSE)&lt;Rate!Z216,Rate!Z216,Z6/VLOOKUP($BK6,'Historical Calibration 2013'!$A$1:$BJ$13,1+CJ$2,FALSE)))</f>
        <v>0.49206105699163916</v>
      </c>
      <c r="CK6" s="21">
        <f>IF(AA6/VLOOKUP($BK6,'Historical Calibration 2013'!$A$1:$BJ$13,1+CK$2,FALSE)&gt;Rate!AA203,Rate!AA203,IF(AA6/VLOOKUP($BK6,'Historical Calibration 2013'!$A$1:$BJ$13,1+CK$2,FALSE)&lt;Rate!AA216,Rate!AA216,AA6/VLOOKUP($BK6,'Historical Calibration 2013'!$A$1:$BJ$13,1+CK$2,FALSE)))</f>
        <v>0.4837476099426386</v>
      </c>
      <c r="CL6" s="21">
        <f>IF(AB6/VLOOKUP($BK6,'Historical Calibration 2013'!$A$1:$BJ$13,1+CL$2,FALSE)&gt;Rate!AB203,Rate!AB203,IF(AB6/VLOOKUP($BK6,'Historical Calibration 2013'!$A$1:$BJ$13,1+CL$2,FALSE)&lt;Rate!AB216,Rate!AB216,AB6/VLOOKUP($BK6,'Historical Calibration 2013'!$A$1:$BJ$13,1+CL$2,FALSE)))</f>
        <v>0.25116423470971749</v>
      </c>
      <c r="CM6" s="21">
        <f>IF(AC6/VLOOKUP($BK6,'Historical Calibration 2013'!$A$1:$BJ$13,1+CM$2,FALSE)&gt;Rate!AC203,Rate!AC203,IF(AC6/VLOOKUP($BK6,'Historical Calibration 2013'!$A$1:$BJ$13,1+CM$2,FALSE)&lt;Rate!AC216,Rate!AC216,AC6/VLOOKUP($BK6,'Historical Calibration 2013'!$A$1:$BJ$13,1+CM$2,FALSE)))</f>
        <v>0.5649713753162029</v>
      </c>
      <c r="CN6" s="21">
        <f>IF(AD6/VLOOKUP($BK6,'Historical Calibration 2013'!$A$1:$BJ$13,1+CN$2,FALSE)&gt;Rate!AD203,Rate!AD203,IF(AD6/VLOOKUP($BK6,'Historical Calibration 2013'!$A$1:$BJ$13,1+CN$2,FALSE)&lt;Rate!AD216,Rate!AD216,AD6/VLOOKUP($BK6,'Historical Calibration 2013'!$A$1:$BJ$13,1+CN$2,FALSE)))</f>
        <v>0.45200272728605112</v>
      </c>
      <c r="CO6" s="21">
        <f>IF(AE6/VLOOKUP($BK6,'Historical Calibration 2013'!$A$1:$BJ$13,1+CO$2,FALSE)&gt;NONUS!E326,NONUS!E326,IF(AE6/VLOOKUP($BK6,'Historical Calibration 2013'!$A$1:$BJ$13,1+CO$2,FALSE)&lt;NONUS!E340,NONUS!E340,AE6/VLOOKUP($BK6,'Historical Calibration 2013'!$A$1:$BJ$13,1+CO$2,FALSE)))</f>
        <v>0.69355509420167349</v>
      </c>
      <c r="CP6" s="21">
        <f>IF(AF6/VLOOKUP($BK6,'Historical Calibration 2013'!$A$1:$BJ$13,1+CP$2,FALSE)&gt;Rate!AF203,Rate!AF203,IF(AF6/VLOOKUP($BK6,'Historical Calibration 2013'!$A$1:$BJ$13,1+CP$2,FALSE)&lt;Rate!AF216,Rate!AF216,AF6/VLOOKUP($BK6,'Historical Calibration 2013'!$A$1:$BJ$13,1+CP$2,FALSE)))</f>
        <v>0.41508805295106049</v>
      </c>
      <c r="CQ6" s="21">
        <f>IF(AG6/VLOOKUP($BK6,'Historical Calibration 2013'!$A$1:$BJ$13,1+CQ$2,FALSE)&gt;Rate!AG203,Rate!AG203,IF(AG6/VLOOKUP($BK6,'Historical Calibration 2013'!$A$1:$BJ$13,1+CQ$2,FALSE)&lt;Rate!AG216,Rate!AG216,AG6/VLOOKUP($BK6,'Historical Calibration 2013'!$A$1:$BJ$13,1+CQ$2,FALSE)))</f>
        <v>0</v>
      </c>
      <c r="CR6" s="21">
        <f>IF(AH6/VLOOKUP($BK6,'Historical Calibration 2013'!$A$1:$BJ$13,1+CR$2,FALSE)&gt;Rate!AH203,Rate!AH203,IF(AH6/VLOOKUP($BK6,'Historical Calibration 2013'!$A$1:$BJ$13,1+CR$2,FALSE)&lt;Rate!AH216,Rate!AH216,AH6/VLOOKUP($BK6,'Historical Calibration 2013'!$A$1:$BJ$13,1+CR$2,FALSE)))</f>
        <v>0.29927007299270075</v>
      </c>
      <c r="CS6" s="21">
        <f>IF(AI6/VLOOKUP($BK6,'Historical Calibration 2013'!$A$1:$BJ$13,1+CS$2,FALSE)&gt;Rate!AI203,Rate!AI203,IF(AI6/VLOOKUP($BK6,'Historical Calibration 2013'!$A$1:$BJ$13,1+CS$2,FALSE)&lt;Rate!AI216,Rate!AI216,AI6/VLOOKUP($BK6,'Historical Calibration 2013'!$A$1:$BJ$13,1+CS$2,FALSE)))</f>
        <v>1.0876751967616083</v>
      </c>
      <c r="CT6" s="21">
        <f>IF(AJ6/VLOOKUP($BK6,'Historical Calibration 2013'!$A$1:$BJ$13,1+CT$2,FALSE)&gt;Rate!AJ203,Rate!AJ203,IF(AJ6/VLOOKUP($BK6,'Historical Calibration 2013'!$A$1:$BJ$13,1+CT$2,FALSE)&lt;Rate!AJ216,Rate!AJ216,AJ6/VLOOKUP($BK6,'Historical Calibration 2013'!$A$1:$BJ$13,1+CT$2,FALSE)))</f>
        <v>1.3849930548387772</v>
      </c>
      <c r="CU6" s="21">
        <f>IF(AK6/VLOOKUP($BK6,'Historical Calibration 2013'!$A$1:$BJ$13,1+CU$2,FALSE)&gt;Rate!AK203,Rate!AK203,IF(AK6/VLOOKUP($BK6,'Historical Calibration 2013'!$A$1:$BJ$13,1+CU$2,FALSE)&lt;Rate!AK216,Rate!AK216,AK6/VLOOKUP($BK6,'Historical Calibration 2013'!$A$1:$BJ$13,1+CU$2,FALSE)))</f>
        <v>0.7551854179761156</v>
      </c>
      <c r="CV6" s="21">
        <f>IF(AL6/VLOOKUP($BK6,'Historical Calibration 2013'!$A$1:$BJ$13,1+CV$2,FALSE)&gt;NONUS!F326,NONUS!F326,IF(AL6/VLOOKUP($BK6,'Historical Calibration 2013'!$A$1:$BJ$13,1+CV$2,FALSE)&lt;NONUS!F340,NONUS!F340,AL6/VLOOKUP($BK6,'Historical Calibration 2013'!$A$1:$BJ$13,1+CV$2,FALSE)))</f>
        <v>0.37682400448132453</v>
      </c>
      <c r="CW6" s="21">
        <f>IF(AM6/VLOOKUP($BK6,'Historical Calibration 2013'!$A$1:$BJ$13,1+CW$2,FALSE)&gt;Rate!AM203,Rate!AM203,IF(AM6/VLOOKUP($BK6,'Historical Calibration 2013'!$A$1:$BJ$13,1+CW$2,FALSE)&lt;Rate!AM216,Rate!AM216,AM6/VLOOKUP($BK6,'Historical Calibration 2013'!$A$1:$BJ$13,1+CW$2,FALSE)))</f>
        <v>0.83501535761298817</v>
      </c>
      <c r="CX6" s="21">
        <f>IF(AN6/VLOOKUP($BK6,'Historical Calibration 2013'!$A$1:$BJ$13,1+CX$2,FALSE)&gt;Rate!AN203,Rate!AN203,IF(AN6/VLOOKUP($BK6,'Historical Calibration 2013'!$A$1:$BJ$13,1+CX$2,FALSE)&lt;Rate!AN216,Rate!AN216,AN6/VLOOKUP($BK6,'Historical Calibration 2013'!$A$1:$BJ$13,1+CX$2,FALSE)))</f>
        <v>1.1621531305774397</v>
      </c>
      <c r="CY6" s="21">
        <f>IF(AO6/VLOOKUP($BK6,'Historical Calibration 2013'!$A$1:$BJ$13,1+CY$2,FALSE)&gt;Rate!AO203,Rate!AO203,IF(AO6/VLOOKUP($BK6,'Historical Calibration 2013'!$A$1:$BJ$13,1+CY$2,FALSE)&lt;Rate!AO216,Rate!AO216,AO6/VLOOKUP($BK6,'Historical Calibration 2013'!$A$1:$BJ$13,1+CY$2,FALSE)))</f>
        <v>1.2064146834655467</v>
      </c>
      <c r="CZ6" s="21">
        <f>IF(AP6/VLOOKUP($BK6,'Historical Calibration 2013'!$A$1:$BJ$13,1+CZ$2,FALSE)&gt;Rate!AP203,Rate!AP203,IF(AP6/VLOOKUP($BK6,'Historical Calibration 2013'!$A$1:$BJ$13,1+CZ$2,FALSE)&lt;Rate!AP216,Rate!AP216,AP6/VLOOKUP($BK6,'Historical Calibration 2013'!$A$1:$BJ$13,1+CZ$2,FALSE)))</f>
        <v>0.72251460927008093</v>
      </c>
      <c r="DA6" s="21">
        <f>IF(AQ6/VLOOKUP($BK6,'Historical Calibration 2013'!$A$1:$BJ$13,1+DA$2,FALSE)&gt;NONUS!G326,NONUS!G326,IF(AQ6/VLOOKUP($BK6,'Historical Calibration 2013'!$A$1:$BJ$13,1+DA$2,FALSE)&lt;NONUS!G340,NONUS!G340,AQ6/VLOOKUP($BK6,'Historical Calibration 2013'!$A$1:$BJ$13,1+DA$2,FALSE)))</f>
        <v>0.74738794698718014</v>
      </c>
      <c r="DB6" s="21">
        <f>IF(AR6/VLOOKUP($BK6,'Historical Calibration 2013'!$A$1:$BJ$13,1+DB$2,FALSE)&gt;Rate!AR203,Rate!AR203,IF(AR6/VLOOKUP($BK6,'Historical Calibration 2013'!$A$1:$BJ$13,1+DB$2,FALSE)&lt;Rate!AR216,Rate!AR216,AR6/VLOOKUP($BK6,'Historical Calibration 2013'!$A$1:$BJ$13,1+DB$2,FALSE)))</f>
        <v>0.89097777410720369</v>
      </c>
      <c r="DC6" s="21">
        <f>IF(AS6/VLOOKUP($BK6,'Historical Calibration 2013'!$A$1:$BJ$13,1+DC$2,FALSE)&gt;Rate!AS203,Rate!AS203,IF(AS6/VLOOKUP($BK6,'Historical Calibration 2013'!$A$1:$BJ$13,1+DC$2,FALSE)&lt;Rate!AS216,Rate!AS216,AS6/VLOOKUP($BK6,'Historical Calibration 2013'!$A$1:$BJ$13,1+DC$2,FALSE)))</f>
        <v>0.80839728847198289</v>
      </c>
      <c r="DD6" s="21" t="e">
        <f>(AT6+'Historical Calibration 2013'!AT100)/VLOOKUP($BK6,'Historical Calibration 2013'!$A$1:$BJ$13,1+DD$2,FALSE)</f>
        <v>#DIV/0!</v>
      </c>
      <c r="DE6" s="21">
        <f>IF(AU6/VLOOKUP($BK6,'Historical Calibration 2013'!$A$1:$BJ$13,1+DE$2,FALSE)&gt;Rate!AU203,Rate!AU203,IF(AU6/VLOOKUP($BK6,'Historical Calibration 2013'!$A$1:$BJ$13,1+DE$2,FALSE)&lt;Rate!AU216,Rate!AU216,AU6/VLOOKUP($BK6,'Historical Calibration 2013'!$A$1:$BJ$13,1+DE$2,FALSE)))</f>
        <v>1.0260151408910634</v>
      </c>
      <c r="DF6" s="21">
        <f>IF(AV6/VLOOKUP($BK6,'Historical Calibration 2013'!$A$1:$BJ$13,1+DF$2,FALSE)&gt;Rate!AV203,Rate!AV203,IF(AV6/VLOOKUP($BK6,'Historical Calibration 2013'!$A$1:$BJ$13,1+DF$2,FALSE)&lt;Rate!AV216,Rate!AV216,AV6/VLOOKUP($BK6,'Historical Calibration 2013'!$A$1:$BJ$13,1+DF$2,FALSE)))</f>
        <v>0.57931334917998367</v>
      </c>
      <c r="DG6" s="21">
        <f>IF(AW6/VLOOKUP($BK6,'Historical Calibration 2013'!$A$1:$BJ$13,1+DG$2,FALSE)&gt;Rate!AW203,Rate!AW203,IF(AW6/VLOOKUP($BK6,'Historical Calibration 2013'!$A$1:$BJ$13,1+DG$2,FALSE)&lt;Rate!AW216,Rate!AW216,AW6/VLOOKUP($BK6,'Historical Calibration 2013'!$A$1:$BJ$13,1+DG$2,FALSE)))</f>
        <v>0.5149253731343284</v>
      </c>
      <c r="DH6" s="21">
        <f>IF(AX6/VLOOKUP($BK6,'Historical Calibration 2013'!$A$1:$BJ$13,1+DH$2,FALSE)&gt;NONUS!I326,NONUS!I326,IF(AX6/VLOOKUP($BK6,'Historical Calibration 2013'!$A$1:$BJ$13,1+DH$2,FALSE)&lt;NONUS!I340,NONUS!I340,AX6/VLOOKUP($BK6,'Historical Calibration 2013'!$A$1:$BJ$13,1+DH$2,FALSE)))</f>
        <v>0.83138009582354255</v>
      </c>
      <c r="DI6" s="21">
        <f>IF(AY6/VLOOKUP($BK6,'Historical Calibration 2013'!$A$1:$BJ$13,1+DI$2,FALSE)&gt;Rate!AY203,Rate!AY203,IF(AY6/VLOOKUP($BK6,'Historical Calibration 2013'!$A$1:$BJ$13,1+DI$2,FALSE)&lt;Rate!AY216,Rate!AY216,AY6/VLOOKUP($BK6,'Historical Calibration 2013'!$A$1:$BJ$13,1+DI$2,FALSE)))</f>
        <v>0.41830220000892498</v>
      </c>
      <c r="DJ6" s="21">
        <f>IF(AZ6/VLOOKUP($BK6,'Historical Calibration 2013'!$A$1:$BJ$13,1+DJ$2,FALSE)&gt;Rate!AZ203,Rate!AZ203,IF(AZ6/VLOOKUP($BK6,'Historical Calibration 2013'!$A$1:$BJ$13,1+DJ$2,FALSE)&lt;Rate!AZ216,Rate!AZ216,AZ6/VLOOKUP($BK6,'Historical Calibration 2013'!$A$1:$BJ$13,1+DJ$2,FALSE)))</f>
        <v>0.77420751061461723</v>
      </c>
      <c r="DK6" s="21">
        <f>IF(BA6/VLOOKUP($BK6,'Historical Calibration 2013'!$A$1:$BJ$13,1+DK$2,FALSE)&gt;Rate!BA203,Rate!BA203,IF(BA6/VLOOKUP($BK6,'Historical Calibration 2013'!$A$1:$BJ$13,1+DK$2,FALSE)&lt;Rate!BA216,Rate!BA216,BA6/VLOOKUP($BK6,'Historical Calibration 2013'!$A$1:$BJ$13,1+DK$2,FALSE)))</f>
        <v>0.82382771905700558</v>
      </c>
      <c r="DL6" s="21">
        <f>IF(BB6/VLOOKUP($BK6,'Historical Calibration 2013'!$A$1:$BJ$13,1+DL$2,FALSE)&gt;Rate!BB203,Rate!BB203,IF(BB6/VLOOKUP($BK6,'Historical Calibration 2013'!$A$1:$BJ$13,1+DL$2,FALSE)&lt;Rate!BB216,Rate!BB216,BB6/VLOOKUP($BK6,'Historical Calibration 2013'!$A$1:$BJ$13,1+DL$2,FALSE)))</f>
        <v>1.2354855025824807</v>
      </c>
      <c r="DM6" s="21">
        <f>IF(BC6/VLOOKUP($BK6,'Historical Calibration 2013'!$A$1:$BJ$13,1+DM$2,FALSE)&gt;Rate!BC203,Rate!BC203,IF(BC6/VLOOKUP($BK6,'Historical Calibration 2013'!$A$1:$BJ$13,1+DM$2,FALSE)&lt;Rate!BC216,Rate!BC216,BC6/VLOOKUP($BK6,'Historical Calibration 2013'!$A$1:$BJ$13,1+DM$2,FALSE)))</f>
        <v>1.279015705202595</v>
      </c>
      <c r="DN6" s="21" t="e">
        <f>IF(BD6/VLOOKUP($BK6,'Historical Calibration 2013'!$A$1:$BJ$13,1+DN$2,FALSE)&gt;Rate!BD203,Rate!BD203,IF(BD6/VLOOKUP($BK6,'Historical Calibration 2013'!$A$1:$BJ$13,1+DN$2,FALSE)&lt;Rate!BD216,Rate!BD216,BD6/VLOOKUP($BK6,'Historical Calibration 2013'!$A$1:$BJ$13,1+DN$2,FALSE)))</f>
        <v>#DIV/0!</v>
      </c>
      <c r="DO6" s="21">
        <f>IF(BE6/VLOOKUP($BK6,'Historical Calibration 2013'!$A$1:$BJ$13,1+DO$2,FALSE)&gt;Rate!BE203,Rate!BE203,IF(BE6/VLOOKUP($BK6,'Historical Calibration 2013'!$A$1:$BJ$13,1+DO$2,FALSE)&lt;Rate!BE216,Rate!BE216,BE6/VLOOKUP($BK6,'Historical Calibration 2013'!$A$1:$BJ$13,1+DO$2,FALSE)))</f>
        <v>0.84414167664017736</v>
      </c>
      <c r="DP6" s="21">
        <f>IF(BF6/VLOOKUP($BK6,'Historical Calibration 2013'!$A$1:$BJ$13,1+DP$2,FALSE)&gt;Rate!BF203,Rate!BF203,IF(BF6/VLOOKUP($BK6,'Historical Calibration 2013'!$A$1:$BJ$13,1+DP$2,FALSE)&lt;Rate!BF216,Rate!BF216,BF6/VLOOKUP($BK6,'Historical Calibration 2013'!$A$1:$BJ$13,1+DP$2,FALSE)))</f>
        <v>0.52425531914893619</v>
      </c>
      <c r="DQ6" s="21">
        <f>IF(BG6/VLOOKUP($BK6,'Historical Calibration 2013'!$A$1:$BJ$13,1+DQ$2,FALSE)&gt;Rate!BG203,Rate!BG203,IF(BG6/VLOOKUP($BK6,'Historical Calibration 2013'!$A$1:$BJ$13,1+DQ$2,FALSE)&lt;Rate!BG216,Rate!BG216,BG6/VLOOKUP($BK6,'Historical Calibration 2013'!$A$1:$BJ$13,1+DQ$2,FALSE)))</f>
        <v>2.7720948581078724</v>
      </c>
      <c r="DR6" s="21">
        <f>IF(BH6/VLOOKUP($BK6,'Historical Calibration 2013'!$A$1:$BJ$13,1+DR$2,FALSE)&gt;Rate!BH203,Rate!BH203,IF(BH6/VLOOKUP($BK6,'Historical Calibration 2013'!$A$1:$BJ$13,1+DR$2,FALSE)&lt;Rate!BH216,Rate!BH216,BH6/VLOOKUP($BK6,'Historical Calibration 2013'!$A$1:$BJ$13,1+DR$2,FALSE)))</f>
        <v>0</v>
      </c>
      <c r="DU6" s="19">
        <v>0.99262035958699757</v>
      </c>
      <c r="DV6" s="19">
        <v>0.889759672310523</v>
      </c>
      <c r="DW6" s="19">
        <v>0.8518542951508391</v>
      </c>
      <c r="DX6" s="19">
        <v>0.80404459946853057</v>
      </c>
      <c r="DY6" s="19">
        <v>0.77595421876710635</v>
      </c>
      <c r="DZ6" s="19">
        <v>1.0038496162069319</v>
      </c>
      <c r="EA6" s="19" t="e">
        <v>#DIV/0!</v>
      </c>
      <c r="EB6" s="19">
        <v>0.91182830605038234</v>
      </c>
      <c r="EC6" s="19">
        <v>0.58428285450143913</v>
      </c>
      <c r="ED6" s="19">
        <v>1.0576823779275943</v>
      </c>
      <c r="EE6" s="19">
        <v>1.5846461004644954</v>
      </c>
      <c r="EF6" s="19">
        <v>0.94673588924878704</v>
      </c>
      <c r="EG6" s="19">
        <v>0.87226660572024706</v>
      </c>
      <c r="EH6" s="19">
        <v>0.57570774562478666</v>
      </c>
      <c r="EI6" s="19">
        <v>0.91542822063080131</v>
      </c>
      <c r="EJ6" s="19">
        <v>0.57270813416965816</v>
      </c>
      <c r="EK6" s="19">
        <v>1.4276714139100202</v>
      </c>
      <c r="EL6" s="19">
        <v>0.73302078911188395</v>
      </c>
      <c r="EM6" s="19">
        <v>7.3914213370892616</v>
      </c>
      <c r="EN6" s="19">
        <v>0.85294299554022168</v>
      </c>
      <c r="EO6" s="19">
        <v>1.1003431619005291</v>
      </c>
      <c r="EP6" s="19" t="e">
        <v>#DIV/0!</v>
      </c>
      <c r="EQ6" s="19">
        <v>0.64220806538864406</v>
      </c>
      <c r="ER6" s="19">
        <v>1.1680938887863768</v>
      </c>
      <c r="ES6" s="19">
        <v>0.76574714962905444</v>
      </c>
      <c r="ET6" s="19">
        <v>0.48938215022701792</v>
      </c>
      <c r="EU6" s="19">
        <v>0.65391504995007044</v>
      </c>
      <c r="EV6" s="19">
        <v>0.87011230943807338</v>
      </c>
      <c r="EW6" s="19">
        <v>0.62883917724631644</v>
      </c>
      <c r="EX6" s="19">
        <v>0.73677773639752675</v>
      </c>
      <c r="EY6" s="19">
        <v>0.78611425241050703</v>
      </c>
      <c r="EZ6" s="19">
        <v>2.7705895413552963</v>
      </c>
      <c r="FA6" s="19">
        <v>0.37234036379234908</v>
      </c>
      <c r="FB6" s="19">
        <v>1.0942125401228304</v>
      </c>
      <c r="FC6" s="19">
        <v>1.5959049521461863</v>
      </c>
      <c r="FD6" s="19">
        <v>0.68880796217094897</v>
      </c>
      <c r="FE6" s="19">
        <v>0.6193821678777397</v>
      </c>
      <c r="FF6" s="19">
        <v>0.8627146420832067</v>
      </c>
      <c r="FG6" s="19">
        <v>1.2722933530440426</v>
      </c>
      <c r="FH6" s="19">
        <v>1.4219856898428993</v>
      </c>
      <c r="FI6" s="19">
        <v>0.7989392576290425</v>
      </c>
      <c r="FJ6" s="19">
        <v>0.71309593338937483</v>
      </c>
      <c r="FK6" s="19">
        <v>0.92478104288941254</v>
      </c>
      <c r="FL6" s="19">
        <v>0.97672893436412522</v>
      </c>
      <c r="FM6" s="19">
        <v>0.75100952264721332</v>
      </c>
      <c r="FN6" s="19">
        <v>1.1295132854176766</v>
      </c>
      <c r="FO6" s="19">
        <v>0.85650859247604028</v>
      </c>
      <c r="FP6" s="19">
        <v>0.53214537724329269</v>
      </c>
      <c r="FQ6" s="19">
        <v>0.94101051690866877</v>
      </c>
      <c r="FR6" s="19">
        <v>0.84511044669552415</v>
      </c>
      <c r="FS6" s="19">
        <v>0.85273349260932141</v>
      </c>
      <c r="FT6" s="19">
        <v>0.94607309049763588</v>
      </c>
      <c r="FU6" s="19">
        <v>1.2749894222424092</v>
      </c>
      <c r="FV6" s="19">
        <v>1.3788746315269271</v>
      </c>
      <c r="FW6" s="19" t="e">
        <v>#DIV/0!</v>
      </c>
      <c r="FX6" s="19">
        <v>0.92354129293044673</v>
      </c>
      <c r="FY6" s="19">
        <v>0.60057543375469247</v>
      </c>
      <c r="FZ6" s="19">
        <v>7.5228871134664974</v>
      </c>
      <c r="GA6" s="19">
        <v>0</v>
      </c>
    </row>
    <row r="7" spans="1:183" ht="15" x14ac:dyDescent="0.25">
      <c r="A7" s="3" t="s">
        <v>66</v>
      </c>
      <c r="B7" s="21">
        <v>10767813</v>
      </c>
      <c r="C7" s="21">
        <v>15899837</v>
      </c>
      <c r="D7" s="21">
        <v>2796712</v>
      </c>
      <c r="E7" s="21">
        <v>13256611</v>
      </c>
      <c r="F7" s="21">
        <v>596863.375</v>
      </c>
      <c r="G7" s="21">
        <v>7313346.5</v>
      </c>
      <c r="H7" s="21">
        <v>0</v>
      </c>
      <c r="I7" s="21">
        <v>63269336</v>
      </c>
      <c r="J7" s="21">
        <v>2681881.75</v>
      </c>
      <c r="K7" s="21">
        <v>12447922</v>
      </c>
      <c r="L7" s="21">
        <v>6456736.5</v>
      </c>
      <c r="M7" s="21">
        <v>71820296</v>
      </c>
      <c r="N7" s="21">
        <v>12008655</v>
      </c>
      <c r="O7" s="21">
        <v>6491.45849609375</v>
      </c>
      <c r="P7" s="21">
        <v>974435.6875</v>
      </c>
      <c r="Q7" s="21">
        <v>127138.765625</v>
      </c>
      <c r="R7" s="21">
        <v>9427355</v>
      </c>
      <c r="S7" s="21">
        <v>518.7672119140625</v>
      </c>
      <c r="T7" s="21">
        <v>136932.875</v>
      </c>
      <c r="U7" s="21">
        <v>2446795.25</v>
      </c>
      <c r="V7" s="21">
        <v>22131798</v>
      </c>
      <c r="W7" s="37">
        <v>0</v>
      </c>
      <c r="X7" s="21">
        <v>40029.39453125</v>
      </c>
      <c r="Y7" s="21">
        <v>4637458</v>
      </c>
      <c r="Z7" s="21">
        <v>4987803.5</v>
      </c>
      <c r="AA7" s="21">
        <v>15215.453125</v>
      </c>
      <c r="AB7" s="21">
        <v>236882.671875</v>
      </c>
      <c r="AC7" s="21">
        <v>13069394</v>
      </c>
      <c r="AD7" s="21">
        <v>9642.552734375</v>
      </c>
      <c r="AE7" s="21">
        <v>436685.96875</v>
      </c>
      <c r="AF7" s="21">
        <v>4797116</v>
      </c>
      <c r="AG7" s="21">
        <v>130005.015625</v>
      </c>
      <c r="AH7" s="21">
        <v>48.305599212646484</v>
      </c>
      <c r="AI7" s="21">
        <v>5464378</v>
      </c>
      <c r="AJ7" s="21">
        <v>21482478</v>
      </c>
      <c r="AK7" s="21">
        <v>979256.375</v>
      </c>
      <c r="AL7" s="21">
        <v>214320.4375</v>
      </c>
      <c r="AM7" s="21">
        <v>15380145</v>
      </c>
      <c r="AN7" s="21">
        <v>33177808</v>
      </c>
      <c r="AO7" s="21">
        <v>18397626</v>
      </c>
      <c r="AP7" s="21">
        <v>4761644</v>
      </c>
      <c r="AQ7" s="21">
        <v>9418839</v>
      </c>
      <c r="AR7" s="21">
        <v>6620853.5</v>
      </c>
      <c r="AS7" s="21">
        <v>26326048</v>
      </c>
      <c r="AT7" s="21">
        <v>877183.625</v>
      </c>
      <c r="AU7" s="21">
        <v>6011797.5</v>
      </c>
      <c r="AV7" s="21">
        <v>3506969</v>
      </c>
      <c r="AW7" s="21">
        <v>4899.75</v>
      </c>
      <c r="AX7" s="21">
        <v>2176432.5</v>
      </c>
      <c r="AY7" s="21">
        <v>2100334.75</v>
      </c>
      <c r="AZ7" s="21">
        <v>45981208</v>
      </c>
      <c r="BA7" s="21">
        <v>479154496</v>
      </c>
      <c r="BB7" s="21">
        <v>4751629</v>
      </c>
      <c r="BC7" s="21">
        <v>16171785</v>
      </c>
      <c r="BD7" s="21">
        <v>0</v>
      </c>
      <c r="BE7" s="21">
        <v>9227776</v>
      </c>
      <c r="BF7" s="21">
        <v>499567.4375</v>
      </c>
      <c r="BG7" s="21">
        <v>145754.625</v>
      </c>
      <c r="BH7" s="21">
        <v>90727.0546875</v>
      </c>
      <c r="BI7" s="21">
        <v>1233842084.1166992</v>
      </c>
      <c r="BJ7" s="21">
        <f t="shared" si="1"/>
        <v>2014</v>
      </c>
      <c r="BK7" s="21">
        <f t="shared" si="2"/>
        <v>10</v>
      </c>
      <c r="BL7" s="21">
        <f>IF(B7/VLOOKUP($BK7,'Historical Calibration 2013'!$A$1:$BJ$13,1+BL$2,FALSE)&gt;NONUS!B327,NONUS!B327,IF(B7/VLOOKUP($BK7,'Historical Calibration 2013'!$A$1:$BJ$13,1+BL$2,FALSE)&lt;NONUS!B341,NONUS!B341,B7/VLOOKUP($BK7,'Historical Calibration 2013'!$A$1:$BJ$13,1+BL$2,FALSE)))</f>
        <v>1.0005782602756657</v>
      </c>
      <c r="BM7" s="21">
        <f>IF(C7/VLOOKUP($BK7,'Historical Calibration 2013'!$A$1:$BJ$13,1+BM$2,FALSE)&gt;Rate!C204,Rate!C204,IF(C7/VLOOKUP($BK7,'Historical Calibration 2013'!$A$1:$BJ$13,1+BM$2,FALSE)&lt;Rate!C217,Rate!C217,C7/VLOOKUP($BK7,'Historical Calibration 2013'!$A$1:$BJ$13,1+BM$2,FALSE)))</f>
        <v>0.49568212795089767</v>
      </c>
      <c r="BN7" s="21">
        <f>IF(D7/VLOOKUP($BK7,'Historical Calibration 2013'!$A$1:$BJ$13,1+BN$2,FALSE)&gt;Rate!D204,Rate!D204,IF(D7/VLOOKUP($BK7,'Historical Calibration 2013'!$A$1:$BJ$13,1+BN$2,FALSE)&lt;Rate!D217,Rate!D217,D7/VLOOKUP($BK7,'Historical Calibration 2013'!$A$1:$BJ$13,1+BN$2,FALSE)))</f>
        <v>0.53623639191290828</v>
      </c>
      <c r="BO7" s="21">
        <f>IF(E7/VLOOKUP($BK7,'Historical Calibration 2013'!$A$1:$BJ$13,1+BO$2,FALSE)&gt;Rate!E204,Rate!E204,IF(E7/VLOOKUP($BK7,'Historical Calibration 2013'!$A$1:$BJ$13,1+BO$2,FALSE)&lt;Rate!E217,Rate!E217,E7/VLOOKUP($BK7,'Historical Calibration 2013'!$A$1:$BJ$13,1+BO$2,FALSE)))</f>
        <v>1.0594092962557169</v>
      </c>
      <c r="BP7" s="21">
        <f>IF(F7/VLOOKUP($BK7,'Historical Calibration 2013'!$A$1:$BJ$13,1+BP$2,FALSE)&gt;NONUS!C327,NONUS!C327,IF(F7/VLOOKUP($BK7,'Historical Calibration 2013'!$A$1:$BJ$13,1+BP$2,FALSE)&lt;NONUS!C341,NONUS!C341,F7/VLOOKUP($BK7,'Historical Calibration 2013'!$A$1:$BJ$13,1+BP$2,FALSE)))</f>
        <v>0.99319790745037329</v>
      </c>
      <c r="BQ7" s="21">
        <f>IF((G7+H7)/VLOOKUP($BK7,'Historical Calibration 2013'!$A$1:$BJ$13,1+BQ$2,FALSE)&gt;NONUS!J327,NONUS!J327,IF((G7+H7)/VLOOKUP($BK7,'Historical Calibration 2013'!$A$1:$BJ$13,1+BQ$2,FALSE)&lt;NONUS!J341,NONUS!J341,(G7+H7)/VLOOKUP($BK7,'Historical Calibration 2013'!$A$1:$BJ$13,1+BQ$2,FALSE)))</f>
        <v>1.035408280240439</v>
      </c>
      <c r="BR7" s="21" t="e">
        <f>IF(H7/VLOOKUP($BK7,'Historical Calibration 2013'!$A$1:$BJ$13,1+BR$2,FALSE)&gt;Rate!H204,Rate!H204,IF(H7/VLOOKUP($BK7,'Historical Calibration 2013'!$A$1:$BJ$13,1+BR$2,FALSE)&lt;Rate!H217,Rate!H217,H7/VLOOKUP($BK7,'Historical Calibration 2013'!$A$1:$BJ$13,1+BR$2,FALSE)))</f>
        <v>#DIV/0!</v>
      </c>
      <c r="BS7" s="21">
        <f>IF(I7/VLOOKUP($BK7,'Historical Calibration 2013'!$A$1:$BJ$13,1+BS$2,FALSE)&gt;Rate!I204,Rate!I204,IF(I7/VLOOKUP($BK7,'Historical Calibration 2013'!$A$1:$BJ$13,1+BS$2,FALSE)&lt;Rate!I217,Rate!I217,I7/VLOOKUP($BK7,'Historical Calibration 2013'!$A$1:$BJ$13,1+BS$2,FALSE)))</f>
        <v>1.1408851212016078</v>
      </c>
      <c r="BT7" s="21">
        <f>IF(J7/VLOOKUP($BK7,'Historical Calibration 2013'!$A$1:$BJ$13,1+BT$2,FALSE)&gt;Rate!J204,Rate!J204,IF(J7/VLOOKUP($BK7,'Historical Calibration 2013'!$A$1:$BJ$13,1+BT$2,FALSE)&lt;Rate!J217,Rate!J217,J7/VLOOKUP($BK7,'Historical Calibration 2013'!$A$1:$BJ$13,1+BT$2,FALSE)))</f>
        <v>0.68920131618306912</v>
      </c>
      <c r="BU7" s="21">
        <f>IF(K7/VLOOKUP($BK7,'Historical Calibration 2013'!$A$1:$BJ$13,1+BU$2,FALSE)&gt;Rate!K204,Rate!K204,IF(K7/VLOOKUP($BK7,'Historical Calibration 2013'!$A$1:$BJ$13,1+BU$2,FALSE)&lt;Rate!K217,Rate!K217,K7/VLOOKUP($BK7,'Historical Calibration 2013'!$A$1:$BJ$13,1+BU$2,FALSE)))</f>
        <v>1.2056414066033687</v>
      </c>
      <c r="BV7" s="21">
        <f>IF(L7/VLOOKUP($BK7,'Historical Calibration 2013'!$A$1:$BJ$13,1+BV$2,FALSE)&gt;Rate!L204,Rate!L204,IF(L7/VLOOKUP($BK7,'Historical Calibration 2013'!$A$1:$BJ$13,1+BV$2,FALSE)&lt;Rate!L217,Rate!L217,L7/VLOOKUP($BK7,'Historical Calibration 2013'!$A$1:$BJ$13,1+BV$2,FALSE)))</f>
        <v>1.4793729374827729</v>
      </c>
      <c r="BW7" s="21">
        <f>IF(M7/VLOOKUP($BK7,'Historical Calibration 2013'!$A$1:$BJ$13,1+BW$2,FALSE)&gt;Rate!M204,Rate!M204,IF(M7/VLOOKUP($BK7,'Historical Calibration 2013'!$A$1:$BJ$13,1+BW$2,FALSE)&lt;Rate!M217,Rate!M217,M7/VLOOKUP($BK7,'Historical Calibration 2013'!$A$1:$BJ$13,1+BW$2,FALSE)))</f>
        <v>0.85719272872353691</v>
      </c>
      <c r="BX7" s="21">
        <f>IF(N7/VLOOKUP($BK7,'Historical Calibration 2013'!$A$1:$BJ$13,1+BX$2,FALSE)&gt;Rate!N204,Rate!N204,IF(N7/VLOOKUP($BK7,'Historical Calibration 2013'!$A$1:$BJ$13,1+BX$2,FALSE)&lt;Rate!N217,Rate!N217,N7/VLOOKUP($BK7,'Historical Calibration 2013'!$A$1:$BJ$13,1+BX$2,FALSE)))</f>
        <v>0.45370397656947775</v>
      </c>
      <c r="BY7" s="21">
        <f>IF(O7/VLOOKUP($BK7,'Historical Calibration 2013'!$A$1:$BJ$13,1+BY$2,FALSE)&gt;Rate!O204,Rate!O204,IF(O7/VLOOKUP($BK7,'Historical Calibration 2013'!$A$1:$BJ$13,1+BY$2,FALSE)&lt;Rate!O217,Rate!O217,O7/VLOOKUP($BK7,'Historical Calibration 2013'!$A$1:$BJ$13,1+BY$2,FALSE)))</f>
        <v>7.6188922695873329E-3</v>
      </c>
      <c r="BZ7" s="21">
        <f>IF(P7/VLOOKUP($BK7,'Historical Calibration 2013'!$A$1:$BJ$13,1+BZ$2,FALSE)&gt;Rate!P204,Rate!P204,IF(P7/VLOOKUP($BK7,'Historical Calibration 2013'!$A$1:$BJ$13,1+BZ$2,FALSE)&lt;Rate!P217,Rate!P217,P7/VLOOKUP($BK7,'Historical Calibration 2013'!$A$1:$BJ$13,1+BZ$2,FALSE)))</f>
        <v>0.76822854868935264</v>
      </c>
      <c r="CA7" s="21">
        <f>IF(Q7/VLOOKUP($BK7,'Historical Calibration 2013'!$A$1:$BJ$13,1+CA$2,FALSE)&gt;Rate!Q204,Rate!Q204,IF(Q7/VLOOKUP($BK7,'Historical Calibration 2013'!$A$1:$BJ$13,1+CA$2,FALSE)&lt;Rate!Q217,Rate!Q217,Q7/VLOOKUP($BK7,'Historical Calibration 2013'!$A$1:$BJ$13,1+CA$2,FALSE)))</f>
        <v>0.26666666666666666</v>
      </c>
      <c r="CB7" s="21">
        <f>IF(R7/VLOOKUP($BK7,'Historical Calibration 2013'!$A$1:$BJ$13,1+CB$2,FALSE)&gt;Rate!R204,Rate!R204,IF(R7/VLOOKUP($BK7,'Historical Calibration 2013'!$A$1:$BJ$13,1+CB$2,FALSE)&lt;Rate!R217,Rate!R217,R7/VLOOKUP($BK7,'Historical Calibration 2013'!$A$1:$BJ$13,1+CB$2,FALSE)))</f>
        <v>1.303255084293665</v>
      </c>
      <c r="CC7" s="21">
        <f>IF(S7/VLOOKUP($BK7,'Historical Calibration 2013'!$A$1:$BJ$13,1+CC$2,FALSE)&gt;Rate!S204,Rate!S204,IF(S7/VLOOKUP($BK7,'Historical Calibration 2013'!$A$1:$BJ$13,1+CC$2,FALSE)&lt;Rate!S217,Rate!S217,S7/VLOOKUP($BK7,'Historical Calibration 2013'!$A$1:$BJ$13,1+CC$2,FALSE)))</f>
        <v>0.60070360598065087</v>
      </c>
      <c r="CD7" s="21">
        <f>IF(T7/VLOOKUP($BK7,'Historical Calibration 2013'!$A$1:$BJ$13,1+CD$2,FALSE)&gt;Rate!T204,Rate!T204,IF(T7/VLOOKUP($BK7,'Historical Calibration 2013'!$A$1:$BJ$13,1+CD$2,FALSE)&lt;Rate!T217,Rate!T217,T7/VLOOKUP($BK7,'Historical Calibration 2013'!$A$1:$BJ$13,1+CD$2,FALSE)))</f>
        <v>0.1260278142599047</v>
      </c>
      <c r="CE7" s="21">
        <f>IF(U7/VLOOKUP($BK7,'Historical Calibration 2013'!$A$1:$BJ$13,1+CE$2,FALSE)&gt;Rate!U204,Rate!U204,IF(U7/VLOOKUP($BK7,'Historical Calibration 2013'!$A$1:$BJ$13,1+CE$2,FALSE)&lt;Rate!U217,Rate!U217,U7/VLOOKUP($BK7,'Historical Calibration 2013'!$A$1:$BJ$13,1+CE$2,FALSE)))</f>
        <v>0.78943144377798424</v>
      </c>
      <c r="CF7" s="21">
        <f>IF(V7/VLOOKUP($BK7,'Historical Calibration 2013'!$A$1:$BJ$13,1+CF$2,FALSE)&gt;Rate!V204,Rate!V204,IF(V7/VLOOKUP($BK7,'Historical Calibration 2013'!$A$1:$BJ$13,1+CF$2,FALSE)&lt;Rate!V217,Rate!V217,V7/VLOOKUP($BK7,'Historical Calibration 2013'!$A$1:$BJ$13,1+CF$2,FALSE)))</f>
        <v>1.1496058517612007</v>
      </c>
      <c r="CG7" s="21">
        <f>(W7+'Historical Calibration 2013'!W101)/VLOOKUP($BK7,'Historical Calibration 2013'!$A$1:$BJ$13,1+CG$2,FALSE)</f>
        <v>0.36504285825925459</v>
      </c>
      <c r="CH7" s="21">
        <f>IF(X7/VLOOKUP($BK7,'Historical Calibration 2013'!$A$1:$BJ$13,1+CH$2,FALSE)&gt;Rate!X204,Rate!X204,IF(X7/VLOOKUP($BK7,'Historical Calibration 2013'!$A$1:$BJ$13,1+CH$2,FALSE)&lt;Rate!X217,Rate!X217,X7/VLOOKUP($BK7,'Historical Calibration 2013'!$A$1:$BJ$13,1+CH$2,FALSE)))</f>
        <v>0.4642857142857143</v>
      </c>
      <c r="CI7" s="21">
        <f>IF(Y7/VLOOKUP($BK7,'Historical Calibration 2013'!$A$1:$BJ$13,1+CI$2,FALSE)&gt;Rate!Y204,Rate!Y204,IF(Y7/VLOOKUP($BK7,'Historical Calibration 2013'!$A$1:$BJ$13,1+CI$2,FALSE)&lt;Rate!Y217,Rate!Y217,Y7/VLOOKUP($BK7,'Historical Calibration 2013'!$A$1:$BJ$13,1+CI$2,FALSE)))</f>
        <v>1.2166345288597507</v>
      </c>
      <c r="CJ7" s="21">
        <f>IF(Z7/VLOOKUP($BK7,'Historical Calibration 2013'!$A$1:$BJ$13,1+CJ$2,FALSE)&gt;Rate!Z204,Rate!Z204,IF(Z7/VLOOKUP($BK7,'Historical Calibration 2013'!$A$1:$BJ$13,1+CJ$2,FALSE)&lt;Rate!Z217,Rate!Z217,Z7/VLOOKUP($BK7,'Historical Calibration 2013'!$A$1:$BJ$13,1+CJ$2,FALSE)))</f>
        <v>0.44259745309614074</v>
      </c>
      <c r="CK7" s="21">
        <f>IF(AA7/VLOOKUP($BK7,'Historical Calibration 2013'!$A$1:$BJ$13,1+CK$2,FALSE)&gt;Rate!AA204,Rate!AA204,IF(AA7/VLOOKUP($BK7,'Historical Calibration 2013'!$A$1:$BJ$13,1+CK$2,FALSE)&lt;Rate!AA217,Rate!AA217,AA7/VLOOKUP($BK7,'Historical Calibration 2013'!$A$1:$BJ$13,1+CK$2,FALSE)))</f>
        <v>0.36101499423298733</v>
      </c>
      <c r="CL7" s="21">
        <f>IF(AB7/VLOOKUP($BK7,'Historical Calibration 2013'!$A$1:$BJ$13,1+CL$2,FALSE)&gt;Rate!AB204,Rate!AB204,IF(AB7/VLOOKUP($BK7,'Historical Calibration 2013'!$A$1:$BJ$13,1+CL$2,FALSE)&lt;Rate!AB217,Rate!AB217,AB7/VLOOKUP($BK7,'Historical Calibration 2013'!$A$1:$BJ$13,1+CL$2,FALSE)))</f>
        <v>0.20626151012891344</v>
      </c>
      <c r="CM7" s="21">
        <f>IF(AC7/VLOOKUP($BK7,'Historical Calibration 2013'!$A$1:$BJ$13,1+CM$2,FALSE)&gt;Rate!AC204,Rate!AC204,IF(AC7/VLOOKUP($BK7,'Historical Calibration 2013'!$A$1:$BJ$13,1+CM$2,FALSE)&lt;Rate!AC217,Rate!AC217,AC7/VLOOKUP($BK7,'Historical Calibration 2013'!$A$1:$BJ$13,1+CM$2,FALSE)))</f>
        <v>0.5124920936488423</v>
      </c>
      <c r="CN7" s="21">
        <f>IF(AD7/VLOOKUP($BK7,'Historical Calibration 2013'!$A$1:$BJ$13,1+CN$2,FALSE)&gt;Rate!AD204,Rate!AD204,IF(AD7/VLOOKUP($BK7,'Historical Calibration 2013'!$A$1:$BJ$13,1+CN$2,FALSE)&lt;Rate!AD217,Rate!AD217,AD7/VLOOKUP($BK7,'Historical Calibration 2013'!$A$1:$BJ$13,1+CN$2,FALSE)))</f>
        <v>0.12186663830236436</v>
      </c>
      <c r="CO7" s="21">
        <f>IF(AE7/VLOOKUP($BK7,'Historical Calibration 2013'!$A$1:$BJ$13,1+CO$2,FALSE)&gt;NONUS!E327,NONUS!E327,IF(AE7/VLOOKUP($BK7,'Historical Calibration 2013'!$A$1:$BJ$13,1+CO$2,FALSE)&lt;NONUS!E341,NONUS!E341,AE7/VLOOKUP($BK7,'Historical Calibration 2013'!$A$1:$BJ$13,1+CO$2,FALSE)))</f>
        <v>0.84935836810199938</v>
      </c>
      <c r="CP7" s="21">
        <f>IF(AF7/VLOOKUP($BK7,'Historical Calibration 2013'!$A$1:$BJ$13,1+CP$2,FALSE)&gt;Rate!AF204,Rate!AF204,IF(AF7/VLOOKUP($BK7,'Historical Calibration 2013'!$A$1:$BJ$13,1+CP$2,FALSE)&lt;Rate!AF217,Rate!AF217,AF7/VLOOKUP($BK7,'Historical Calibration 2013'!$A$1:$BJ$13,1+CP$2,FALSE)))</f>
        <v>0.29907076465377019</v>
      </c>
      <c r="CQ7" s="21">
        <f>IF(AG7/VLOOKUP($BK7,'Historical Calibration 2013'!$A$1:$BJ$13,1+CQ$2,FALSE)&gt;Rate!AG204,Rate!AG204,IF(AG7/VLOOKUP($BK7,'Historical Calibration 2013'!$A$1:$BJ$13,1+CQ$2,FALSE)&lt;Rate!AG217,Rate!AG217,AG7/VLOOKUP($BK7,'Historical Calibration 2013'!$A$1:$BJ$13,1+CQ$2,FALSE)))</f>
        <v>0</v>
      </c>
      <c r="CR7" s="21">
        <f>IF(AH7/VLOOKUP($BK7,'Historical Calibration 2013'!$A$1:$BJ$13,1+CR$2,FALSE)&gt;Rate!AH204,Rate!AH204,IF(AH7/VLOOKUP($BK7,'Historical Calibration 2013'!$A$1:$BJ$13,1+CR$2,FALSE)&lt;Rate!AH217,Rate!AH217,AH7/VLOOKUP($BK7,'Historical Calibration 2013'!$A$1:$BJ$13,1+CR$2,FALSE)))</f>
        <v>4.9088112819095696E-4</v>
      </c>
      <c r="CS7" s="21">
        <f>IF(AI7/VLOOKUP($BK7,'Historical Calibration 2013'!$A$1:$BJ$13,1+CS$2,FALSE)&gt;Rate!AI204,Rate!AI204,IF(AI7/VLOOKUP($BK7,'Historical Calibration 2013'!$A$1:$BJ$13,1+CS$2,FALSE)&lt;Rate!AI217,Rate!AI217,AI7/VLOOKUP($BK7,'Historical Calibration 2013'!$A$1:$BJ$13,1+CS$2,FALSE)))</f>
        <v>1.2026919596007972</v>
      </c>
      <c r="CT7" s="21">
        <f>IF(AJ7/VLOOKUP($BK7,'Historical Calibration 2013'!$A$1:$BJ$13,1+CT$2,FALSE)&gt;Rate!AJ204,Rate!AJ204,IF(AJ7/VLOOKUP($BK7,'Historical Calibration 2013'!$A$1:$BJ$13,1+CT$2,FALSE)&lt;Rate!AJ217,Rate!AJ217,AJ7/VLOOKUP($BK7,'Historical Calibration 2013'!$A$1:$BJ$13,1+CT$2,FALSE)))</f>
        <v>1.4007720310872924</v>
      </c>
      <c r="CU7" s="21">
        <f>IF(AK7/VLOOKUP($BK7,'Historical Calibration 2013'!$A$1:$BJ$13,1+CU$2,FALSE)&gt;Rate!AK204,Rate!AK204,IF(AK7/VLOOKUP($BK7,'Historical Calibration 2013'!$A$1:$BJ$13,1+CU$2,FALSE)&lt;Rate!AK217,Rate!AK217,AK7/VLOOKUP($BK7,'Historical Calibration 2013'!$A$1:$BJ$13,1+CU$2,FALSE)))</f>
        <v>0.73136622099277704</v>
      </c>
      <c r="CV7" s="21">
        <f>IF(AL7/VLOOKUP($BK7,'Historical Calibration 2013'!$A$1:$BJ$13,1+CV$2,FALSE)&gt;NONUS!F327,NONUS!F327,IF(AL7/VLOOKUP($BK7,'Historical Calibration 2013'!$A$1:$BJ$13,1+CV$2,FALSE)&lt;NONUS!F341,NONUS!F341,AL7/VLOOKUP($BK7,'Historical Calibration 2013'!$A$1:$BJ$13,1+CV$2,FALSE)))</f>
        <v>0.4570528330841428</v>
      </c>
      <c r="CW7" s="21">
        <f>IF(AM7/VLOOKUP($BK7,'Historical Calibration 2013'!$A$1:$BJ$13,1+CW$2,FALSE)&gt;Rate!AM204,Rate!AM204,IF(AM7/VLOOKUP($BK7,'Historical Calibration 2013'!$A$1:$BJ$13,1+CW$2,FALSE)&lt;Rate!AM217,Rate!AM217,AM7/VLOOKUP($BK7,'Historical Calibration 2013'!$A$1:$BJ$13,1+CW$2,FALSE)))</f>
        <v>0.85843293492695882</v>
      </c>
      <c r="CX7" s="21">
        <f>IF(AN7/VLOOKUP($BK7,'Historical Calibration 2013'!$A$1:$BJ$13,1+CX$2,FALSE)&gt;Rate!AN204,Rate!AN204,IF(AN7/VLOOKUP($BK7,'Historical Calibration 2013'!$A$1:$BJ$13,1+CX$2,FALSE)&lt;Rate!AN217,Rate!AN217,AN7/VLOOKUP($BK7,'Historical Calibration 2013'!$A$1:$BJ$13,1+CX$2,FALSE)))</f>
        <v>1.1277454240524767</v>
      </c>
      <c r="CY7" s="21">
        <f>IF(AO7/VLOOKUP($BK7,'Historical Calibration 2013'!$A$1:$BJ$13,1+CY$2,FALSE)&gt;Rate!AO204,Rate!AO204,IF(AO7/VLOOKUP($BK7,'Historical Calibration 2013'!$A$1:$BJ$13,1+CY$2,FALSE)&lt;Rate!AO217,Rate!AO217,AO7/VLOOKUP($BK7,'Historical Calibration 2013'!$A$1:$BJ$13,1+CY$2,FALSE)))</f>
        <v>1.21375106711722</v>
      </c>
      <c r="CZ7" s="21">
        <f>IF(AP7/VLOOKUP($BK7,'Historical Calibration 2013'!$A$1:$BJ$13,1+CZ$2,FALSE)&gt;Rate!AP204,Rate!AP204,IF(AP7/VLOOKUP($BK7,'Historical Calibration 2013'!$A$1:$BJ$13,1+CZ$2,FALSE)&lt;Rate!AP217,Rate!AP217,AP7/VLOOKUP($BK7,'Historical Calibration 2013'!$A$1:$BJ$13,1+CZ$2,FALSE)))</f>
        <v>0.65091623036649215</v>
      </c>
      <c r="DA7" s="21">
        <f>IF(AQ7/VLOOKUP($BK7,'Historical Calibration 2013'!$A$1:$BJ$13,1+DA$2,FALSE)&gt;NONUS!G327,NONUS!G327,IF(AQ7/VLOOKUP($BK7,'Historical Calibration 2013'!$A$1:$BJ$13,1+DA$2,FALSE)&lt;NONUS!G341,NONUS!G341,AQ7/VLOOKUP($BK7,'Historical Calibration 2013'!$A$1:$BJ$13,1+DA$2,FALSE)))</f>
        <v>0.83457744869636419</v>
      </c>
      <c r="DB7" s="21">
        <f>IF(AR7/VLOOKUP($BK7,'Historical Calibration 2013'!$A$1:$BJ$13,1+DB$2,FALSE)&gt;Rate!AR204,Rate!AR204,IF(AR7/VLOOKUP($BK7,'Historical Calibration 2013'!$A$1:$BJ$13,1+DB$2,FALSE)&lt;Rate!AR217,Rate!AR217,AR7/VLOOKUP($BK7,'Historical Calibration 2013'!$A$1:$BJ$13,1+DB$2,FALSE)))</f>
        <v>0.82356114924462309</v>
      </c>
      <c r="DC7" s="21">
        <f>IF(AS7/VLOOKUP($BK7,'Historical Calibration 2013'!$A$1:$BJ$13,1+DC$2,FALSE)&gt;Rate!AS204,Rate!AS204,IF(AS7/VLOOKUP($BK7,'Historical Calibration 2013'!$A$1:$BJ$13,1+DC$2,FALSE)&lt;Rate!AS217,Rate!AS217,AS7/VLOOKUP($BK7,'Historical Calibration 2013'!$A$1:$BJ$13,1+DC$2,FALSE)))</f>
        <v>0.91576634677864832</v>
      </c>
      <c r="DD7" s="21" t="e">
        <f>(AT7+'Historical Calibration 2013'!AT101)/VLOOKUP($BK7,'Historical Calibration 2013'!$A$1:$BJ$13,1+DD$2,FALSE)</f>
        <v>#DIV/0!</v>
      </c>
      <c r="DE7" s="21">
        <f>IF(AU7/VLOOKUP($BK7,'Historical Calibration 2013'!$A$1:$BJ$13,1+DE$2,FALSE)&gt;Rate!AU204,Rate!AU204,IF(AU7/VLOOKUP($BK7,'Historical Calibration 2013'!$A$1:$BJ$13,1+DE$2,FALSE)&lt;Rate!AU217,Rate!AU217,AU7/VLOOKUP($BK7,'Historical Calibration 2013'!$A$1:$BJ$13,1+DE$2,FALSE)))</f>
        <v>1.1350638353309015</v>
      </c>
      <c r="DF7" s="21">
        <f>IF(AV7/VLOOKUP($BK7,'Historical Calibration 2013'!$A$1:$BJ$13,1+DF$2,FALSE)&gt;Rate!AV204,Rate!AV204,IF(AV7/VLOOKUP($BK7,'Historical Calibration 2013'!$A$1:$BJ$13,1+DF$2,FALSE)&lt;Rate!AV217,Rate!AV217,AV7/VLOOKUP($BK7,'Historical Calibration 2013'!$A$1:$BJ$13,1+DF$2,FALSE)))</f>
        <v>0.3768066626281632</v>
      </c>
      <c r="DG7" s="21">
        <f>IF(AW7/VLOOKUP($BK7,'Historical Calibration 2013'!$A$1:$BJ$13,1+DG$2,FALSE)&gt;Rate!AW204,Rate!AW204,IF(AW7/VLOOKUP($BK7,'Historical Calibration 2013'!$A$1:$BJ$13,1+DG$2,FALSE)&lt;Rate!AW217,Rate!AW217,AW7/VLOOKUP($BK7,'Historical Calibration 2013'!$A$1:$BJ$13,1+DG$2,FALSE)))</f>
        <v>1.9317764260785776E-2</v>
      </c>
      <c r="DH7" s="21">
        <f>IF(AX7/VLOOKUP($BK7,'Historical Calibration 2013'!$A$1:$BJ$13,1+DH$2,FALSE)&gt;NONUS!I327,NONUS!I327,IF(AX7/VLOOKUP($BK7,'Historical Calibration 2013'!$A$1:$BJ$13,1+DH$2,FALSE)&lt;NONUS!I341,NONUS!I341,AX7/VLOOKUP($BK7,'Historical Calibration 2013'!$A$1:$BJ$13,1+DH$2,FALSE)))</f>
        <v>0.7622255988200155</v>
      </c>
      <c r="DI7" s="21">
        <f>IF(AY7/VLOOKUP($BK7,'Historical Calibration 2013'!$A$1:$BJ$13,1+DI$2,FALSE)&gt;Rate!AY204,Rate!AY204,IF(AY7/VLOOKUP($BK7,'Historical Calibration 2013'!$A$1:$BJ$13,1+DI$2,FALSE)&lt;Rate!AY217,Rate!AY217,AY7/VLOOKUP($BK7,'Historical Calibration 2013'!$A$1:$BJ$13,1+DI$2,FALSE)))</f>
        <v>0.40561496975077388</v>
      </c>
      <c r="DJ7" s="21">
        <f>IF(AZ7/VLOOKUP($BK7,'Historical Calibration 2013'!$A$1:$BJ$13,1+DJ$2,FALSE)&gt;Rate!AZ204,Rate!AZ204,IF(AZ7/VLOOKUP($BK7,'Historical Calibration 2013'!$A$1:$BJ$13,1+DJ$2,FALSE)&lt;Rate!AZ217,Rate!AZ217,AZ7/VLOOKUP($BK7,'Historical Calibration 2013'!$A$1:$BJ$13,1+DJ$2,FALSE)))</f>
        <v>0.82841226074583796</v>
      </c>
      <c r="DK7" s="21">
        <f>IF(BA7/VLOOKUP($BK7,'Historical Calibration 2013'!$A$1:$BJ$13,1+DK$2,FALSE)&gt;Rate!BA204,Rate!BA204,IF(BA7/VLOOKUP($BK7,'Historical Calibration 2013'!$A$1:$BJ$13,1+DK$2,FALSE)&lt;Rate!BA217,Rate!BA217,BA7/VLOOKUP($BK7,'Historical Calibration 2013'!$A$1:$BJ$13,1+DK$2,FALSE)))</f>
        <v>0.90258437456546359</v>
      </c>
      <c r="DL7" s="21">
        <f>IF(BB7/VLOOKUP($BK7,'Historical Calibration 2013'!$A$1:$BJ$13,1+DL$2,FALSE)&gt;Rate!BB204,Rate!BB204,IF(BB7/VLOOKUP($BK7,'Historical Calibration 2013'!$A$1:$BJ$13,1+DL$2,FALSE)&lt;Rate!BB217,Rate!BB217,BB7/VLOOKUP($BK7,'Historical Calibration 2013'!$A$1:$BJ$13,1+DL$2,FALSE)))</f>
        <v>1.1756598138888132</v>
      </c>
      <c r="DM7" s="21">
        <f>IF(BC7/VLOOKUP($BK7,'Historical Calibration 2013'!$A$1:$BJ$13,1+DM$2,FALSE)&gt;Rate!BC204,Rate!BC204,IF(BC7/VLOOKUP($BK7,'Historical Calibration 2013'!$A$1:$BJ$13,1+DM$2,FALSE)&lt;Rate!BC217,Rate!BC217,BC7/VLOOKUP($BK7,'Historical Calibration 2013'!$A$1:$BJ$13,1+DM$2,FALSE)))</f>
        <v>1.1653988257939079</v>
      </c>
      <c r="DN7" s="21">
        <f>IF(BD7/VLOOKUP($BK7,'Historical Calibration 2013'!$A$1:$BJ$13,1+DN$2,FALSE)&gt;Rate!BD204,Rate!BD204,IF(BD7/VLOOKUP($BK7,'Historical Calibration 2013'!$A$1:$BJ$13,1+DN$2,FALSE)&lt;Rate!BD217,Rate!BD217,BD7/VLOOKUP($BK7,'Historical Calibration 2013'!$A$1:$BJ$13,1+DN$2,FALSE)))</f>
        <v>0.5</v>
      </c>
      <c r="DO7" s="21">
        <f>IF(BE7/VLOOKUP($BK7,'Historical Calibration 2013'!$A$1:$BJ$13,1+DO$2,FALSE)&gt;Rate!BE204,Rate!BE204,IF(BE7/VLOOKUP($BK7,'Historical Calibration 2013'!$A$1:$BJ$13,1+DO$2,FALSE)&lt;Rate!BE217,Rate!BE217,BE7/VLOOKUP($BK7,'Historical Calibration 2013'!$A$1:$BJ$13,1+DO$2,FALSE)))</f>
        <v>0.78181217413111515</v>
      </c>
      <c r="DP7" s="21">
        <f>IF(BF7/VLOOKUP($BK7,'Historical Calibration 2013'!$A$1:$BJ$13,1+DP$2,FALSE)&gt;Rate!BF204,Rate!BF204,IF(BF7/VLOOKUP($BK7,'Historical Calibration 2013'!$A$1:$BJ$13,1+DP$2,FALSE)&lt;Rate!BF217,Rate!BF217,BF7/VLOOKUP($BK7,'Historical Calibration 2013'!$A$1:$BJ$13,1+DP$2,FALSE)))</f>
        <v>0.50797024442082894</v>
      </c>
      <c r="DQ7" s="21">
        <f>IF(BG7/VLOOKUP($BK7,'Historical Calibration 2013'!$A$1:$BJ$13,1+DQ$2,FALSE)&gt;Rate!BG204,Rate!BG204,IF(BG7/VLOOKUP($BK7,'Historical Calibration 2013'!$A$1:$BJ$13,1+DQ$2,FALSE)&lt;Rate!BG217,Rate!BG217,BG7/VLOOKUP($BK7,'Historical Calibration 2013'!$A$1:$BJ$13,1+DQ$2,FALSE)))</f>
        <v>0.62572041423738156</v>
      </c>
      <c r="DR7" s="21">
        <f>IF(BH7/VLOOKUP($BK7,'Historical Calibration 2013'!$A$1:$BJ$13,1+DR$2,FALSE)&gt;Rate!BH204,Rate!BH204,IF(BH7/VLOOKUP($BK7,'Historical Calibration 2013'!$A$1:$BJ$13,1+DR$2,FALSE)&lt;Rate!BH217,Rate!BH217,BH7/VLOOKUP($BK7,'Historical Calibration 2013'!$A$1:$BJ$13,1+DR$2,FALSE)))</f>
        <v>4.4761904761904763</v>
      </c>
      <c r="DU7" s="19">
        <v>0.99652514173091522</v>
      </c>
      <c r="DV7" s="19">
        <v>0.83971258870930532</v>
      </c>
      <c r="DW7" s="19">
        <v>0.64520861112150996</v>
      </c>
      <c r="DX7" s="19">
        <v>0.87436852734030679</v>
      </c>
      <c r="DY7" s="19">
        <v>0.86813672318762714</v>
      </c>
      <c r="DZ7" s="19">
        <v>1.0297604544310983</v>
      </c>
      <c r="EA7" s="19" t="e">
        <v>#DIV/0!</v>
      </c>
      <c r="EB7" s="19">
        <v>1.119065585985088</v>
      </c>
      <c r="EC7" s="19">
        <v>0.81051417099360723</v>
      </c>
      <c r="ED7" s="19">
        <v>1.2455859862679217</v>
      </c>
      <c r="EE7" s="19">
        <v>1.6806465515364959</v>
      </c>
      <c r="EF7" s="19">
        <v>0.89769533058415907</v>
      </c>
      <c r="EG7" s="19">
        <v>0.8630985142836417</v>
      </c>
      <c r="EH7" s="19">
        <v>9.0620808863581218E-2</v>
      </c>
      <c r="EI7" s="19">
        <v>0.81338564977345817</v>
      </c>
      <c r="EJ7" s="19">
        <v>0.23807622421671329</v>
      </c>
      <c r="EK7" s="19">
        <v>1.4339960786314168</v>
      </c>
      <c r="EL7" s="19">
        <v>0.53144058815531336</v>
      </c>
      <c r="EM7" s="19">
        <v>0.71015436541500498</v>
      </c>
      <c r="EN7" s="19">
        <v>0.75902273369695783</v>
      </c>
      <c r="EO7" s="19">
        <v>1.2249932992721659</v>
      </c>
      <c r="EP7" s="19">
        <v>0</v>
      </c>
      <c r="EQ7" s="19">
        <v>0.21213674898845078</v>
      </c>
      <c r="ER7" s="19">
        <v>1.372518371019831</v>
      </c>
      <c r="ES7" s="19">
        <v>0.72752143059546714</v>
      </c>
      <c r="ET7" s="19">
        <v>0.13364936417066356</v>
      </c>
      <c r="EU7" s="19">
        <v>0.32601414552195007</v>
      </c>
      <c r="EV7" s="19">
        <v>0.88216260516476386</v>
      </c>
      <c r="EW7" s="19">
        <v>0.31673773158484153</v>
      </c>
      <c r="EX7" s="19">
        <v>0.93472258718164813</v>
      </c>
      <c r="EY7" s="19">
        <v>0.72681977073666137</v>
      </c>
      <c r="EZ7" s="19">
        <v>3.3780599091694952</v>
      </c>
      <c r="FA7" s="19">
        <v>1.5690666913454884E-2</v>
      </c>
      <c r="FB7" s="19">
        <v>1.2648215367332709</v>
      </c>
      <c r="FC7" s="19">
        <v>1.6250908799263442</v>
      </c>
      <c r="FD7" s="19">
        <v>0.77140112981718723</v>
      </c>
      <c r="FE7" s="19">
        <v>0.47299804144986451</v>
      </c>
      <c r="FF7" s="19">
        <v>0.86690128688446999</v>
      </c>
      <c r="FG7" s="19">
        <v>1.1937781593829146</v>
      </c>
      <c r="FH7" s="19">
        <v>1.2954217207669259</v>
      </c>
      <c r="FI7" s="19">
        <v>0.67747569785179207</v>
      </c>
      <c r="FJ7" s="19">
        <v>0.82784015836628744</v>
      </c>
      <c r="FK7" s="19">
        <v>0.79351679711337975</v>
      </c>
      <c r="FL7" s="19">
        <v>1.091635742302999</v>
      </c>
      <c r="FM7" s="19">
        <v>0.89403264817181716</v>
      </c>
      <c r="FN7" s="19">
        <v>1.1860131522305548</v>
      </c>
      <c r="FO7" s="19">
        <v>0.87951239905800727</v>
      </c>
      <c r="FP7" s="19">
        <v>0.10494669866958865</v>
      </c>
      <c r="FQ7" s="19">
        <v>0.84522423471241814</v>
      </c>
      <c r="FR7" s="19">
        <v>0.89987744655474378</v>
      </c>
      <c r="FS7" s="19">
        <v>0.85133264582995016</v>
      </c>
      <c r="FT7" s="19">
        <v>0.96273054682001202</v>
      </c>
      <c r="FU7" s="19">
        <v>1.3328257873601754</v>
      </c>
      <c r="FV7" s="19">
        <v>1.2668350555358983</v>
      </c>
      <c r="FW7" s="19">
        <v>0</v>
      </c>
      <c r="FX7" s="19">
        <v>0.81877030193864986</v>
      </c>
      <c r="FY7" s="19">
        <v>0.67933823783551128</v>
      </c>
      <c r="FZ7" s="19">
        <v>2.5475095078580692</v>
      </c>
      <c r="GA7" s="19">
        <v>675.02413594330721</v>
      </c>
    </row>
    <row r="8" spans="1:183" ht="15" x14ac:dyDescent="0.25">
      <c r="A8" s="3" t="s">
        <v>67</v>
      </c>
      <c r="B8" s="21">
        <v>9114448</v>
      </c>
      <c r="C8" s="21">
        <v>14601519</v>
      </c>
      <c r="D8" s="21">
        <v>2151214.25</v>
      </c>
      <c r="E8" s="21">
        <v>10700544</v>
      </c>
      <c r="F8" s="21">
        <v>396693.46875</v>
      </c>
      <c r="G8" s="21">
        <v>6653326.5</v>
      </c>
      <c r="H8" s="21">
        <v>0</v>
      </c>
      <c r="I8" s="21">
        <v>66638372</v>
      </c>
      <c r="J8" s="21">
        <v>2441183.25</v>
      </c>
      <c r="K8" s="21">
        <v>7051367</v>
      </c>
      <c r="L8" s="21">
        <v>2707649.75</v>
      </c>
      <c r="M8" s="21">
        <v>85513720</v>
      </c>
      <c r="N8" s="21">
        <v>12098261</v>
      </c>
      <c r="O8" s="21">
        <v>5452.84130859375</v>
      </c>
      <c r="P8" s="21">
        <v>902855.8125</v>
      </c>
      <c r="Q8" s="21">
        <v>23507.216796875</v>
      </c>
      <c r="R8" s="21">
        <v>8541501</v>
      </c>
      <c r="S8" s="21">
        <v>2287.08203125</v>
      </c>
      <c r="T8" s="21">
        <v>21072.970703125</v>
      </c>
      <c r="U8" s="21">
        <v>4063988.5</v>
      </c>
      <c r="V8" s="21">
        <v>8843799</v>
      </c>
      <c r="W8" s="37">
        <v>0</v>
      </c>
      <c r="X8" s="21">
        <v>24927.146484375</v>
      </c>
      <c r="Y8" s="21">
        <v>1451227.375</v>
      </c>
      <c r="Z8" s="21">
        <v>3710982.25</v>
      </c>
      <c r="AA8" s="21">
        <v>2276.32421875</v>
      </c>
      <c r="AB8" s="21">
        <v>391803.4375</v>
      </c>
      <c r="AC8" s="21">
        <v>16684101</v>
      </c>
      <c r="AD8" s="21">
        <v>4017.864013671875</v>
      </c>
      <c r="AE8" s="21">
        <v>487166.65625</v>
      </c>
      <c r="AF8" s="21">
        <v>4096124.25</v>
      </c>
      <c r="AG8" s="21">
        <v>53680.19140625</v>
      </c>
      <c r="AH8" s="21">
        <v>0</v>
      </c>
      <c r="AI8" s="21">
        <v>2413688.75</v>
      </c>
      <c r="AJ8" s="21">
        <v>12283348</v>
      </c>
      <c r="AK8" s="21">
        <v>624970.0625</v>
      </c>
      <c r="AL8" s="21">
        <v>252708.171875</v>
      </c>
      <c r="AM8" s="21">
        <v>14178908</v>
      </c>
      <c r="AN8" s="21">
        <v>21875830</v>
      </c>
      <c r="AO8" s="21">
        <v>14919838</v>
      </c>
      <c r="AP8" s="21">
        <v>6437930.5</v>
      </c>
      <c r="AQ8" s="21">
        <v>6687241</v>
      </c>
      <c r="AR8" s="21">
        <v>4270812.5</v>
      </c>
      <c r="AS8" s="21">
        <v>20750558</v>
      </c>
      <c r="AT8" s="21">
        <v>657041.3125</v>
      </c>
      <c r="AU8" s="21">
        <v>1123773.625</v>
      </c>
      <c r="AV8" s="21">
        <v>6885715</v>
      </c>
      <c r="AW8" s="21">
        <v>1010.6101684570312</v>
      </c>
      <c r="AX8" s="21">
        <v>2414903.25</v>
      </c>
      <c r="AY8" s="21">
        <v>2745233.25</v>
      </c>
      <c r="AZ8" s="21">
        <v>53467576</v>
      </c>
      <c r="BA8" s="21">
        <v>429661536</v>
      </c>
      <c r="BB8" s="21">
        <v>4877419.5</v>
      </c>
      <c r="BC8" s="21">
        <v>5433911</v>
      </c>
      <c r="BD8" s="21">
        <v>0</v>
      </c>
      <c r="BE8" s="21">
        <v>6806805</v>
      </c>
      <c r="BF8" s="21">
        <v>218993.46875</v>
      </c>
      <c r="BG8" s="21">
        <v>15403.2705078125</v>
      </c>
      <c r="BH8" s="21">
        <v>87865.953125</v>
      </c>
      <c r="BI8" s="21">
        <v>1120828262.9029694</v>
      </c>
      <c r="BJ8" s="21">
        <f t="shared" si="1"/>
        <v>2014</v>
      </c>
      <c r="BK8" s="21">
        <f t="shared" si="2"/>
        <v>11</v>
      </c>
      <c r="BL8" s="21">
        <f>IF(B8/VLOOKUP($BK8,'Historical Calibration 2013'!$A$1:$BJ$13,1+BL$2,FALSE)&gt;NONUS!B328,NONUS!B328,IF(B8/VLOOKUP($BK8,'Historical Calibration 2013'!$A$1:$BJ$13,1+BL$2,FALSE)&lt;NONUS!B342,NONUS!B342,B8/VLOOKUP($BK8,'Historical Calibration 2013'!$A$1:$BJ$13,1+BL$2,FALSE)))</f>
        <v>0.89623568050188307</v>
      </c>
      <c r="BM8" s="21">
        <f>IF(C8/VLOOKUP($BK8,'Historical Calibration 2013'!$A$1:$BJ$13,1+BM$2,FALSE)&gt;Rate!C205,Rate!C205,IF(C8/VLOOKUP($BK8,'Historical Calibration 2013'!$A$1:$BJ$13,1+BM$2,FALSE)&lt;Rate!C218,Rate!C218,C8/VLOOKUP($BK8,'Historical Calibration 2013'!$A$1:$BJ$13,1+BM$2,FALSE)))</f>
        <v>0.65983379501385042</v>
      </c>
      <c r="BN8" s="21">
        <f>IF(D8/VLOOKUP($BK8,'Historical Calibration 2013'!$A$1:$BJ$13,1+BN$2,FALSE)&gt;Rate!D205,Rate!D205,IF(D8/VLOOKUP($BK8,'Historical Calibration 2013'!$A$1:$BJ$13,1+BN$2,FALSE)&lt;Rate!D218,Rate!D218,D8/VLOOKUP($BK8,'Historical Calibration 2013'!$A$1:$BJ$13,1+BN$2,FALSE)))</f>
        <v>0.52897693672383206</v>
      </c>
      <c r="BO8" s="21">
        <f>IF(E8/VLOOKUP($BK8,'Historical Calibration 2013'!$A$1:$BJ$13,1+BO$2,FALSE)&gt;Rate!E205,Rate!E205,IF(E8/VLOOKUP($BK8,'Historical Calibration 2013'!$A$1:$BJ$13,1+BO$2,FALSE)&lt;Rate!E218,Rate!E218,E8/VLOOKUP($BK8,'Historical Calibration 2013'!$A$1:$BJ$13,1+BO$2,FALSE)))</f>
        <v>0.73535735787391421</v>
      </c>
      <c r="BP8" s="21">
        <f>IF(F8/VLOOKUP($BK8,'Historical Calibration 2013'!$A$1:$BJ$13,1+BP$2,FALSE)&gt;NONUS!C328,NONUS!C328,IF(F8/VLOOKUP($BK8,'Historical Calibration 2013'!$A$1:$BJ$13,1+BP$2,FALSE)&lt;NONUS!C342,NONUS!C342,F8/VLOOKUP($BK8,'Historical Calibration 2013'!$A$1:$BJ$13,1+BP$2,FALSE)))</f>
        <v>0.82203314866466626</v>
      </c>
      <c r="BQ8" s="21">
        <f>IF((G8+H8)/VLOOKUP($BK8,'Historical Calibration 2013'!$A$1:$BJ$13,1+BQ$2,FALSE)&gt;NONUS!J328,NONUS!J328,IF((G8+H8)/VLOOKUP($BK8,'Historical Calibration 2013'!$A$1:$BJ$13,1+BQ$2,FALSE)&lt;NONUS!J342,NONUS!J342,(G8+H8)/VLOOKUP($BK8,'Historical Calibration 2013'!$A$1:$BJ$13,1+BQ$2,FALSE)))</f>
        <v>0.98960695954203959</v>
      </c>
      <c r="BR8" s="21" t="e">
        <f>IF(H8/VLOOKUP($BK8,'Historical Calibration 2013'!$A$1:$BJ$13,1+BR$2,FALSE)&gt;Rate!H205,Rate!H205,IF(H8/VLOOKUP($BK8,'Historical Calibration 2013'!$A$1:$BJ$13,1+BR$2,FALSE)&lt;Rate!H218,Rate!H218,H8/VLOOKUP($BK8,'Historical Calibration 2013'!$A$1:$BJ$13,1+BR$2,FALSE)))</f>
        <v>#DIV/0!</v>
      </c>
      <c r="BS8" s="21">
        <f>IF(I8/VLOOKUP($BK8,'Historical Calibration 2013'!$A$1:$BJ$13,1+BS$2,FALSE)&gt;Rate!I205,Rate!I205,IF(I8/VLOOKUP($BK8,'Historical Calibration 2013'!$A$1:$BJ$13,1+BS$2,FALSE)&lt;Rate!I218,Rate!I218,I8/VLOOKUP($BK8,'Historical Calibration 2013'!$A$1:$BJ$13,1+BS$2,FALSE)))</f>
        <v>1.0481085064167543</v>
      </c>
      <c r="BT8" s="21">
        <f>IF(J8/VLOOKUP($BK8,'Historical Calibration 2013'!$A$1:$BJ$13,1+BT$2,FALSE)&gt;Rate!J205,Rate!J205,IF(J8/VLOOKUP($BK8,'Historical Calibration 2013'!$A$1:$BJ$13,1+BT$2,FALSE)&lt;Rate!J218,Rate!J218,J8/VLOOKUP($BK8,'Historical Calibration 2013'!$A$1:$BJ$13,1+BT$2,FALSE)))</f>
        <v>0.82395945023881467</v>
      </c>
      <c r="BU8" s="21">
        <f>IF(K8/VLOOKUP($BK8,'Historical Calibration 2013'!$A$1:$BJ$13,1+BU$2,FALSE)&gt;Rate!K205,Rate!K205,IF(K8/VLOOKUP($BK8,'Historical Calibration 2013'!$A$1:$BJ$13,1+BU$2,FALSE)&lt;Rate!K218,Rate!K218,K8/VLOOKUP($BK8,'Historical Calibration 2013'!$A$1:$BJ$13,1+BU$2,FALSE)))</f>
        <v>0.75375837710559679</v>
      </c>
      <c r="BV8" s="21">
        <f>IF(L8/VLOOKUP($BK8,'Historical Calibration 2013'!$A$1:$BJ$13,1+BV$2,FALSE)&gt;Rate!L205,Rate!L205,IF(L8/VLOOKUP($BK8,'Historical Calibration 2013'!$A$1:$BJ$13,1+BV$2,FALSE)&lt;Rate!L218,Rate!L218,L8/VLOOKUP($BK8,'Historical Calibration 2013'!$A$1:$BJ$13,1+BV$2,FALSE)))</f>
        <v>0.72774174136077896</v>
      </c>
      <c r="BW8" s="21">
        <f>IF(M8/VLOOKUP($BK8,'Historical Calibration 2013'!$A$1:$BJ$13,1+BW$2,FALSE)&gt;Rate!M205,Rate!M205,IF(M8/VLOOKUP($BK8,'Historical Calibration 2013'!$A$1:$BJ$13,1+BW$2,FALSE)&lt;Rate!M218,Rate!M218,M8/VLOOKUP($BK8,'Historical Calibration 2013'!$A$1:$BJ$13,1+BW$2,FALSE)))</f>
        <v>0.92098584601864075</v>
      </c>
      <c r="BX8" s="21">
        <f>IF(N8/VLOOKUP($BK8,'Historical Calibration 2013'!$A$1:$BJ$13,1+BX$2,FALSE)&gt;Rate!N205,Rate!N205,IF(N8/VLOOKUP($BK8,'Historical Calibration 2013'!$A$1:$BJ$13,1+BX$2,FALSE)&lt;Rate!N218,Rate!N218,N8/VLOOKUP($BK8,'Historical Calibration 2013'!$A$1:$BJ$13,1+BX$2,FALSE)))</f>
        <v>0.44472458768840101</v>
      </c>
      <c r="BY8" s="21">
        <f>IF(O8/VLOOKUP($BK8,'Historical Calibration 2013'!$A$1:$BJ$13,1+BY$2,FALSE)&gt;Rate!O205,Rate!O205,IF(O8/VLOOKUP($BK8,'Historical Calibration 2013'!$A$1:$BJ$13,1+BY$2,FALSE)&lt;Rate!O218,Rate!O218,O8/VLOOKUP($BK8,'Historical Calibration 2013'!$A$1:$BJ$13,1+BY$2,FALSE)))</f>
        <v>0.23812898653437278</v>
      </c>
      <c r="BZ8" s="21">
        <f>IF(P8/VLOOKUP($BK8,'Historical Calibration 2013'!$A$1:$BJ$13,1+BZ$2,FALSE)&gt;Rate!P205,Rate!P205,IF(P8/VLOOKUP($BK8,'Historical Calibration 2013'!$A$1:$BJ$13,1+BZ$2,FALSE)&lt;Rate!P218,Rate!P218,P8/VLOOKUP($BK8,'Historical Calibration 2013'!$A$1:$BJ$13,1+BZ$2,FALSE)))</f>
        <v>0.86968766435676181</v>
      </c>
      <c r="CA8" s="21">
        <f>IF(Q8/VLOOKUP($BK8,'Historical Calibration 2013'!$A$1:$BJ$13,1+CA$2,FALSE)&gt;Rate!Q205,Rate!Q205,IF(Q8/VLOOKUP($BK8,'Historical Calibration 2013'!$A$1:$BJ$13,1+CA$2,FALSE)&lt;Rate!Q218,Rate!Q218,Q8/VLOOKUP($BK8,'Historical Calibration 2013'!$A$1:$BJ$13,1+CA$2,FALSE)))</f>
        <v>0.50024691358024687</v>
      </c>
      <c r="CB8" s="21">
        <f>IF(R8/VLOOKUP($BK8,'Historical Calibration 2013'!$A$1:$BJ$13,1+CB$2,FALSE)&gt;Rate!R205,Rate!R205,IF(R8/VLOOKUP($BK8,'Historical Calibration 2013'!$A$1:$BJ$13,1+CB$2,FALSE)&lt;Rate!R218,Rate!R218,R8/VLOOKUP($BK8,'Historical Calibration 2013'!$A$1:$BJ$13,1+CB$2,FALSE)))</f>
        <v>1.1093274799534685</v>
      </c>
      <c r="CC8" s="21">
        <f>IF(S8/VLOOKUP($BK8,'Historical Calibration 2013'!$A$1:$BJ$13,1+CC$2,FALSE)&gt;Rate!S205,Rate!S205,IF(S8/VLOOKUP($BK8,'Historical Calibration 2013'!$A$1:$BJ$13,1+CC$2,FALSE)&lt;Rate!S218,Rate!S218,S8/VLOOKUP($BK8,'Historical Calibration 2013'!$A$1:$BJ$13,1+CC$2,FALSE)))</f>
        <v>0.52383863080684601</v>
      </c>
      <c r="CD8" s="21">
        <f>IF(T8/VLOOKUP($BK8,'Historical Calibration 2013'!$A$1:$BJ$13,1+CD$2,FALSE)&gt;Rate!T205,Rate!T205,IF(T8/VLOOKUP($BK8,'Historical Calibration 2013'!$A$1:$BJ$13,1+CD$2,FALSE)&lt;Rate!T218,Rate!T218,T8/VLOOKUP($BK8,'Historical Calibration 2013'!$A$1:$BJ$13,1+CD$2,FALSE)))</f>
        <v>0.6916334230478387</v>
      </c>
      <c r="CE8" s="21">
        <f>IF(U8/VLOOKUP($BK8,'Historical Calibration 2013'!$A$1:$BJ$13,1+CE$2,FALSE)&gt;Rate!U205,Rate!U205,IF(U8/VLOOKUP($BK8,'Historical Calibration 2013'!$A$1:$BJ$13,1+CE$2,FALSE)&lt;Rate!U218,Rate!U218,U8/VLOOKUP($BK8,'Historical Calibration 2013'!$A$1:$BJ$13,1+CE$2,FALSE)))</f>
        <v>0.77669328601005616</v>
      </c>
      <c r="CF8" s="21">
        <f>IF(V8/VLOOKUP($BK8,'Historical Calibration 2013'!$A$1:$BJ$13,1+CF$2,FALSE)&gt;Rate!V205,Rate!V205,IF(V8/VLOOKUP($BK8,'Historical Calibration 2013'!$A$1:$BJ$13,1+CF$2,FALSE)&lt;Rate!V218,Rate!V218,V8/VLOOKUP($BK8,'Historical Calibration 2013'!$A$1:$BJ$13,1+CF$2,FALSE)))</f>
        <v>0.74766551990451446</v>
      </c>
      <c r="CG8" s="21">
        <f>(W8+'Historical Calibration 2013'!W102)/VLOOKUP($BK8,'Historical Calibration 2013'!$A$1:$BJ$13,1+CG$2,FALSE)</f>
        <v>1</v>
      </c>
      <c r="CH8" s="21">
        <f>IF(X8/VLOOKUP($BK8,'Historical Calibration 2013'!$A$1:$BJ$13,1+CH$2,FALSE)&gt;Rate!X205,Rate!X205,IF(X8/VLOOKUP($BK8,'Historical Calibration 2013'!$A$1:$BJ$13,1+CH$2,FALSE)&lt;Rate!X218,Rate!X218,X8/VLOOKUP($BK8,'Historical Calibration 2013'!$A$1:$BJ$13,1+CH$2,FALSE)))</f>
        <v>0.20188425302826379</v>
      </c>
      <c r="CI8" s="21">
        <f>IF(Y8/VLOOKUP($BK8,'Historical Calibration 2013'!$A$1:$BJ$13,1+CI$2,FALSE)&gt;Rate!Y205,Rate!Y205,IF(Y8/VLOOKUP($BK8,'Historical Calibration 2013'!$A$1:$BJ$13,1+CI$2,FALSE)&lt;Rate!Y218,Rate!Y218,Y8/VLOOKUP($BK8,'Historical Calibration 2013'!$A$1:$BJ$13,1+CI$2,FALSE)))</f>
        <v>0.54386560325810285</v>
      </c>
      <c r="CJ8" s="21">
        <f>IF(Z8/VLOOKUP($BK8,'Historical Calibration 2013'!$A$1:$BJ$13,1+CJ$2,FALSE)&gt;Rate!Z205,Rate!Z205,IF(Z8/VLOOKUP($BK8,'Historical Calibration 2013'!$A$1:$BJ$13,1+CJ$2,FALSE)&lt;Rate!Z218,Rate!Z218,Z8/VLOOKUP($BK8,'Historical Calibration 2013'!$A$1:$BJ$13,1+CJ$2,FALSE)))</f>
        <v>0.6150230801510701</v>
      </c>
      <c r="CK8" s="21">
        <f>IF(AA8/VLOOKUP($BK8,'Historical Calibration 2013'!$A$1:$BJ$13,1+CK$2,FALSE)&gt;Rate!AA205,Rate!AA205,IF(AA8/VLOOKUP($BK8,'Historical Calibration 2013'!$A$1:$BJ$13,1+CK$2,FALSE)&lt;Rate!AA218,Rate!AA218,AA8/VLOOKUP($BK8,'Historical Calibration 2013'!$A$1:$BJ$13,1+CK$2,FALSE)))</f>
        <v>0.3923076923076923</v>
      </c>
      <c r="CL8" s="21">
        <f>IF(AB8/VLOOKUP($BK8,'Historical Calibration 2013'!$A$1:$BJ$13,1+CL$2,FALSE)&gt;Rate!AB205,Rate!AB205,IF(AB8/VLOOKUP($BK8,'Historical Calibration 2013'!$A$1:$BJ$13,1+CL$2,FALSE)&lt;Rate!AB218,Rate!AB218,AB8/VLOOKUP($BK8,'Historical Calibration 2013'!$A$1:$BJ$13,1+CL$2,FALSE)))</f>
        <v>0.17505376344086021</v>
      </c>
      <c r="CM8" s="21">
        <f>IF(AC8/VLOOKUP($BK8,'Historical Calibration 2013'!$A$1:$BJ$13,1+CM$2,FALSE)&gt;Rate!AC205,Rate!AC205,IF(AC8/VLOOKUP($BK8,'Historical Calibration 2013'!$A$1:$BJ$13,1+CM$2,FALSE)&lt;Rate!AC218,Rate!AC218,AC8/VLOOKUP($BK8,'Historical Calibration 2013'!$A$1:$BJ$13,1+CM$2,FALSE)))</f>
        <v>0.5857157350996911</v>
      </c>
      <c r="CN8" s="21">
        <f>IF(AD8/VLOOKUP($BK8,'Historical Calibration 2013'!$A$1:$BJ$13,1+CN$2,FALSE)&gt;Rate!AD205,Rate!AD205,IF(AD8/VLOOKUP($BK8,'Historical Calibration 2013'!$A$1:$BJ$13,1+CN$2,FALSE)&lt;Rate!AD218,Rate!AD218,AD8/VLOOKUP($BK8,'Historical Calibration 2013'!$A$1:$BJ$13,1+CN$2,FALSE)))</f>
        <v>0.60024318495090634</v>
      </c>
      <c r="CO8" s="21">
        <f>IF(AE8/VLOOKUP($BK8,'Historical Calibration 2013'!$A$1:$BJ$13,1+CO$2,FALSE)&gt;NONUS!E328,NONUS!E328,IF(AE8/VLOOKUP($BK8,'Historical Calibration 2013'!$A$1:$BJ$13,1+CO$2,FALSE)&lt;NONUS!E342,NONUS!E342,AE8/VLOOKUP($BK8,'Historical Calibration 2013'!$A$1:$BJ$13,1+CO$2,FALSE)))</f>
        <v>0.92113569936323469</v>
      </c>
      <c r="CP8" s="21">
        <f>IF(AF8/VLOOKUP($BK8,'Historical Calibration 2013'!$A$1:$BJ$13,1+CP$2,FALSE)&gt;Rate!AF205,Rate!AF205,IF(AF8/VLOOKUP($BK8,'Historical Calibration 2013'!$A$1:$BJ$13,1+CP$2,FALSE)&lt;Rate!AF218,Rate!AF218,AF8/VLOOKUP($BK8,'Historical Calibration 2013'!$A$1:$BJ$13,1+CP$2,FALSE)))</f>
        <v>0.46713615023474181</v>
      </c>
      <c r="CQ8" s="21">
        <f>IF(AG8/VLOOKUP($BK8,'Historical Calibration 2013'!$A$1:$BJ$13,1+CQ$2,FALSE)&gt;Rate!AG205,Rate!AG205,IF(AG8/VLOOKUP($BK8,'Historical Calibration 2013'!$A$1:$BJ$13,1+CQ$2,FALSE)&lt;Rate!AG218,Rate!AG218,AG8/VLOOKUP($BK8,'Historical Calibration 2013'!$A$1:$BJ$13,1+CQ$2,FALSE)))</f>
        <v>0</v>
      </c>
      <c r="CR8" s="21">
        <f>IF(AH8/VLOOKUP($BK8,'Historical Calibration 2013'!$A$1:$BJ$13,1+CR$2,FALSE)&gt;Rate!AH205,Rate!AH205,IF(AH8/VLOOKUP($BK8,'Historical Calibration 2013'!$A$1:$BJ$13,1+CR$2,FALSE)&lt;Rate!AH218,Rate!AH218,AH8/VLOOKUP($BK8,'Historical Calibration 2013'!$A$1:$BJ$13,1+CR$2,FALSE)))</f>
        <v>0.1</v>
      </c>
      <c r="CS8" s="21">
        <f>IF(AI8/VLOOKUP($BK8,'Historical Calibration 2013'!$A$1:$BJ$13,1+CS$2,FALSE)&gt;Rate!AI205,Rate!AI205,IF(AI8/VLOOKUP($BK8,'Historical Calibration 2013'!$A$1:$BJ$13,1+CS$2,FALSE)&lt;Rate!AI218,Rate!AI218,AI8/VLOOKUP($BK8,'Historical Calibration 2013'!$A$1:$BJ$13,1+CS$2,FALSE)))</f>
        <v>0.67236460510478013</v>
      </c>
      <c r="CT8" s="21">
        <f>IF(AJ8/VLOOKUP($BK8,'Historical Calibration 2013'!$A$1:$BJ$13,1+CT$2,FALSE)&gt;Rate!AJ205,Rate!AJ205,IF(AJ8/VLOOKUP($BK8,'Historical Calibration 2013'!$A$1:$BJ$13,1+CT$2,FALSE)&lt;Rate!AJ218,Rate!AJ218,AJ8/VLOOKUP($BK8,'Historical Calibration 2013'!$A$1:$BJ$13,1+CT$2,FALSE)))</f>
        <v>0.94575684197153498</v>
      </c>
      <c r="CU8" s="21">
        <f>IF(AK8/VLOOKUP($BK8,'Historical Calibration 2013'!$A$1:$BJ$13,1+CU$2,FALSE)&gt;Rate!AK205,Rate!AK205,IF(AK8/VLOOKUP($BK8,'Historical Calibration 2013'!$A$1:$BJ$13,1+CU$2,FALSE)&lt;Rate!AK218,Rate!AK218,AK8/VLOOKUP($BK8,'Historical Calibration 2013'!$A$1:$BJ$13,1+CU$2,FALSE)))</f>
        <v>0.83043981481481477</v>
      </c>
      <c r="CV8" s="21">
        <f>IF(AL8/VLOOKUP($BK8,'Historical Calibration 2013'!$A$1:$BJ$13,1+CV$2,FALSE)&gt;NONUS!F328,NONUS!F328,IF(AL8/VLOOKUP($BK8,'Historical Calibration 2013'!$A$1:$BJ$13,1+CV$2,FALSE)&lt;NONUS!F342,NONUS!F342,AL8/VLOOKUP($BK8,'Historical Calibration 2013'!$A$1:$BJ$13,1+CV$2,FALSE)))</f>
        <v>0.80525521773849451</v>
      </c>
      <c r="CW8" s="21">
        <f>IF(AM8/VLOOKUP($BK8,'Historical Calibration 2013'!$A$1:$BJ$13,1+CW$2,FALSE)&gt;Rate!AM205,Rate!AM205,IF(AM8/VLOOKUP($BK8,'Historical Calibration 2013'!$A$1:$BJ$13,1+CW$2,FALSE)&lt;Rate!AM218,Rate!AM218,AM8/VLOOKUP($BK8,'Historical Calibration 2013'!$A$1:$BJ$13,1+CW$2,FALSE)))</f>
        <v>0.80895425893001449</v>
      </c>
      <c r="CX8" s="21">
        <f>IF(AN8/VLOOKUP($BK8,'Historical Calibration 2013'!$A$1:$BJ$13,1+CX$2,FALSE)&gt;Rate!AN205,Rate!AN205,IF(AN8/VLOOKUP($BK8,'Historical Calibration 2013'!$A$1:$BJ$13,1+CX$2,FALSE)&lt;Rate!AN218,Rate!AN218,AN8/VLOOKUP($BK8,'Historical Calibration 2013'!$A$1:$BJ$13,1+CX$2,FALSE)))</f>
        <v>0.93889938985658028</v>
      </c>
      <c r="CY8" s="21">
        <f>IF(AO8/VLOOKUP($BK8,'Historical Calibration 2013'!$A$1:$BJ$13,1+CY$2,FALSE)&gt;Rate!AO205,Rate!AO205,IF(AO8/VLOOKUP($BK8,'Historical Calibration 2013'!$A$1:$BJ$13,1+CY$2,FALSE)&lt;Rate!AO218,Rate!AO218,AO8/VLOOKUP($BK8,'Historical Calibration 2013'!$A$1:$BJ$13,1+CY$2,FALSE)))</f>
        <v>1.0395759431710894</v>
      </c>
      <c r="CZ8" s="21">
        <f>IF(AP8/VLOOKUP($BK8,'Historical Calibration 2013'!$A$1:$BJ$13,1+CZ$2,FALSE)&gt;Rate!AP205,Rate!AP205,IF(AP8/VLOOKUP($BK8,'Historical Calibration 2013'!$A$1:$BJ$13,1+CZ$2,FALSE)&lt;Rate!AP218,Rate!AP218,AP8/VLOOKUP($BK8,'Historical Calibration 2013'!$A$1:$BJ$13,1+CZ$2,FALSE)))</f>
        <v>0.68518878941222261</v>
      </c>
      <c r="DA8" s="21">
        <f>IF(AQ8/VLOOKUP($BK8,'Historical Calibration 2013'!$A$1:$BJ$13,1+DA$2,FALSE)&gt;NONUS!G328,NONUS!G328,IF(AQ8/VLOOKUP($BK8,'Historical Calibration 2013'!$A$1:$BJ$13,1+DA$2,FALSE)&lt;NONUS!G342,NONUS!G342,AQ8/VLOOKUP($BK8,'Historical Calibration 2013'!$A$1:$BJ$13,1+DA$2,FALSE)))</f>
        <v>0.72475666694629082</v>
      </c>
      <c r="DB8" s="21">
        <f>IF(AR8/VLOOKUP($BK8,'Historical Calibration 2013'!$A$1:$BJ$13,1+DB$2,FALSE)&gt;Rate!AR205,Rate!AR205,IF(AR8/VLOOKUP($BK8,'Historical Calibration 2013'!$A$1:$BJ$13,1+DB$2,FALSE)&lt;Rate!AR218,Rate!AR218,AR8/VLOOKUP($BK8,'Historical Calibration 2013'!$A$1:$BJ$13,1+DB$2,FALSE)))</f>
        <v>1.2052117608547193</v>
      </c>
      <c r="DC8" s="21">
        <f>IF(AS8/VLOOKUP($BK8,'Historical Calibration 2013'!$A$1:$BJ$13,1+DC$2,FALSE)&gt;Rate!AS205,Rate!AS205,IF(AS8/VLOOKUP($BK8,'Historical Calibration 2013'!$A$1:$BJ$13,1+DC$2,FALSE)&lt;Rate!AS218,Rate!AS218,AS8/VLOOKUP($BK8,'Historical Calibration 2013'!$A$1:$BJ$13,1+DC$2,FALSE)))</f>
        <v>0.65988250104909774</v>
      </c>
      <c r="DD8" s="21" t="e">
        <f>(AT8+'Historical Calibration 2013'!AT102)/VLOOKUP($BK8,'Historical Calibration 2013'!$A$1:$BJ$13,1+DD$2,FALSE)</f>
        <v>#DIV/0!</v>
      </c>
      <c r="DE8" s="21">
        <f>IF(AU8/VLOOKUP($BK8,'Historical Calibration 2013'!$A$1:$BJ$13,1+DE$2,FALSE)&gt;Rate!AU205,Rate!AU205,IF(AU8/VLOOKUP($BK8,'Historical Calibration 2013'!$A$1:$BJ$13,1+DE$2,FALSE)&lt;Rate!AU218,Rate!AU218,AU8/VLOOKUP($BK8,'Historical Calibration 2013'!$A$1:$BJ$13,1+DE$2,FALSE)))</f>
        <v>0.57017691659646164</v>
      </c>
      <c r="DF8" s="21">
        <f>IF(AV8/VLOOKUP($BK8,'Historical Calibration 2013'!$A$1:$BJ$13,1+DF$2,FALSE)&gt;Rate!AV205,Rate!AV205,IF(AV8/VLOOKUP($BK8,'Historical Calibration 2013'!$A$1:$BJ$13,1+DF$2,FALSE)&lt;Rate!AV218,Rate!AV218,AV8/VLOOKUP($BK8,'Historical Calibration 2013'!$A$1:$BJ$13,1+DF$2,FALSE)))</f>
        <v>0.67986850328939252</v>
      </c>
      <c r="DG8" s="21">
        <f>IF(AW8/VLOOKUP($BK8,'Historical Calibration 2013'!$A$1:$BJ$13,1+DG$2,FALSE)&gt;Rate!AW205,Rate!AW205,IF(AW8/VLOOKUP($BK8,'Historical Calibration 2013'!$A$1:$BJ$13,1+DG$2,FALSE)&lt;Rate!AW218,Rate!AW218,AW8/VLOOKUP($BK8,'Historical Calibration 2013'!$A$1:$BJ$13,1+DG$2,FALSE)))</f>
        <v>8.5470085470085472E-2</v>
      </c>
      <c r="DH8" s="21">
        <f>IF(AX8/VLOOKUP($BK8,'Historical Calibration 2013'!$A$1:$BJ$13,1+DH$2,FALSE)&gt;NONUS!I328,NONUS!I328,IF(AX8/VLOOKUP($BK8,'Historical Calibration 2013'!$A$1:$BJ$13,1+DH$2,FALSE)&lt;NONUS!I342,NONUS!I342,AX8/VLOOKUP($BK8,'Historical Calibration 2013'!$A$1:$BJ$13,1+DH$2,FALSE)))</f>
        <v>1.0423141466471748</v>
      </c>
      <c r="DI8" s="21">
        <f>IF(AY8/VLOOKUP($BK8,'Historical Calibration 2013'!$A$1:$BJ$13,1+DI$2,FALSE)&gt;Rate!AY205,Rate!AY205,IF(AY8/VLOOKUP($BK8,'Historical Calibration 2013'!$A$1:$BJ$13,1+DI$2,FALSE)&lt;Rate!AY218,Rate!AY218,AY8/VLOOKUP($BK8,'Historical Calibration 2013'!$A$1:$BJ$13,1+DI$2,FALSE)))</f>
        <v>0.4468412715387271</v>
      </c>
      <c r="DJ8" s="21">
        <f>IF(AZ8/VLOOKUP($BK8,'Historical Calibration 2013'!$A$1:$BJ$13,1+DJ$2,FALSE)&gt;Rate!AZ205,Rate!AZ205,IF(AZ8/VLOOKUP($BK8,'Historical Calibration 2013'!$A$1:$BJ$13,1+DJ$2,FALSE)&lt;Rate!AZ218,Rate!AZ218,AZ8/VLOOKUP($BK8,'Historical Calibration 2013'!$A$1:$BJ$13,1+DJ$2,FALSE)))</f>
        <v>0.8619767789756112</v>
      </c>
      <c r="DK8" s="21">
        <f>IF(BA8/VLOOKUP($BK8,'Historical Calibration 2013'!$A$1:$BJ$13,1+DK$2,FALSE)&gt;Rate!BA205,Rate!BA205,IF(BA8/VLOOKUP($BK8,'Historical Calibration 2013'!$A$1:$BJ$13,1+DK$2,FALSE)&lt;Rate!BA218,Rate!BA218,BA8/VLOOKUP($BK8,'Historical Calibration 2013'!$A$1:$BJ$13,1+DK$2,FALSE)))</f>
        <v>0.99009419473738103</v>
      </c>
      <c r="DL8" s="21">
        <f>IF(BB8/VLOOKUP($BK8,'Historical Calibration 2013'!$A$1:$BJ$13,1+DL$2,FALSE)&gt;Rate!BB205,Rate!BB205,IF(BB8/VLOOKUP($BK8,'Historical Calibration 2013'!$A$1:$BJ$13,1+DL$2,FALSE)&lt;Rate!BB218,Rate!BB218,BB8/VLOOKUP($BK8,'Historical Calibration 2013'!$A$1:$BJ$13,1+DL$2,FALSE)))</f>
        <v>1.2244350560475412</v>
      </c>
      <c r="DM8" s="21">
        <f>IF(BC8/VLOOKUP($BK8,'Historical Calibration 2013'!$A$1:$BJ$13,1+DM$2,FALSE)&gt;Rate!BC205,Rate!BC205,IF(BC8/VLOOKUP($BK8,'Historical Calibration 2013'!$A$1:$BJ$13,1+DM$2,FALSE)&lt;Rate!BC218,Rate!BC218,BC8/VLOOKUP($BK8,'Historical Calibration 2013'!$A$1:$BJ$13,1+DM$2,FALSE)))</f>
        <v>0.47360287478341506</v>
      </c>
      <c r="DN8" s="21" t="e">
        <f>IF(BD8/VLOOKUP($BK8,'Historical Calibration 2013'!$A$1:$BJ$13,1+DN$2,FALSE)&gt;Rate!BD205,Rate!BD205,IF(BD8/VLOOKUP($BK8,'Historical Calibration 2013'!$A$1:$BJ$13,1+DN$2,FALSE)&lt;Rate!BD218,Rate!BD218,BD8/VLOOKUP($BK8,'Historical Calibration 2013'!$A$1:$BJ$13,1+DN$2,FALSE)))</f>
        <v>#DIV/0!</v>
      </c>
      <c r="DO8" s="21">
        <f>IF(BE8/VLOOKUP($BK8,'Historical Calibration 2013'!$A$1:$BJ$13,1+DO$2,FALSE)&gt;Rate!BE205,Rate!BE205,IF(BE8/VLOOKUP($BK8,'Historical Calibration 2013'!$A$1:$BJ$13,1+DO$2,FALSE)&lt;Rate!BE218,Rate!BE218,BE8/VLOOKUP($BK8,'Historical Calibration 2013'!$A$1:$BJ$13,1+DO$2,FALSE)))</f>
        <v>1.0643404160569117</v>
      </c>
      <c r="DP8" s="21">
        <f>IF(BF8/VLOOKUP($BK8,'Historical Calibration 2013'!$A$1:$BJ$13,1+DP$2,FALSE)&gt;Rate!BF205,Rate!BF205,IF(BF8/VLOOKUP($BK8,'Historical Calibration 2013'!$A$1:$BJ$13,1+DP$2,FALSE)&lt;Rate!BF218,Rate!BF218,BF8/VLOOKUP($BK8,'Historical Calibration 2013'!$A$1:$BJ$13,1+DP$2,FALSE)))</f>
        <v>0.48371104815864024</v>
      </c>
      <c r="DQ8" s="21">
        <f>IF(BG8/VLOOKUP($BK8,'Historical Calibration 2013'!$A$1:$BJ$13,1+DQ$2,FALSE)&gt;Rate!BG205,Rate!BG205,IF(BG8/VLOOKUP($BK8,'Historical Calibration 2013'!$A$1:$BJ$13,1+DQ$2,FALSE)&lt;Rate!BG218,Rate!BG218,BG8/VLOOKUP($BK8,'Historical Calibration 2013'!$A$1:$BJ$13,1+DQ$2,FALSE)))</f>
        <v>0.71551034124048263</v>
      </c>
      <c r="DR8" s="21">
        <f>IF(BH8/VLOOKUP($BK8,'Historical Calibration 2013'!$A$1:$BJ$13,1+DR$2,FALSE)&gt;Rate!BH205,Rate!BH205,IF(BH8/VLOOKUP($BK8,'Historical Calibration 2013'!$A$1:$BJ$13,1+DR$2,FALSE)&lt;Rate!BH218,Rate!BH218,BH8/VLOOKUP($BK8,'Historical Calibration 2013'!$A$1:$BJ$13,1+DR$2,FALSE)))</f>
        <v>3.7647058823529411</v>
      </c>
      <c r="DU8" s="19">
        <v>0.99025861136513371</v>
      </c>
      <c r="DV8" s="19">
        <v>0.77931000363238212</v>
      </c>
      <c r="DW8" s="19">
        <v>0.62339627989483959</v>
      </c>
      <c r="DX8" s="19">
        <v>0.78031186229742222</v>
      </c>
      <c r="DY8" s="19">
        <v>1.0053560863988262</v>
      </c>
      <c r="DZ8" s="19">
        <v>0.99643153610906476</v>
      </c>
      <c r="EA8" s="19" t="e">
        <v>#DIV/0!</v>
      </c>
      <c r="EB8" s="19">
        <v>1.0853423697676852</v>
      </c>
      <c r="EC8" s="19">
        <v>0.77716714094758776</v>
      </c>
      <c r="ED8" s="19">
        <v>0.7532320205126174</v>
      </c>
      <c r="EE8" s="19">
        <v>1.3291843373374161</v>
      </c>
      <c r="EF8" s="19">
        <v>0.99753366174763225</v>
      </c>
      <c r="EG8" s="19">
        <v>0.74672492293395731</v>
      </c>
      <c r="EH8" s="19">
        <v>0.14848734195042249</v>
      </c>
      <c r="EI8" s="19">
        <v>1.0003493634757614</v>
      </c>
      <c r="EJ8" s="19">
        <v>0.34047848146057186</v>
      </c>
      <c r="EK8" s="19">
        <v>1.3656850237625802</v>
      </c>
      <c r="EL8" s="19">
        <v>0.64540899015055309</v>
      </c>
      <c r="EM8" s="19">
        <v>4.074678033330259</v>
      </c>
      <c r="EN8" s="19">
        <v>0.7564552823479781</v>
      </c>
      <c r="EO8" s="19">
        <v>0.70161088408362704</v>
      </c>
      <c r="EP8" s="19" t="e">
        <v>#DIV/0!</v>
      </c>
      <c r="EQ8" s="19">
        <v>0.39333418090086253</v>
      </c>
      <c r="ER8" s="19">
        <v>0.6472034176602488</v>
      </c>
      <c r="ES8" s="19">
        <v>0.59412095515217078</v>
      </c>
      <c r="ET8" s="19">
        <v>0.19482036463259467</v>
      </c>
      <c r="EU8" s="19">
        <v>0.60670500988856535</v>
      </c>
      <c r="EV8" s="19">
        <v>0.83373658679065243</v>
      </c>
      <c r="EW8" s="19">
        <v>1.1827928567252219</v>
      </c>
      <c r="EX8" s="19">
        <v>0.93324835438772902</v>
      </c>
      <c r="EY8" s="19">
        <v>0.6957709110079483</v>
      </c>
      <c r="EZ8" s="19">
        <v>4.818820763028639</v>
      </c>
      <c r="FA8" s="19">
        <v>1.0295901654882636E-2</v>
      </c>
      <c r="FB8" s="19">
        <v>0.75789782082877533</v>
      </c>
      <c r="FC8" s="19">
        <v>1.0798092832916919</v>
      </c>
      <c r="FD8" s="19">
        <v>1.1268582088752515</v>
      </c>
      <c r="FE8" s="19">
        <v>0.95215283294410202</v>
      </c>
      <c r="FF8" s="19">
        <v>0.86635360629886038</v>
      </c>
      <c r="FG8" s="19">
        <v>1.0737805715502176</v>
      </c>
      <c r="FH8" s="19">
        <v>1.2123645383696178</v>
      </c>
      <c r="FI8" s="19">
        <v>0.66138664487608123</v>
      </c>
      <c r="FJ8" s="19">
        <v>0.7035120607140618</v>
      </c>
      <c r="FK8" s="19">
        <v>1.3945892900480299</v>
      </c>
      <c r="FL8" s="19">
        <v>0.89202220148155731</v>
      </c>
      <c r="FM8" s="19">
        <v>0.82935873839614371</v>
      </c>
      <c r="FN8" s="19">
        <v>0.4439248021167464</v>
      </c>
      <c r="FO8" s="19">
        <v>0.91256031540253224</v>
      </c>
      <c r="FP8" s="19">
        <v>0.16958096134695569</v>
      </c>
      <c r="FQ8" s="19">
        <v>1.1547921179765606</v>
      </c>
      <c r="FR8" s="19">
        <v>0.86236838631411361</v>
      </c>
      <c r="FS8" s="19">
        <v>0.77051118972827182</v>
      </c>
      <c r="FT8" s="19">
        <v>0.8884133450704168</v>
      </c>
      <c r="FU8" s="19">
        <v>1.3584084114993107</v>
      </c>
      <c r="FV8" s="19">
        <v>0.9829309298944704</v>
      </c>
      <c r="FW8" s="19" t="e">
        <v>#DIV/0!</v>
      </c>
      <c r="FX8" s="19">
        <v>1.1849019604470576</v>
      </c>
      <c r="FY8" s="19">
        <v>0.31483654305883674</v>
      </c>
      <c r="FZ8" s="19">
        <v>3.6080766926936358</v>
      </c>
      <c r="GA8" s="19">
        <v>49.275031656105938</v>
      </c>
    </row>
    <row r="9" spans="1:183" ht="15" x14ac:dyDescent="0.25">
      <c r="A9" s="3" t="s">
        <v>68</v>
      </c>
      <c r="B9" s="21">
        <v>10670216</v>
      </c>
      <c r="C9" s="21">
        <v>16646805</v>
      </c>
      <c r="D9" s="21">
        <v>3463627.25</v>
      </c>
      <c r="E9" s="21">
        <v>10775213</v>
      </c>
      <c r="F9" s="21">
        <v>463975.5625</v>
      </c>
      <c r="G9" s="21">
        <v>6629724.5</v>
      </c>
      <c r="H9" s="21">
        <v>0</v>
      </c>
      <c r="I9" s="21">
        <v>69950776</v>
      </c>
      <c r="J9" s="21">
        <v>4711988.5</v>
      </c>
      <c r="K9" s="21">
        <v>4931643</v>
      </c>
      <c r="L9" s="21">
        <v>324727.46875</v>
      </c>
      <c r="M9" s="21">
        <v>81827368</v>
      </c>
      <c r="N9" s="21">
        <v>14562677</v>
      </c>
      <c r="O9" s="21">
        <v>6175.09814453125</v>
      </c>
      <c r="P9" s="21">
        <v>994897.625</v>
      </c>
      <c r="Q9" s="21">
        <v>55742.66015625</v>
      </c>
      <c r="R9" s="21">
        <v>8388419.5</v>
      </c>
      <c r="S9" s="21">
        <v>21.545999526977539</v>
      </c>
      <c r="T9" s="21">
        <v>18417.6328125</v>
      </c>
      <c r="U9" s="21">
        <v>5756984</v>
      </c>
      <c r="V9" s="21">
        <v>6196079.5</v>
      </c>
      <c r="W9" s="37">
        <v>0</v>
      </c>
      <c r="X9" s="21">
        <v>348751.15625</v>
      </c>
      <c r="Y9" s="21">
        <v>635932.5625</v>
      </c>
      <c r="Z9" s="21">
        <v>6361489.5</v>
      </c>
      <c r="AA9" s="21">
        <v>16447.53125</v>
      </c>
      <c r="AB9" s="21">
        <v>561545.375</v>
      </c>
      <c r="AC9" s="21">
        <v>18907868</v>
      </c>
      <c r="AD9" s="21">
        <v>5993.05322265625</v>
      </c>
      <c r="AE9" s="21">
        <v>897199.9375</v>
      </c>
      <c r="AF9" s="21">
        <v>4754536.5</v>
      </c>
      <c r="AG9" s="21">
        <v>23889.474609375</v>
      </c>
      <c r="AH9" s="21">
        <v>0</v>
      </c>
      <c r="AI9" s="21">
        <v>1535705.25</v>
      </c>
      <c r="AJ9" s="21">
        <v>6816957</v>
      </c>
      <c r="AK9" s="21">
        <v>702799.4375</v>
      </c>
      <c r="AL9" s="21">
        <v>873926.4375</v>
      </c>
      <c r="AM9" s="21">
        <v>14375645</v>
      </c>
      <c r="AN9" s="21">
        <v>14935901</v>
      </c>
      <c r="AO9" s="21">
        <v>14805476</v>
      </c>
      <c r="AP9" s="21">
        <v>7074903.5</v>
      </c>
      <c r="AQ9" s="21">
        <v>6347951.5</v>
      </c>
      <c r="AR9" s="21">
        <v>4443145</v>
      </c>
      <c r="AS9" s="21">
        <v>16638368</v>
      </c>
      <c r="AT9" s="21">
        <v>265917.53125</v>
      </c>
      <c r="AU9" s="21">
        <v>1099458.625</v>
      </c>
      <c r="AV9" s="21">
        <v>8494123</v>
      </c>
      <c r="AW9" s="21">
        <v>14756.7041015625</v>
      </c>
      <c r="AX9" s="21">
        <v>3014205.25</v>
      </c>
      <c r="AY9" s="21">
        <v>3793457.5</v>
      </c>
      <c r="AZ9" s="21">
        <v>58019276</v>
      </c>
      <c r="BA9" s="21">
        <v>423453824</v>
      </c>
      <c r="BB9" s="21">
        <v>4931541.5</v>
      </c>
      <c r="BC9" s="21">
        <v>215853.515625</v>
      </c>
      <c r="BD9" s="21">
        <v>0</v>
      </c>
      <c r="BE9" s="21">
        <v>7216273</v>
      </c>
      <c r="BF9" s="21">
        <v>290303.84375</v>
      </c>
      <c r="BG9" s="21">
        <v>43510.27734375</v>
      </c>
      <c r="BH9" s="21">
        <v>4500.7353515625</v>
      </c>
      <c r="BI9" s="21">
        <v>1102489584.3223267</v>
      </c>
      <c r="BJ9" s="21">
        <f t="shared" si="1"/>
        <v>2014</v>
      </c>
      <c r="BK9" s="21">
        <f t="shared" si="2"/>
        <v>12</v>
      </c>
      <c r="BL9" s="21">
        <f>IF(B9/VLOOKUP($BK9,'Historical Calibration 2013'!$A$1:$BJ$13,1+BL$2,FALSE)&gt;NONUS!B329,NONUS!B329,IF(B9/VLOOKUP($BK9,'Historical Calibration 2013'!$A$1:$BJ$13,1+BL$2,FALSE)&lt;NONUS!B343,NONUS!B343,B9/VLOOKUP($BK9,'Historical Calibration 2013'!$A$1:$BJ$13,1+BL$2,FALSE)))</f>
        <v>0.85775578008776743</v>
      </c>
      <c r="BM9" s="21">
        <f>IF(C9/VLOOKUP($BK9,'Historical Calibration 2013'!$A$1:$BJ$13,1+BM$2,FALSE)&gt;Rate!C206,Rate!C206,IF(C9/VLOOKUP($BK9,'Historical Calibration 2013'!$A$1:$BJ$13,1+BM$2,FALSE)&lt;Rate!C219,Rate!C219,C9/VLOOKUP($BK9,'Historical Calibration 2013'!$A$1:$BJ$13,1+BM$2,FALSE)))</f>
        <v>0.80305672376654014</v>
      </c>
      <c r="BN9" s="21">
        <f>IF(D9/VLOOKUP($BK9,'Historical Calibration 2013'!$A$1:$BJ$13,1+BN$2,FALSE)&gt;Rate!D206,Rate!D206,IF(D9/VLOOKUP($BK9,'Historical Calibration 2013'!$A$1:$BJ$13,1+BN$2,FALSE)&lt;Rate!D219,Rate!D219,D9/VLOOKUP($BK9,'Historical Calibration 2013'!$A$1:$BJ$13,1+BN$2,FALSE)))</f>
        <v>0.75867195242814667</v>
      </c>
      <c r="BO9" s="21">
        <f>IF(E9/VLOOKUP($BK9,'Historical Calibration 2013'!$A$1:$BJ$13,1+BO$2,FALSE)&gt;Rate!E206,Rate!E206,IF(E9/VLOOKUP($BK9,'Historical Calibration 2013'!$A$1:$BJ$13,1+BO$2,FALSE)&lt;Rate!E219,Rate!E219,E9/VLOOKUP($BK9,'Historical Calibration 2013'!$A$1:$BJ$13,1+BO$2,FALSE)))</f>
        <v>0.7182627783254909</v>
      </c>
      <c r="BP9" s="21">
        <f>IF(F9/VLOOKUP($BK9,'Historical Calibration 2013'!$A$1:$BJ$13,1+BP$2,FALSE)&gt;NONUS!C329,NONUS!C329,IF(F9/VLOOKUP($BK9,'Historical Calibration 2013'!$A$1:$BJ$13,1+BP$2,FALSE)&lt;NONUS!C343,NONUS!C343,F9/VLOOKUP($BK9,'Historical Calibration 2013'!$A$1:$BJ$13,1+BP$2,FALSE)))</f>
        <v>0.90352135324248828</v>
      </c>
      <c r="BQ9" s="21">
        <f>IF((G9+H9)/VLOOKUP($BK9,'Historical Calibration 2013'!$A$1:$BJ$13,1+BQ$2,FALSE)&gt;NONUS!J329,NONUS!J329,IF((G9+H9)/VLOOKUP($BK9,'Historical Calibration 2013'!$A$1:$BJ$13,1+BQ$2,FALSE)&lt;NONUS!J343,NONUS!J343,(G9+H9)/VLOOKUP($BK9,'Historical Calibration 2013'!$A$1:$BJ$13,1+BQ$2,FALSE)))</f>
        <v>0.99667153497552941</v>
      </c>
      <c r="BR9" s="21" t="e">
        <f>IF(H9/VLOOKUP($BK9,'Historical Calibration 2013'!$A$1:$BJ$13,1+BR$2,FALSE)&gt;Rate!H206,Rate!H206,IF(H9/VLOOKUP($BK9,'Historical Calibration 2013'!$A$1:$BJ$13,1+BR$2,FALSE)&lt;Rate!H219,Rate!H219,H9/VLOOKUP($BK9,'Historical Calibration 2013'!$A$1:$BJ$13,1+BR$2,FALSE)))</f>
        <v>#DIV/0!</v>
      </c>
      <c r="BS9" s="21">
        <f>IF(I9/VLOOKUP($BK9,'Historical Calibration 2013'!$A$1:$BJ$13,1+BS$2,FALSE)&gt;Rate!I206,Rate!I206,IF(I9/VLOOKUP($BK9,'Historical Calibration 2013'!$A$1:$BJ$13,1+BS$2,FALSE)&lt;Rate!I219,Rate!I219,I9/VLOOKUP($BK9,'Historical Calibration 2013'!$A$1:$BJ$13,1+BS$2,FALSE)))</f>
        <v>1.0243436109710597</v>
      </c>
      <c r="BT9" s="21">
        <f>IF(J9/VLOOKUP($BK9,'Historical Calibration 2013'!$A$1:$BJ$13,1+BT$2,FALSE)&gt;Rate!J206,Rate!J206,IF(J9/VLOOKUP($BK9,'Historical Calibration 2013'!$A$1:$BJ$13,1+BT$2,FALSE)&lt;Rate!J219,Rate!J219,J9/VLOOKUP($BK9,'Historical Calibration 2013'!$A$1:$BJ$13,1+BT$2,FALSE)))</f>
        <v>0.77025470776837768</v>
      </c>
      <c r="BU9" s="21">
        <f>IF(K9/VLOOKUP($BK9,'Historical Calibration 2013'!$A$1:$BJ$13,1+BU$2,FALSE)&gt;Rate!K206,Rate!K206,IF(K9/VLOOKUP($BK9,'Historical Calibration 2013'!$A$1:$BJ$13,1+BU$2,FALSE)&lt;Rate!K219,Rate!K219,K9/VLOOKUP($BK9,'Historical Calibration 2013'!$A$1:$BJ$13,1+BU$2,FALSE)))</f>
        <v>0.92582292411137934</v>
      </c>
      <c r="BV9" s="21">
        <f>IF(L9/VLOOKUP($BK9,'Historical Calibration 2013'!$A$1:$BJ$13,1+BV$2,FALSE)&gt;Rate!L206,Rate!L206,IF(L9/VLOOKUP($BK9,'Historical Calibration 2013'!$A$1:$BJ$13,1+BV$2,FALSE)&lt;Rate!L219,Rate!L219,L9/VLOOKUP($BK9,'Historical Calibration 2013'!$A$1:$BJ$13,1+BV$2,FALSE)))</f>
        <v>0.10284360189573459</v>
      </c>
      <c r="BW9" s="21">
        <f>IF(M9/VLOOKUP($BK9,'Historical Calibration 2013'!$A$1:$BJ$13,1+BW$2,FALSE)&gt;Rate!M206,Rate!M206,IF(M9/VLOOKUP($BK9,'Historical Calibration 2013'!$A$1:$BJ$13,1+BW$2,FALSE)&lt;Rate!M219,Rate!M219,M9/VLOOKUP($BK9,'Historical Calibration 2013'!$A$1:$BJ$13,1+BW$2,FALSE)))</f>
        <v>0.9455939313635966</v>
      </c>
      <c r="BX9" s="21">
        <f>IF(N9/VLOOKUP($BK9,'Historical Calibration 2013'!$A$1:$BJ$13,1+BX$2,FALSE)&gt;Rate!N206,Rate!N206,IF(N9/VLOOKUP($BK9,'Historical Calibration 2013'!$A$1:$BJ$13,1+BX$2,FALSE)&lt;Rate!N219,Rate!N219,N9/VLOOKUP($BK9,'Historical Calibration 2013'!$A$1:$BJ$13,1+BX$2,FALSE)))</f>
        <v>0.55787874190822284</v>
      </c>
      <c r="BY9" s="21">
        <f>IF(O9/VLOOKUP($BK9,'Historical Calibration 2013'!$A$1:$BJ$13,1+BY$2,FALSE)&gt;Rate!O206,Rate!O206,IF(O9/VLOOKUP($BK9,'Historical Calibration 2013'!$A$1:$BJ$13,1+BY$2,FALSE)&lt;Rate!O219,Rate!O219,O9/VLOOKUP($BK9,'Historical Calibration 2013'!$A$1:$BJ$13,1+BY$2,FALSE)))</f>
        <v>0.23844537815126052</v>
      </c>
      <c r="BZ9" s="21">
        <f>IF(P9/VLOOKUP($BK9,'Historical Calibration 2013'!$A$1:$BJ$13,1+BZ$2,FALSE)&gt;Rate!P206,Rate!P206,IF(P9/VLOOKUP($BK9,'Historical Calibration 2013'!$A$1:$BJ$13,1+BZ$2,FALSE)&lt;Rate!P219,Rate!P219,P9/VLOOKUP($BK9,'Historical Calibration 2013'!$A$1:$BJ$13,1+BZ$2,FALSE)))</f>
        <v>0.82166310576016199</v>
      </c>
      <c r="CA9" s="21">
        <f>IF(Q9/VLOOKUP($BK9,'Historical Calibration 2013'!$A$1:$BJ$13,1+CA$2,FALSE)&gt;Rate!Q206,Rate!Q206,IF(Q9/VLOOKUP($BK9,'Historical Calibration 2013'!$A$1:$BJ$13,1+CA$2,FALSE)&lt;Rate!Q219,Rate!Q219,Q9/VLOOKUP($BK9,'Historical Calibration 2013'!$A$1:$BJ$13,1+CA$2,FALSE)))</f>
        <v>0.3315488936473947</v>
      </c>
      <c r="CB9" s="21">
        <f>IF(R9/VLOOKUP($BK9,'Historical Calibration 2013'!$A$1:$BJ$13,1+CB$2,FALSE)&gt;Rate!R206,Rate!R206,IF(R9/VLOOKUP($BK9,'Historical Calibration 2013'!$A$1:$BJ$13,1+CB$2,FALSE)&lt;Rate!R219,Rate!R219,R9/VLOOKUP($BK9,'Historical Calibration 2013'!$A$1:$BJ$13,1+CB$2,FALSE)))</f>
        <v>1.0400662767315778</v>
      </c>
      <c r="CC9" s="21">
        <f>IF(S9/VLOOKUP($BK9,'Historical Calibration 2013'!$A$1:$BJ$13,1+CC$2,FALSE)&gt;Rate!S206,Rate!S206,IF(S9/VLOOKUP($BK9,'Historical Calibration 2013'!$A$1:$BJ$13,1+CC$2,FALSE)&lt;Rate!S219,Rate!S219,S9/VLOOKUP($BK9,'Historical Calibration 2013'!$A$1:$BJ$13,1+CC$2,FALSE)))</f>
        <v>0.56020278833967052</v>
      </c>
      <c r="CD9" s="21">
        <f>IF(T9/VLOOKUP($BK9,'Historical Calibration 2013'!$A$1:$BJ$13,1+CD$2,FALSE)&gt;Rate!T206,Rate!T206,IF(T9/VLOOKUP($BK9,'Historical Calibration 2013'!$A$1:$BJ$13,1+CD$2,FALSE)&lt;Rate!T219,Rate!T219,T9/VLOOKUP($BK9,'Historical Calibration 2013'!$A$1:$BJ$13,1+CD$2,FALSE)))</f>
        <v>0.95317669688035167</v>
      </c>
      <c r="CE9" s="21">
        <f>IF(U9/VLOOKUP($BK9,'Historical Calibration 2013'!$A$1:$BJ$13,1+CE$2,FALSE)&gt;Rate!U206,Rate!U206,IF(U9/VLOOKUP($BK9,'Historical Calibration 2013'!$A$1:$BJ$13,1+CE$2,FALSE)&lt;Rate!U219,Rate!U219,U9/VLOOKUP($BK9,'Historical Calibration 2013'!$A$1:$BJ$13,1+CE$2,FALSE)))</f>
        <v>0.64357669103403625</v>
      </c>
      <c r="CF9" s="21">
        <f>IF(V9/VLOOKUP($BK9,'Historical Calibration 2013'!$A$1:$BJ$13,1+CF$2,FALSE)&gt;Rate!V206,Rate!V206,IF(V9/VLOOKUP($BK9,'Historical Calibration 2013'!$A$1:$BJ$13,1+CF$2,FALSE)&lt;Rate!V219,Rate!V219,V9/VLOOKUP($BK9,'Historical Calibration 2013'!$A$1:$BJ$13,1+CF$2,FALSE)))</f>
        <v>0.9483206323362473</v>
      </c>
      <c r="CG9" s="21">
        <f>(W9+'Historical Calibration 2013'!W103)/VLOOKUP($BK9,'Historical Calibration 2013'!$A$1:$BJ$13,1+CG$2,FALSE)</f>
        <v>1</v>
      </c>
      <c r="CH9" s="21">
        <f>IF(X9/VLOOKUP($BK9,'Historical Calibration 2013'!$A$1:$BJ$13,1+CH$2,FALSE)&gt;Rate!X206,Rate!X206,IF(X9/VLOOKUP($BK9,'Historical Calibration 2013'!$A$1:$BJ$13,1+CH$2,FALSE)&lt;Rate!X219,Rate!X219,X9/VLOOKUP($BK9,'Historical Calibration 2013'!$A$1:$BJ$13,1+CH$2,FALSE)))</f>
        <v>0.56965805643279432</v>
      </c>
      <c r="CI9" s="21">
        <f>IF(Y9/VLOOKUP($BK9,'Historical Calibration 2013'!$A$1:$BJ$13,1+CI$2,FALSE)&gt;Rate!Y206,Rate!Y206,IF(Y9/VLOOKUP($BK9,'Historical Calibration 2013'!$A$1:$BJ$13,1+CI$2,FALSE)&lt;Rate!Y219,Rate!Y219,Y9/VLOOKUP($BK9,'Historical Calibration 2013'!$A$1:$BJ$13,1+CI$2,FALSE)))</f>
        <v>0.75008756372734442</v>
      </c>
      <c r="CJ9" s="21">
        <f>IF(Z9/VLOOKUP($BK9,'Historical Calibration 2013'!$A$1:$BJ$13,1+CJ$2,FALSE)&gt;Rate!Z206,Rate!Z206,IF(Z9/VLOOKUP($BK9,'Historical Calibration 2013'!$A$1:$BJ$13,1+CJ$2,FALSE)&lt;Rate!Z219,Rate!Z219,Z9/VLOOKUP($BK9,'Historical Calibration 2013'!$A$1:$BJ$13,1+CJ$2,FALSE)))</f>
        <v>0.6449122759708017</v>
      </c>
      <c r="CK9" s="21">
        <f>IF(AA9/VLOOKUP($BK9,'Historical Calibration 2013'!$A$1:$BJ$13,1+CK$2,FALSE)&gt;Rate!AA206,Rate!AA206,IF(AA9/VLOOKUP($BK9,'Historical Calibration 2013'!$A$1:$BJ$13,1+CK$2,FALSE)&lt;Rate!AA219,Rate!AA219,AA9/VLOOKUP($BK9,'Historical Calibration 2013'!$A$1:$BJ$13,1+CK$2,FALSE)))</f>
        <v>0.65090622537431053</v>
      </c>
      <c r="CL9" s="21">
        <f>IF(AB9/VLOOKUP($BK9,'Historical Calibration 2013'!$A$1:$BJ$13,1+CL$2,FALSE)&gt;Rate!AB206,Rate!AB206,IF(AB9/VLOOKUP($BK9,'Historical Calibration 2013'!$A$1:$BJ$13,1+CL$2,FALSE)&lt;Rate!AB219,Rate!AB219,AB9/VLOOKUP($BK9,'Historical Calibration 2013'!$A$1:$BJ$13,1+CL$2,FALSE)))</f>
        <v>0.22424892703862662</v>
      </c>
      <c r="CM9" s="21">
        <f>IF(AC9/VLOOKUP($BK9,'Historical Calibration 2013'!$A$1:$BJ$13,1+CM$2,FALSE)&gt;Rate!AC206,Rate!AC206,IF(AC9/VLOOKUP($BK9,'Historical Calibration 2013'!$A$1:$BJ$13,1+CM$2,FALSE)&lt;Rate!AC219,Rate!AC219,AC9/VLOOKUP($BK9,'Historical Calibration 2013'!$A$1:$BJ$13,1+CM$2,FALSE)))</f>
        <v>0.70432903883819908</v>
      </c>
      <c r="CN9" s="21">
        <f>IF(AD9/VLOOKUP($BK9,'Historical Calibration 2013'!$A$1:$BJ$13,1+CN$2,FALSE)&gt;Rate!AD206,Rate!AD206,IF(AD9/VLOOKUP($BK9,'Historical Calibration 2013'!$A$1:$BJ$13,1+CN$2,FALSE)&lt;Rate!AD219,Rate!AD219,AD9/VLOOKUP($BK9,'Historical Calibration 2013'!$A$1:$BJ$13,1+CN$2,FALSE)))</f>
        <v>0.24184455673616662</v>
      </c>
      <c r="CO9" s="21">
        <f>IF(AE9/VLOOKUP($BK9,'Historical Calibration 2013'!$A$1:$BJ$13,1+CO$2,FALSE)&gt;NONUS!E329,NONUS!E329,IF(AE9/VLOOKUP($BK9,'Historical Calibration 2013'!$A$1:$BJ$13,1+CO$2,FALSE)&lt;NONUS!E343,NONUS!E343,AE9/VLOOKUP($BK9,'Historical Calibration 2013'!$A$1:$BJ$13,1+CO$2,FALSE)))</f>
        <v>0.75357843742493191</v>
      </c>
      <c r="CP9" s="21">
        <f>IF(AF9/VLOOKUP($BK9,'Historical Calibration 2013'!$A$1:$BJ$13,1+CP$2,FALSE)&gt;Rate!AF206,Rate!AF206,IF(AF9/VLOOKUP($BK9,'Historical Calibration 2013'!$A$1:$BJ$13,1+CP$2,FALSE)&lt;Rate!AF219,Rate!AF219,AF9/VLOOKUP($BK9,'Historical Calibration 2013'!$A$1:$BJ$13,1+CP$2,FALSE)))</f>
        <v>0.48060836501901139</v>
      </c>
      <c r="CQ9" s="21">
        <f>IF(AG9/VLOOKUP($BK9,'Historical Calibration 2013'!$A$1:$BJ$13,1+CQ$2,FALSE)&gt;Rate!AG206,Rate!AG206,IF(AG9/VLOOKUP($BK9,'Historical Calibration 2013'!$A$1:$BJ$13,1+CQ$2,FALSE)&lt;Rate!AG219,Rate!AG219,AG9/VLOOKUP($BK9,'Historical Calibration 2013'!$A$1:$BJ$13,1+CQ$2,FALSE)))</f>
        <v>0</v>
      </c>
      <c r="CR9" s="21">
        <f>IF(AH9/VLOOKUP($BK9,'Historical Calibration 2013'!$A$1:$BJ$13,1+CR$2,FALSE)&gt;Rate!AH206,Rate!AH206,IF(AH9/VLOOKUP($BK9,'Historical Calibration 2013'!$A$1:$BJ$13,1+CR$2,FALSE)&lt;Rate!AH219,Rate!AH219,AH9/VLOOKUP($BK9,'Historical Calibration 2013'!$A$1:$BJ$13,1+CR$2,FALSE)))</f>
        <v>0</v>
      </c>
      <c r="CS9" s="21">
        <f>IF(AI9/VLOOKUP($BK9,'Historical Calibration 2013'!$A$1:$BJ$13,1+CS$2,FALSE)&gt;Rate!AI206,Rate!AI206,IF(AI9/VLOOKUP($BK9,'Historical Calibration 2013'!$A$1:$BJ$13,1+CS$2,FALSE)&lt;Rate!AI219,Rate!AI219,AI9/VLOOKUP($BK9,'Historical Calibration 2013'!$A$1:$BJ$13,1+CS$2,FALSE)))</f>
        <v>0.92365192208799829</v>
      </c>
      <c r="CT9" s="21">
        <f>IF(AJ9/VLOOKUP($BK9,'Historical Calibration 2013'!$A$1:$BJ$13,1+CT$2,FALSE)&gt;Rate!AJ206,Rate!AJ206,IF(AJ9/VLOOKUP($BK9,'Historical Calibration 2013'!$A$1:$BJ$13,1+CT$2,FALSE)&lt;Rate!AJ219,Rate!AJ219,AJ9/VLOOKUP($BK9,'Historical Calibration 2013'!$A$1:$BJ$13,1+CT$2,FALSE)))</f>
        <v>0.66951418808497998</v>
      </c>
      <c r="CU9" s="21">
        <f>IF(AK9/VLOOKUP($BK9,'Historical Calibration 2013'!$A$1:$BJ$13,1+CU$2,FALSE)&gt;Rate!AK206,Rate!AK206,IF(AK9/VLOOKUP($BK9,'Historical Calibration 2013'!$A$1:$BJ$13,1+CU$2,FALSE)&lt;Rate!AK219,Rate!AK219,AK9/VLOOKUP($BK9,'Historical Calibration 2013'!$A$1:$BJ$13,1+CU$2,FALSE)))</f>
        <v>0.73124738091912278</v>
      </c>
      <c r="CV9" s="21">
        <f>IF(AL9/VLOOKUP($BK9,'Historical Calibration 2013'!$A$1:$BJ$13,1+CV$2,FALSE)&gt;NONUS!F329,NONUS!F329,IF(AL9/VLOOKUP($BK9,'Historical Calibration 2013'!$A$1:$BJ$13,1+CV$2,FALSE)&lt;NONUS!F343,NONUS!F343,AL9/VLOOKUP($BK9,'Historical Calibration 2013'!$A$1:$BJ$13,1+CV$2,FALSE)))</f>
        <v>0.58243706950845242</v>
      </c>
      <c r="CW9" s="21">
        <f>IF(AM9/VLOOKUP($BK9,'Historical Calibration 2013'!$A$1:$BJ$13,1+CW$2,FALSE)&gt;Rate!AM206,Rate!AM206,IF(AM9/VLOOKUP($BK9,'Historical Calibration 2013'!$A$1:$BJ$13,1+CW$2,FALSE)&lt;Rate!AM219,Rate!AM219,AM9/VLOOKUP($BK9,'Historical Calibration 2013'!$A$1:$BJ$13,1+CW$2,FALSE)))</f>
        <v>0.79628286908201429</v>
      </c>
      <c r="CX9" s="21">
        <f>IF(AN9/VLOOKUP($BK9,'Historical Calibration 2013'!$A$1:$BJ$13,1+CX$2,FALSE)&gt;Rate!AN206,Rate!AN206,IF(AN9/VLOOKUP($BK9,'Historical Calibration 2013'!$A$1:$BJ$13,1+CX$2,FALSE)&lt;Rate!AN219,Rate!AN219,AN9/VLOOKUP($BK9,'Historical Calibration 2013'!$A$1:$BJ$13,1+CX$2,FALSE)))</f>
        <v>0.68480166708313184</v>
      </c>
      <c r="CY9" s="21">
        <f>IF(AO9/VLOOKUP($BK9,'Historical Calibration 2013'!$A$1:$BJ$13,1+CY$2,FALSE)&gt;Rate!AO206,Rate!AO206,IF(AO9/VLOOKUP($BK9,'Historical Calibration 2013'!$A$1:$BJ$13,1+CY$2,FALSE)&lt;Rate!AO219,Rate!AO219,AO9/VLOOKUP($BK9,'Historical Calibration 2013'!$A$1:$BJ$13,1+CY$2,FALSE)))</f>
        <v>1.0424879207664239</v>
      </c>
      <c r="CZ9" s="21">
        <f>IF(AP9/VLOOKUP($BK9,'Historical Calibration 2013'!$A$1:$BJ$13,1+CZ$2,FALSE)&gt;Rate!AP206,Rate!AP206,IF(AP9/VLOOKUP($BK9,'Historical Calibration 2013'!$A$1:$BJ$13,1+CZ$2,FALSE)&lt;Rate!AP219,Rate!AP219,AP9/VLOOKUP($BK9,'Historical Calibration 2013'!$A$1:$BJ$13,1+CZ$2,FALSE)))</f>
        <v>0.76352803281890991</v>
      </c>
      <c r="DA9" s="21">
        <f>IF(AQ9/VLOOKUP($BK9,'Historical Calibration 2013'!$A$1:$BJ$13,1+DA$2,FALSE)&gt;NONUS!G329,NONUS!G329,IF(AQ9/VLOOKUP($BK9,'Historical Calibration 2013'!$A$1:$BJ$13,1+DA$2,FALSE)&lt;NONUS!G343,NONUS!G343,AQ9/VLOOKUP($BK9,'Historical Calibration 2013'!$A$1:$BJ$13,1+DA$2,FALSE)))</f>
        <v>0.74299704228312158</v>
      </c>
      <c r="DB9" s="21">
        <f>IF(AR9/VLOOKUP($BK9,'Historical Calibration 2013'!$A$1:$BJ$13,1+DB$2,FALSE)&gt;Rate!AR206,Rate!AR206,IF(AR9/VLOOKUP($BK9,'Historical Calibration 2013'!$A$1:$BJ$13,1+DB$2,FALSE)&lt;Rate!AR219,Rate!AR219,AR9/VLOOKUP($BK9,'Historical Calibration 2013'!$A$1:$BJ$13,1+DB$2,FALSE)))</f>
        <v>0.869720919325496</v>
      </c>
      <c r="DC9" s="21">
        <f>IF(AS9/VLOOKUP($BK9,'Historical Calibration 2013'!$A$1:$BJ$13,1+DC$2,FALSE)&gt;Rate!AS206,Rate!AS206,IF(AS9/VLOOKUP($BK9,'Historical Calibration 2013'!$A$1:$BJ$13,1+DC$2,FALSE)&lt;Rate!AS219,Rate!AS219,AS9/VLOOKUP($BK9,'Historical Calibration 2013'!$A$1:$BJ$13,1+DC$2,FALSE)))</f>
        <v>0.77158878504672901</v>
      </c>
      <c r="DD9" s="21">
        <f>(AT9+'Historical Calibration 2013'!AT103)/VLOOKUP($BK9,'Historical Calibration 2013'!$A$1:$BJ$13,1+DD$2,FALSE)</f>
        <v>-68.955556066933724</v>
      </c>
      <c r="DE9" s="21">
        <f>IF(AU9/VLOOKUP($BK9,'Historical Calibration 2013'!$A$1:$BJ$13,1+DE$2,FALSE)&gt;Rate!AU206,Rate!AU206,IF(AU9/VLOOKUP($BK9,'Historical Calibration 2013'!$A$1:$BJ$13,1+DE$2,FALSE)&lt;Rate!AU219,Rate!AU219,AU9/VLOOKUP($BK9,'Historical Calibration 2013'!$A$1:$BJ$13,1+DE$2,FALSE)))</f>
        <v>1.1678231064328921</v>
      </c>
      <c r="DF9" s="21">
        <f>IF(AV9/VLOOKUP($BK9,'Historical Calibration 2013'!$A$1:$BJ$13,1+DF$2,FALSE)&gt;Rate!AV206,Rate!AV206,IF(AV9/VLOOKUP($BK9,'Historical Calibration 2013'!$A$1:$BJ$13,1+DF$2,FALSE)&lt;Rate!AV219,Rate!AV219,AV9/VLOOKUP($BK9,'Historical Calibration 2013'!$A$1:$BJ$13,1+DF$2,FALSE)))</f>
        <v>0.84285823436954244</v>
      </c>
      <c r="DG9" s="21">
        <f>IF(AW9/VLOOKUP($BK9,'Historical Calibration 2013'!$A$1:$BJ$13,1+DG$2,FALSE)&gt;Rate!AW206,Rate!AW206,IF(AW9/VLOOKUP($BK9,'Historical Calibration 2013'!$A$1:$BJ$13,1+DG$2,FALSE)&lt;Rate!AW219,Rate!AW219,AW9/VLOOKUP($BK9,'Historical Calibration 2013'!$A$1:$BJ$13,1+DG$2,FALSE)))</f>
        <v>0.1440677966101695</v>
      </c>
      <c r="DH9" s="21">
        <f>IF(AX9/VLOOKUP($BK9,'Historical Calibration 2013'!$A$1:$BJ$13,1+DH$2,FALSE)&gt;NONUS!I329,NONUS!I329,IF(AX9/VLOOKUP($BK9,'Historical Calibration 2013'!$A$1:$BJ$13,1+DH$2,FALSE)&lt;NONUS!I343,NONUS!I343,AX9/VLOOKUP($BK9,'Historical Calibration 2013'!$A$1:$BJ$13,1+DH$2,FALSE)))</f>
        <v>1.0707108588406136</v>
      </c>
      <c r="DI9" s="21">
        <f>IF(AY9/VLOOKUP($BK9,'Historical Calibration 2013'!$A$1:$BJ$13,1+DI$2,FALSE)&gt;Rate!AY206,Rate!AY206,IF(AY9/VLOOKUP($BK9,'Historical Calibration 2013'!$A$1:$BJ$13,1+DI$2,FALSE)&lt;Rate!AY219,Rate!AY219,AY9/VLOOKUP($BK9,'Historical Calibration 2013'!$A$1:$BJ$13,1+DI$2,FALSE)))</f>
        <v>0.64396118568952321</v>
      </c>
      <c r="DJ9" s="21">
        <f>IF(AZ9/VLOOKUP($BK9,'Historical Calibration 2013'!$A$1:$BJ$13,1+DJ$2,FALSE)&gt;Rate!AZ206,Rate!AZ206,IF(AZ9/VLOOKUP($BK9,'Historical Calibration 2013'!$A$1:$BJ$13,1+DJ$2,FALSE)&lt;Rate!AZ219,Rate!AZ219,AZ9/VLOOKUP($BK9,'Historical Calibration 2013'!$A$1:$BJ$13,1+DJ$2,FALSE)))</f>
        <v>0.80764885601170999</v>
      </c>
      <c r="DK9" s="21">
        <f>IF(BA9/VLOOKUP($BK9,'Historical Calibration 2013'!$A$1:$BJ$13,1+DK$2,FALSE)&gt;Rate!BA206,Rate!BA206,IF(BA9/VLOOKUP($BK9,'Historical Calibration 2013'!$A$1:$BJ$13,1+DK$2,FALSE)&lt;Rate!BA219,Rate!BA219,BA9/VLOOKUP($BK9,'Historical Calibration 2013'!$A$1:$BJ$13,1+DK$2,FALSE)))</f>
        <v>0.93248695584564167</v>
      </c>
      <c r="DL9" s="21">
        <f>IF(BB9/VLOOKUP($BK9,'Historical Calibration 2013'!$A$1:$BJ$13,1+DL$2,FALSE)&gt;Rate!BB206,Rate!BB206,IF(BB9/VLOOKUP($BK9,'Historical Calibration 2013'!$A$1:$BJ$13,1+DL$2,FALSE)&lt;Rate!BB219,Rate!BB219,BB9/VLOOKUP($BK9,'Historical Calibration 2013'!$A$1:$BJ$13,1+DL$2,FALSE)))</f>
        <v>1.2472641479131801</v>
      </c>
      <c r="DM9" s="21">
        <f>IF(BC9/VLOOKUP($BK9,'Historical Calibration 2013'!$A$1:$BJ$13,1+DM$2,FALSE)&gt;Rate!BC206,Rate!BC206,IF(BC9/VLOOKUP($BK9,'Historical Calibration 2013'!$A$1:$BJ$13,1+DM$2,FALSE)&lt;Rate!BC219,Rate!BC219,BC9/VLOOKUP($BK9,'Historical Calibration 2013'!$A$1:$BJ$13,1+DM$2,FALSE)))</f>
        <v>0.57482813326282389</v>
      </c>
      <c r="DN9" s="21" t="e">
        <f>IF(BD9/VLOOKUP($BK9,'Historical Calibration 2013'!$A$1:$BJ$13,1+DN$2,FALSE)&gt;Rate!BD206,Rate!BD206,IF(BD9/VLOOKUP($BK9,'Historical Calibration 2013'!$A$1:$BJ$13,1+DN$2,FALSE)&lt;Rate!BD219,Rate!BD219,BD9/VLOOKUP($BK9,'Historical Calibration 2013'!$A$1:$BJ$13,1+DN$2,FALSE)))</f>
        <v>#DIV/0!</v>
      </c>
      <c r="DO9" s="21">
        <f>IF(BE9/VLOOKUP($BK9,'Historical Calibration 2013'!$A$1:$BJ$13,1+DO$2,FALSE)&gt;Rate!BE206,Rate!BE206,IF(BE9/VLOOKUP($BK9,'Historical Calibration 2013'!$A$1:$BJ$13,1+DO$2,FALSE)&lt;Rate!BE219,Rate!BE219,BE9/VLOOKUP($BK9,'Historical Calibration 2013'!$A$1:$BJ$13,1+DO$2,FALSE)))</f>
        <v>0.8538347277037589</v>
      </c>
      <c r="DP9" s="21">
        <f>IF(BF9/VLOOKUP($BK9,'Historical Calibration 2013'!$A$1:$BJ$13,1+DP$2,FALSE)&gt;Rate!BF206,Rate!BF206,IF(BF9/VLOOKUP($BK9,'Historical Calibration 2013'!$A$1:$BJ$13,1+DP$2,FALSE)&lt;Rate!BF219,Rate!BF219,BF9/VLOOKUP($BK9,'Historical Calibration 2013'!$A$1:$BJ$13,1+DP$2,FALSE)))</f>
        <v>0.5268672756582482</v>
      </c>
      <c r="DQ9" s="21">
        <f>IF(BG9/VLOOKUP($BK9,'Historical Calibration 2013'!$A$1:$BJ$13,1+DQ$2,FALSE)&gt;Rate!BG206,Rate!BG206,IF(BG9/VLOOKUP($BK9,'Historical Calibration 2013'!$A$1:$BJ$13,1+DQ$2,FALSE)&lt;Rate!BG219,Rate!BG219,BG9/VLOOKUP($BK9,'Historical Calibration 2013'!$A$1:$BJ$13,1+DQ$2,FALSE)))</f>
        <v>1.4073781383184154</v>
      </c>
      <c r="DR9" s="21">
        <f>IF(BH9/VLOOKUP($BK9,'Historical Calibration 2013'!$A$1:$BJ$13,1+DR$2,FALSE)&gt;Rate!BH206,Rate!BH206,IF(BH9/VLOOKUP($BK9,'Historical Calibration 2013'!$A$1:$BJ$13,1+DR$2,FALSE)&lt;Rate!BH219,Rate!BH219,BH9/VLOOKUP($BK9,'Historical Calibration 2013'!$A$1:$BJ$13,1+DR$2,FALSE)))</f>
        <v>3.4325917489114746</v>
      </c>
      <c r="DU9" s="19">
        <v>0.87774446147773777</v>
      </c>
      <c r="DV9" s="19">
        <v>0.92465854528210789</v>
      </c>
      <c r="DW9" s="19">
        <v>0.94713541365987086</v>
      </c>
      <c r="DX9" s="19">
        <v>0.79284451101436693</v>
      </c>
      <c r="DY9" s="19">
        <v>0.94052708983422628</v>
      </c>
      <c r="DZ9" s="19">
        <v>1.0070559910641601</v>
      </c>
      <c r="EA9" s="19" t="e">
        <v>#DIV/0!</v>
      </c>
      <c r="EB9" s="19">
        <v>1.0304190214471303</v>
      </c>
      <c r="EC9" s="19">
        <v>0.68775037017106166</v>
      </c>
      <c r="ED9" s="19">
        <v>1.0077676571924397</v>
      </c>
      <c r="EE9" s="19">
        <v>0.27939038872309746</v>
      </c>
      <c r="EF9" s="19">
        <v>1.0499717225616978</v>
      </c>
      <c r="EG9" s="19">
        <v>0.96868048388616768</v>
      </c>
      <c r="EH9" s="19">
        <v>4.8168094276077121E-2</v>
      </c>
      <c r="EI9" s="19">
        <v>0.87190729695400027</v>
      </c>
      <c r="EJ9" s="19">
        <v>0.28615222511246324</v>
      </c>
      <c r="EK9" s="19">
        <v>1.33110381618777</v>
      </c>
      <c r="EL9" s="19">
        <v>0.31467690186026798</v>
      </c>
      <c r="EM9" s="19">
        <v>2.5860001823663454</v>
      </c>
      <c r="EN9" s="19">
        <v>1.033545787640789</v>
      </c>
      <c r="EO9" s="19">
        <v>1.0292288994096641</v>
      </c>
      <c r="EP9" s="19" t="e">
        <v>#DIV/0!</v>
      </c>
      <c r="EQ9" s="19">
        <v>1.2781045689446489</v>
      </c>
      <c r="ER9" s="19">
        <v>1.0725201639846424</v>
      </c>
      <c r="ES9" s="19">
        <v>0.94463467380148414</v>
      </c>
      <c r="ET9" s="19">
        <v>8.5429119958408975E-2</v>
      </c>
      <c r="EU9" s="19">
        <v>0.51021033017005113</v>
      </c>
      <c r="EV9" s="19">
        <v>1.0689143169622004</v>
      </c>
      <c r="EW9" s="19">
        <v>0.48218860122686702</v>
      </c>
      <c r="EX9" s="19">
        <v>0.93276378186876041</v>
      </c>
      <c r="EY9" s="19">
        <v>1.1164262439718189</v>
      </c>
      <c r="EZ9" s="19">
        <v>10.787614007761581</v>
      </c>
      <c r="FA9" s="19">
        <v>0.36761077670480397</v>
      </c>
      <c r="FB9" s="19">
        <v>1.119973145199366</v>
      </c>
      <c r="FC9" s="19">
        <v>0.69361336135187057</v>
      </c>
      <c r="FD9" s="19">
        <v>0.91416482423795009</v>
      </c>
      <c r="FE9" s="19">
        <v>0.93684132918795171</v>
      </c>
      <c r="FF9" s="19">
        <v>0.81616351232784445</v>
      </c>
      <c r="FG9" s="19">
        <v>0.81084612721824989</v>
      </c>
      <c r="FH9" s="19">
        <v>1.4005644251608569</v>
      </c>
      <c r="FI9" s="19">
        <v>0.62251824184932414</v>
      </c>
      <c r="FJ9" s="19">
        <v>0.95473092100836598</v>
      </c>
      <c r="FK9" s="19">
        <v>0.86169050377179957</v>
      </c>
      <c r="FL9" s="19">
        <v>0.79589201854348812</v>
      </c>
      <c r="FM9" s="19">
        <v>0.78992370606141971</v>
      </c>
      <c r="FN9" s="19">
        <v>1.3670733612764601</v>
      </c>
      <c r="FO9" s="19">
        <v>1.0059134172673292</v>
      </c>
      <c r="FP9" s="19">
        <v>0.28582575688518091</v>
      </c>
      <c r="FQ9" s="19">
        <v>1.0598474713904511</v>
      </c>
      <c r="FR9" s="19">
        <v>1.0056321559471293</v>
      </c>
      <c r="FS9" s="19">
        <v>0.91207402700105422</v>
      </c>
      <c r="FT9" s="19">
        <v>0.94762007614310217</v>
      </c>
      <c r="FU9" s="19">
        <v>1.3375907050454401</v>
      </c>
      <c r="FV9" s="19">
        <v>0.38186646556662168</v>
      </c>
      <c r="FW9" s="19" t="e">
        <v>#DIV/0!</v>
      </c>
      <c r="FX9" s="19">
        <v>0.91584976058982415</v>
      </c>
      <c r="FY9" s="19">
        <v>0.56198217934511885</v>
      </c>
      <c r="FZ9" s="19">
        <v>4.1910382752013211</v>
      </c>
      <c r="GA9" s="19">
        <v>13.694938426505347</v>
      </c>
    </row>
    <row r="10" spans="1:183" ht="15" x14ac:dyDescent="0.25">
      <c r="A10" s="3" t="s">
        <v>69</v>
      </c>
      <c r="B10" s="21">
        <v>11579898</v>
      </c>
      <c r="C10" s="21">
        <v>13729997</v>
      </c>
      <c r="D10" s="21">
        <v>2559099</v>
      </c>
      <c r="E10" s="21">
        <v>9857548</v>
      </c>
      <c r="F10" s="21">
        <v>472705.78125</v>
      </c>
      <c r="G10" s="21">
        <v>6780862.5</v>
      </c>
      <c r="H10" s="21">
        <v>0</v>
      </c>
      <c r="I10" s="21">
        <v>67240672</v>
      </c>
      <c r="J10" s="21">
        <v>2284744.5</v>
      </c>
      <c r="K10" s="21">
        <v>6487623.5</v>
      </c>
      <c r="L10" s="21">
        <v>72130.71875</v>
      </c>
      <c r="M10" s="21">
        <v>69911104</v>
      </c>
      <c r="N10" s="21">
        <v>12491612</v>
      </c>
      <c r="O10" s="21">
        <v>319749.375</v>
      </c>
      <c r="P10" s="21">
        <v>766909.625</v>
      </c>
      <c r="Q10" s="21">
        <v>32667.197265625</v>
      </c>
      <c r="R10" s="21">
        <v>7638032</v>
      </c>
      <c r="S10" s="21">
        <v>1720.801025390625</v>
      </c>
      <c r="T10" s="21">
        <v>10036.01171875</v>
      </c>
      <c r="U10" s="21">
        <v>4493661.5</v>
      </c>
      <c r="V10" s="21">
        <v>7706231.5</v>
      </c>
      <c r="W10" s="37">
        <v>0</v>
      </c>
      <c r="X10" s="21">
        <v>1410951.875</v>
      </c>
      <c r="Y10" s="21">
        <v>1185441.375</v>
      </c>
      <c r="Z10" s="21">
        <v>7506332</v>
      </c>
      <c r="AA10" s="21">
        <v>715621.3125</v>
      </c>
      <c r="AB10" s="21">
        <v>311103</v>
      </c>
      <c r="AC10" s="21">
        <v>17861728</v>
      </c>
      <c r="AD10" s="21">
        <v>11466.9970703125</v>
      </c>
      <c r="AE10" s="21">
        <v>1249179.125</v>
      </c>
      <c r="AF10" s="21">
        <v>6075780</v>
      </c>
      <c r="AG10" s="21">
        <v>13647.3564453125</v>
      </c>
      <c r="AH10" s="21">
        <v>128.60148620605469</v>
      </c>
      <c r="AI10" s="21">
        <v>2160039</v>
      </c>
      <c r="AJ10" s="21">
        <v>3875797.5</v>
      </c>
      <c r="AK10" s="21">
        <v>128834.0625</v>
      </c>
      <c r="AL10" s="21">
        <v>1533987.375</v>
      </c>
      <c r="AM10" s="21">
        <v>13282717</v>
      </c>
      <c r="AN10" s="21">
        <v>12904153</v>
      </c>
      <c r="AO10" s="21">
        <v>13181013</v>
      </c>
      <c r="AP10" s="21">
        <v>3617958.75</v>
      </c>
      <c r="AQ10" s="21">
        <v>6525954.5</v>
      </c>
      <c r="AR10" s="21">
        <v>3438482</v>
      </c>
      <c r="AS10" s="21">
        <v>16952936</v>
      </c>
      <c r="AT10" s="21">
        <v>63.410404205322266</v>
      </c>
      <c r="AU10" s="21">
        <v>1754264.625</v>
      </c>
      <c r="AV10" s="21">
        <v>9210515</v>
      </c>
      <c r="AW10" s="21">
        <v>27314.013671875</v>
      </c>
      <c r="AX10" s="21">
        <v>2283680.5</v>
      </c>
      <c r="AY10" s="21">
        <v>2667836.5</v>
      </c>
      <c r="AZ10" s="21">
        <v>46763512</v>
      </c>
      <c r="BA10" s="21">
        <v>380027488</v>
      </c>
      <c r="BB10" s="21">
        <v>5074260.5</v>
      </c>
      <c r="BC10" s="21">
        <v>42873.3203125</v>
      </c>
      <c r="BD10" s="21">
        <v>0</v>
      </c>
      <c r="BE10" s="21">
        <v>6388215.5</v>
      </c>
      <c r="BF10" s="21">
        <v>59321.84765625</v>
      </c>
      <c r="BG10" s="21">
        <v>23139.041015625</v>
      </c>
      <c r="BH10" s="21">
        <v>13783.8427734375</v>
      </c>
      <c r="BI10" s="21">
        <v>1145500459.5878906</v>
      </c>
      <c r="BJ10" s="21">
        <f t="shared" si="1"/>
        <v>2015</v>
      </c>
      <c r="BK10" s="21">
        <f t="shared" si="2"/>
        <v>1</v>
      </c>
      <c r="BL10" s="21">
        <f>IF(B10/VLOOKUP($BK10,'Historical Calibration 2013'!$A$1:$BJ$13,1+BL$2,FALSE)&gt;NONUS!B318,NONUS!B318,IF(B10/VLOOKUP($BK10,'Historical Calibration 2013'!$A$1:$BJ$13,1+BL$2,FALSE)&lt;NONUS!B332,NONUS!B332,B10/VLOOKUP($BK10,'Historical Calibration 2013'!$A$1:$BJ$13,1+BL$2,FALSE)))</f>
        <v>0.85967743252623408</v>
      </c>
      <c r="BM10" s="21">
        <f>IF(C10/VLOOKUP($BK10,'Historical Calibration 2013'!$A$1:$BJ$13,1+BM$2,FALSE)&gt;Rate!C$195,Rate!C$195,IF(C10/VLOOKUP($BK10,'Historical Calibration 2013'!$A$1:$BJ$13,1+BM$2,FALSE)&lt;Rate!C$208,Rate!C$208,C10/VLOOKUP($BK10,'Historical Calibration 2013'!$A$1:$BJ$13,1+BM$2,FALSE)))</f>
        <v>0.66596592166408497</v>
      </c>
      <c r="BN10" s="21">
        <f>IF(D10/VLOOKUP($BK10,'Historical Calibration 2013'!$A$1:$BJ$13,1+BN$2,FALSE)&gt;Rate!D$195,Rate!D$195,IF(D10/VLOOKUP($BK10,'Historical Calibration 2013'!$A$1:$BJ$13,1+BN$2,FALSE)&lt;Rate!D$208,Rate!D$208,D10/VLOOKUP($BK10,'Historical Calibration 2013'!$A$1:$BJ$13,1+BN$2,FALSE)))</f>
        <v>0.76651735722284431</v>
      </c>
      <c r="BO10" s="21">
        <f>IF(E10/VLOOKUP($BK10,'Historical Calibration 2013'!$A$1:$BJ$13,1+BO$2,FALSE)&gt;Rate!E$195,Rate!E$195,IF(E10/VLOOKUP($BK10,'Historical Calibration 2013'!$A$1:$BJ$13,1+BO$2,FALSE)&lt;Rate!E$208,Rate!E$208,E10/VLOOKUP($BK10,'Historical Calibration 2013'!$A$1:$BJ$13,1+BO$2,FALSE)))</f>
        <v>0.55257079402200626</v>
      </c>
      <c r="BP10" s="21">
        <f>IF(F10/VLOOKUP($BK10,'Historical Calibration 2013'!$A$1:$BJ$13,1+BP$2,FALSE)&gt;NONUS!C318,NONUS!C318,IF(F10/VLOOKUP($BK10,'Historical Calibration 2013'!$A$1:$BJ$13,1+BP$2,FALSE)&lt;NONUS!C332,NONUS!C332,F10/VLOOKUP($BK10,'Historical Calibration 2013'!$A$1:$BJ$13,1+BP$2,FALSE)))</f>
        <v>0.35095494753558693</v>
      </c>
      <c r="BQ10" s="21">
        <f>IF((G10+H10)/VLOOKUP($BK10,'Historical Calibration 2013'!$A$1:$BJ$13,1+BQ$2,FALSE)&gt;NONUS!J318,NONUS!J318,IF((G10+H10)/VLOOKUP($BK10,'Historical Calibration 2013'!$A$1:$BJ$13,1+BQ$2,FALSE)&lt;NONUS!J332,NONUS!J332,(G10+H10)/VLOOKUP($BK10,'Historical Calibration 2013'!$A$1:$BJ$13,1+BQ$2,FALSE)))</f>
        <v>1.0273279160546536</v>
      </c>
      <c r="BR10" s="21" t="e">
        <f>IF(H10/VLOOKUP($BK10,'Historical Calibration 2013'!$A$1:$BJ$13,1+BR$2,FALSE)&gt;Rate!H$195,Rate!H$195,IF(H10/VLOOKUP($BK10,'Historical Calibration 2013'!$A$1:$BJ$13,1+BR$2,FALSE)&lt;Rate!H$208,Rate!H$208,H10/VLOOKUP($BK10,'Historical Calibration 2013'!$A$1:$BJ$13,1+BR$2,FALSE)))</f>
        <v>#DIV/0!</v>
      </c>
      <c r="BS10" s="21">
        <f>IF(I10/VLOOKUP($BK10,'Historical Calibration 2013'!$A$1:$BJ$13,1+BS$2,FALSE)&gt;Rate!I$195,Rate!I$195,IF(I10/VLOOKUP($BK10,'Historical Calibration 2013'!$A$1:$BJ$13,1+BS$2,FALSE)&lt;Rate!I$208,Rate!I$208,I10/VLOOKUP($BK10,'Historical Calibration 2013'!$A$1:$BJ$13,1+BS$2,FALSE)))</f>
        <v>1.0240887201653757</v>
      </c>
      <c r="BT10" s="21">
        <f>IF(J10/VLOOKUP($BK10,'Historical Calibration 2013'!$A$1:$BJ$13,1+BT$2,FALSE)&gt;Rate!J$195,Rate!J$195,IF(J10/VLOOKUP($BK10,'Historical Calibration 2013'!$A$1:$BJ$13,1+BT$2,FALSE)&lt;Rate!J$208,Rate!J$208,J10/VLOOKUP($BK10,'Historical Calibration 2013'!$A$1:$BJ$13,1+BT$2,FALSE)))</f>
        <v>0.81781516478451255</v>
      </c>
      <c r="BU10" s="21">
        <f>IF(K10/VLOOKUP($BK10,'Historical Calibration 2013'!$A$1:$BJ$13,1+BU$2,FALSE)&gt;Rate!K$195,Rate!K$195,IF(K10/VLOOKUP($BK10,'Historical Calibration 2013'!$A$1:$BJ$13,1+BU$2,FALSE)&lt;Rate!K$208,Rate!K$208,K10/VLOOKUP($BK10,'Historical Calibration 2013'!$A$1:$BJ$13,1+BU$2,FALSE)))</f>
        <v>0.89271810459773748</v>
      </c>
      <c r="BV10" s="21">
        <f>IF(L10/VLOOKUP($BK10,'Historical Calibration 2013'!$A$1:$BJ$13,1+BV$2,FALSE)&gt;Rate!L$195,Rate!L$195,IF(L10/VLOOKUP($BK10,'Historical Calibration 2013'!$A$1:$BJ$13,1+BV$2,FALSE)&lt;Rate!L$208,Rate!L$208,L10/VLOOKUP($BK10,'Historical Calibration 2013'!$A$1:$BJ$13,1+BV$2,FALSE)))</f>
        <v>0.32082152974504247</v>
      </c>
      <c r="BW10" s="21">
        <f>IF(M10/VLOOKUP($BK10,'Historical Calibration 2013'!$A$1:$BJ$13,1+BW$2,FALSE)&gt;Rate!M$195,Rate!M$195,IF(M10/VLOOKUP($BK10,'Historical Calibration 2013'!$A$1:$BJ$13,1+BW$2,FALSE)&lt;Rate!M$208,Rate!M$208,M10/VLOOKUP($BK10,'Historical Calibration 2013'!$A$1:$BJ$13,1+BW$2,FALSE)))</f>
        <v>0.91044642657545882</v>
      </c>
      <c r="BX10" s="21">
        <f>IF(N10/VLOOKUP($BK10,'Historical Calibration 2013'!$A$1:$BJ$13,1+BX$2,FALSE)&gt;Rate!N$195,Rate!N$195,IF(N10/VLOOKUP($BK10,'Historical Calibration 2013'!$A$1:$BJ$13,1+BX$2,FALSE)&lt;Rate!N$208,Rate!N$208,N10/VLOOKUP($BK10,'Historical Calibration 2013'!$A$1:$BJ$13,1+BX$2,FALSE)))</f>
        <v>0.40371629614020754</v>
      </c>
      <c r="BY10" s="21">
        <f>IF(O10/VLOOKUP($BK10,'Historical Calibration 2013'!$A$1:$BJ$13,1+BY$2,FALSE)&gt;Rate!O$195,Rate!O$195,IF(O10/VLOOKUP($BK10,'Historical Calibration 2013'!$A$1:$BJ$13,1+BY$2,FALSE)&lt;Rate!O$208,Rate!O$208,O10/VLOOKUP($BK10,'Historical Calibration 2013'!$A$1:$BJ$13,1+BY$2,FALSE)))</f>
        <v>0.52104055087987755</v>
      </c>
      <c r="BZ10" s="21">
        <f>IF(P10/VLOOKUP($BK10,'Historical Calibration 2013'!$A$1:$BJ$13,1+BZ$2,FALSE)&gt;Rate!P$195,Rate!P$195,IF(P10/VLOOKUP($BK10,'Historical Calibration 2013'!$A$1:$BJ$13,1+BZ$2,FALSE)&lt;Rate!P$208,Rate!P$208,P10/VLOOKUP($BK10,'Historical Calibration 2013'!$A$1:$BJ$13,1+BZ$2,FALSE)))</f>
        <v>0.4750266498436625</v>
      </c>
      <c r="CA10" s="21">
        <f>IF(Q10/VLOOKUP($BK10,'Historical Calibration 2013'!$A$1:$BJ$13,1+CA$2,FALSE)&gt;Rate!Q$195,Rate!Q$195,IF(Q10/VLOOKUP($BK10,'Historical Calibration 2013'!$A$1:$BJ$13,1+CA$2,FALSE)&lt;Rate!Q$208,Rate!Q$208,Q10/VLOOKUP($BK10,'Historical Calibration 2013'!$A$1:$BJ$13,1+CA$2,FALSE)))</f>
        <v>0.29905596763317599</v>
      </c>
      <c r="CB10" s="21">
        <f>IF(R10/VLOOKUP($BK10,'Historical Calibration 2013'!$A$1:$BJ$13,1+CB$2,FALSE)&gt;Rate!R$195,Rate!R$195,IF(R10/VLOOKUP($BK10,'Historical Calibration 2013'!$A$1:$BJ$13,1+CB$2,FALSE)&lt;Rate!R$208,Rate!R$208,R10/VLOOKUP($BK10,'Historical Calibration 2013'!$A$1:$BJ$13,1+CB$2,FALSE)))</f>
        <v>0.90476301598253972</v>
      </c>
      <c r="CC10" s="21">
        <f>IF(S10/VLOOKUP($BK10,'Historical Calibration 2013'!$A$1:$BJ$13,1+CC$2,FALSE)&gt;Rate!S$195,Rate!S$195,IF(S10/VLOOKUP($BK10,'Historical Calibration 2013'!$A$1:$BJ$13,1+CC$2,FALSE)&lt;Rate!S$208,Rate!S$208,S10/VLOOKUP($BK10,'Historical Calibration 2013'!$A$1:$BJ$13,1+CC$2,FALSE)))</f>
        <v>0.47511697150148874</v>
      </c>
      <c r="CD10" s="21">
        <f>IF(T10/VLOOKUP($BK10,'Historical Calibration 2013'!$A$1:$BJ$13,1+CD$2,FALSE)&gt;Rate!T$195,Rate!T$195,IF(T10/VLOOKUP($BK10,'Historical Calibration 2013'!$A$1:$BJ$13,1+CD$2,FALSE)&lt;Rate!T$208,Rate!T$208,T10/VLOOKUP($BK10,'Historical Calibration 2013'!$A$1:$BJ$13,1+CD$2,FALSE)))</f>
        <v>0.38826185101580135</v>
      </c>
      <c r="CE10" s="21">
        <f>IF(U10/VLOOKUP($BK10,'Historical Calibration 2013'!$A$1:$BJ$13,1+CE$2,FALSE)&gt;Rate!U$195,Rate!U$195,IF(U10/VLOOKUP($BK10,'Historical Calibration 2013'!$A$1:$BJ$13,1+CE$2,FALSE)&lt;Rate!U$208,Rate!U$208,U10/VLOOKUP($BK10,'Historical Calibration 2013'!$A$1:$BJ$13,1+CE$2,FALSE)))</f>
        <v>0.45100835200651862</v>
      </c>
      <c r="CF10" s="21">
        <f>IF(V10/VLOOKUP($BK10,'Historical Calibration 2013'!$A$1:$BJ$13,1+CF$2,FALSE)&gt;Rate!V$195,Rate!V$195,IF(V10/VLOOKUP($BK10,'Historical Calibration 2013'!$A$1:$BJ$13,1+CF$2,FALSE)&lt;Rate!V$208,Rate!V$208,V10/VLOOKUP($BK10,'Historical Calibration 2013'!$A$1:$BJ$13,1+CF$2,FALSE)))</f>
        <v>0.81514041339684173</v>
      </c>
      <c r="CG10" s="21">
        <f>(W10+'Historical Calibration 2013'!W92)/VLOOKUP($BK10,'Historical Calibration 2013'!$A$1:$BJ$13,1+CG$2,FALSE)</f>
        <v>1</v>
      </c>
      <c r="CH10" s="21">
        <f>IF(X10/VLOOKUP($BK10,'Historical Calibration 2013'!$A$1:$BJ$13,1+CH$2,FALSE)&gt;Rate!X$195,Rate!X$195,IF(X10/VLOOKUP($BK10,'Historical Calibration 2013'!$A$1:$BJ$13,1+CH$2,FALSE)&lt;Rate!X$208,Rate!X$208,X10/VLOOKUP($BK10,'Historical Calibration 2013'!$A$1:$BJ$13,1+CH$2,FALSE)))</f>
        <v>1.6348024289520291</v>
      </c>
      <c r="CI10" s="21">
        <f>IF(Y10/VLOOKUP($BK10,'Historical Calibration 2013'!$A$1:$BJ$13,1+CI$2,FALSE)&gt;Rate!Y$195,Rate!Y$195,IF(Y10/VLOOKUP($BK10,'Historical Calibration 2013'!$A$1:$BJ$13,1+CI$2,FALSE)&lt;Rate!Y$208,Rate!Y$208,Y10/VLOOKUP($BK10,'Historical Calibration 2013'!$A$1:$BJ$13,1+CI$2,FALSE)))</f>
        <v>0.7134864791989296</v>
      </c>
      <c r="CJ10" s="21">
        <f>IF(Z10/VLOOKUP($BK10,'Historical Calibration 2013'!$A$1:$BJ$13,1+CJ$2,FALSE)&gt;Rate!Z$195,Rate!Z$195,IF(Z10/VLOOKUP($BK10,'Historical Calibration 2013'!$A$1:$BJ$13,1+CJ$2,FALSE)&lt;Rate!Z$208,Rate!Z$208,Z10/VLOOKUP($BK10,'Historical Calibration 2013'!$A$1:$BJ$13,1+CJ$2,FALSE)))</f>
        <v>0.56278045935129417</v>
      </c>
      <c r="CK10" s="21">
        <f>IF(AA10/VLOOKUP($BK10,'Historical Calibration 2013'!$A$1:$BJ$13,1+CK$2,FALSE)&gt;Rate!AA$195,Rate!AA$195,IF(AA10/VLOOKUP($BK10,'Historical Calibration 2013'!$A$1:$BJ$13,1+CK$2,FALSE)&lt;Rate!AA$208,Rate!AA$208,AA10/VLOOKUP($BK10,'Historical Calibration 2013'!$A$1:$BJ$13,1+CK$2,FALSE)))</f>
        <v>0.57899502037120865</v>
      </c>
      <c r="CL10" s="21">
        <f>IF(AB10/VLOOKUP($BK10,'Historical Calibration 2013'!$A$1:$BJ$13,1+CL$2,FALSE)&gt;Rate!AB$195,Rate!AB$195,IF(AB10/VLOOKUP($BK10,'Historical Calibration 2013'!$A$1:$BJ$13,1+CL$2,FALSE)&lt;Rate!AB$208,Rate!AB$208,AB10/VLOOKUP($BK10,'Historical Calibration 2013'!$A$1:$BJ$13,1+CL$2,FALSE)))</f>
        <v>0.16562499999999999</v>
      </c>
      <c r="CM10" s="21">
        <f>IF(AC10/VLOOKUP($BK10,'Historical Calibration 2013'!$A$1:$BJ$13,1+CM$2,FALSE)&gt;Rate!AC$195,Rate!AC$195,IF(AC10/VLOOKUP($BK10,'Historical Calibration 2013'!$A$1:$BJ$13,1+CM$2,FALSE)&lt;Rate!AC$208,Rate!AC$208,AC10/VLOOKUP($BK10,'Historical Calibration 2013'!$A$1:$BJ$13,1+CM$2,FALSE)))</f>
        <v>0.56478397205822972</v>
      </c>
      <c r="CN10" s="21">
        <f>IF(AD10/VLOOKUP($BK10,'Historical Calibration 2013'!$A$1:$BJ$13,1+CN$2,FALSE)&gt;Rate!AD$195,Rate!AD$195,IF(AD10/VLOOKUP($BK10,'Historical Calibration 2013'!$A$1:$BJ$13,1+CN$2,FALSE)&lt;Rate!AD$208,Rate!AD$208,AD10/VLOOKUP($BK10,'Historical Calibration 2013'!$A$1:$BJ$13,1+CN$2,FALSE)))</f>
        <v>0.17288523580986057</v>
      </c>
      <c r="CO10" s="21">
        <f>IF(AE10/VLOOKUP($BK10,'Historical Calibration 2013'!$A$1:$BJ$13,1+CO$2,FALSE)&gt;NONUS!E318,NONUS!E318,IF(AE10/VLOOKUP($BK10,'Historical Calibration 2013'!$A$1:$BJ$13,1+CO$2,FALSE)&lt;NONUS!E332,NONUS!E332,AE10/VLOOKUP($BK10,'Historical Calibration 2013'!$A$1:$BJ$13,1+CO$2,FALSE)))</f>
        <v>1.2967065314742052</v>
      </c>
      <c r="CP10" s="21">
        <f>IF(AF10/VLOOKUP($BK10,'Historical Calibration 2013'!$A$1:$BJ$13,1+CP$2,FALSE)&gt;Rate!AF$195,Rate!AF$195,IF(AF10/VLOOKUP($BK10,'Historical Calibration 2013'!$A$1:$BJ$13,1+CP$2,FALSE)&lt;Rate!AF$208,Rate!AF$208,AF10/VLOOKUP($BK10,'Historical Calibration 2013'!$A$1:$BJ$13,1+CP$2,FALSE)))</f>
        <v>0.32485277904613014</v>
      </c>
      <c r="CQ10" s="21" t="e">
        <f>IF(AG10/VLOOKUP($BK10,'Historical Calibration 2013'!$A$1:$BJ$13,1+CQ$2,FALSE)&gt;Rate!AG$195,Rate!AG$195,IF(AG10/VLOOKUP($BK10,'Historical Calibration 2013'!$A$1:$BJ$13,1+CQ$2,FALSE)&lt;Rate!AG$208,Rate!AG$208,AG10/VLOOKUP($BK10,'Historical Calibration 2013'!$A$1:$BJ$13,1+CQ$2,FALSE)))</f>
        <v>#DIV/0!</v>
      </c>
      <c r="CR10" s="21">
        <f>IF(AH10/VLOOKUP($BK10,'Historical Calibration 2013'!$A$1:$BJ$13,1+CR$2,FALSE)&gt;Rate!AH$195,Rate!AH$195,IF(AH10/VLOOKUP($BK10,'Historical Calibration 2013'!$A$1:$BJ$13,1+CR$2,FALSE)&lt;Rate!AH$208,Rate!AH$208,AH10/VLOOKUP($BK10,'Historical Calibration 2013'!$A$1:$BJ$13,1+CR$2,FALSE)))</f>
        <v>1.1887149751958415E-2</v>
      </c>
      <c r="CS10" s="21">
        <f>IF(AI10/VLOOKUP($BK10,'Historical Calibration 2013'!$A$1:$BJ$13,1+CS$2,FALSE)&gt;Rate!AI$195,Rate!AI$195,IF(AI10/VLOOKUP($BK10,'Historical Calibration 2013'!$A$1:$BJ$13,1+CS$2,FALSE)&lt;Rate!AI$208,Rate!AI$208,AI10/VLOOKUP($BK10,'Historical Calibration 2013'!$A$1:$BJ$13,1+CS$2,FALSE)))</f>
        <v>0.78562042343448857</v>
      </c>
      <c r="CT10" s="21">
        <f>IF(AJ10/VLOOKUP($BK10,'Historical Calibration 2013'!$A$1:$BJ$13,1+CT$2,FALSE)&gt;Rate!AJ$195,Rate!AJ$195,IF(AJ10/VLOOKUP($BK10,'Historical Calibration 2013'!$A$1:$BJ$13,1+CT$2,FALSE)&lt;Rate!AJ$208,Rate!AJ$208,AJ10/VLOOKUP($BK10,'Historical Calibration 2013'!$A$1:$BJ$13,1+CT$2,FALSE)))</f>
        <v>0.69293655984303471</v>
      </c>
      <c r="CU10" s="21">
        <f>IF(AK10/VLOOKUP($BK10,'Historical Calibration 2013'!$A$1:$BJ$13,1+CU$2,FALSE)&gt;Rate!AK$195,Rate!AK$195,IF(AK10/VLOOKUP($BK10,'Historical Calibration 2013'!$A$1:$BJ$13,1+CU$2,FALSE)&lt;Rate!AK$208,Rate!AK$208,AK10/VLOOKUP($BK10,'Historical Calibration 2013'!$A$1:$BJ$13,1+CU$2,FALSE)))</f>
        <v>0.6715435259692758</v>
      </c>
      <c r="CV10" s="21">
        <f>IF(AL10/VLOOKUP($BK10,'Historical Calibration 2013'!$A$1:$BJ$13,1+CV$2,FALSE)&gt;NONUS!F318,NONUS!F318,IF(AL10/VLOOKUP($BK10,'Historical Calibration 2013'!$A$1:$BJ$13,1+CV$2,FALSE)&lt;NONUS!F332,NONUS!F332,AL10/VLOOKUP($BK10,'Historical Calibration 2013'!$A$1:$BJ$13,1+CV$2,FALSE)))</f>
        <v>1.435101692853902</v>
      </c>
      <c r="CW10" s="21">
        <f>IF(AM10/VLOOKUP($BK10,'Historical Calibration 2013'!$A$1:$BJ$13,1+CW$2,FALSE)&gt;Rate!AM$195,Rate!AM$195,IF(AM10/VLOOKUP($BK10,'Historical Calibration 2013'!$A$1:$BJ$13,1+CW$2,FALSE)&lt;Rate!AM$208,Rate!AM$208,AM10/VLOOKUP($BK10,'Historical Calibration 2013'!$A$1:$BJ$13,1+CW$2,FALSE)))</f>
        <v>0.71306818181818177</v>
      </c>
      <c r="CX10" s="21">
        <f>IF(AN10/VLOOKUP($BK10,'Historical Calibration 2013'!$A$1:$BJ$13,1+CX$2,FALSE)&gt;Rate!AN$195,Rate!AN$195,IF(AN10/VLOOKUP($BK10,'Historical Calibration 2013'!$A$1:$BJ$13,1+CX$2,FALSE)&lt;Rate!AN$208,Rate!AN$208,AN10/VLOOKUP($BK10,'Historical Calibration 2013'!$A$1:$BJ$13,1+CX$2,FALSE)))</f>
        <v>0.71714187037108101</v>
      </c>
      <c r="CY10" s="21">
        <f>IF(AO10/VLOOKUP($BK10,'Historical Calibration 2013'!$A$1:$BJ$13,1+CY$2,FALSE)&gt;Rate!AO$195,Rate!AO$195,IF(AO10/VLOOKUP($BK10,'Historical Calibration 2013'!$A$1:$BJ$13,1+CY$2,FALSE)&lt;Rate!AO$208,Rate!AO$208,AO10/VLOOKUP($BK10,'Historical Calibration 2013'!$A$1:$BJ$13,1+CY$2,FALSE)))</f>
        <v>0.8763114908316807</v>
      </c>
      <c r="CZ10" s="21">
        <f>IF(AP10/VLOOKUP($BK10,'Historical Calibration 2013'!$A$1:$BJ$13,1+CZ$2,FALSE)&gt;Rate!AP$195,Rate!AP$195,IF(AP10/VLOOKUP($BK10,'Historical Calibration 2013'!$A$1:$BJ$13,1+CZ$2,FALSE)&lt;Rate!AP$208,Rate!AP$208,AP10/VLOOKUP($BK10,'Historical Calibration 2013'!$A$1:$BJ$13,1+CZ$2,FALSE)))</f>
        <v>0.76976811474393425</v>
      </c>
      <c r="DA10" s="21">
        <f>IF(AQ10/VLOOKUP($BK10,'Historical Calibration 2013'!$A$1:$BJ$13,1+DA$2,FALSE)&gt;NONUS!G318,NONUS!G318,IF(AQ10/VLOOKUP($BK10,'Historical Calibration 2013'!$A$1:$BJ$13,1+DA$2,FALSE)&lt;NONUS!G332,NONUS!G332,AQ10/VLOOKUP($BK10,'Historical Calibration 2013'!$A$1:$BJ$13,1+DA$2,FALSE)))</f>
        <v>0.74670337614815596</v>
      </c>
      <c r="DB10" s="21">
        <f>IF(AR10/VLOOKUP($BK10,'Historical Calibration 2013'!$A$1:$BJ$13,1+DB$2,FALSE)&gt;Rate!AR$195,Rate!AR$195,IF(AR10/VLOOKUP($BK10,'Historical Calibration 2013'!$A$1:$BJ$13,1+DB$2,FALSE)&lt;Rate!AR$208,Rate!AR$208,AR10/VLOOKUP($BK10,'Historical Calibration 2013'!$A$1:$BJ$13,1+DB$2,FALSE)))</f>
        <v>0.41391509433962265</v>
      </c>
      <c r="DC10" s="21">
        <f>IF(AS10/VLOOKUP($BK10,'Historical Calibration 2013'!$A$1:$BJ$13,1+DC$2,FALSE)&gt;Rate!AS$195,Rate!AS$195,IF(AS10/VLOOKUP($BK10,'Historical Calibration 2013'!$A$1:$BJ$13,1+DC$2,FALSE)&lt;Rate!AS$208,Rate!AS$208,AS10/VLOOKUP($BK10,'Historical Calibration 2013'!$A$1:$BJ$13,1+DC$2,FALSE)))</f>
        <v>0.58598207008964953</v>
      </c>
      <c r="DD10" s="21">
        <f>(AT10+'Historical Calibration 2013'!AT92)/VLOOKUP($BK10,'Historical Calibration 2013'!$A$1:$BJ$13,1+DD$2,FALSE)</f>
        <v>-132.58043977772024</v>
      </c>
      <c r="DE10" s="21">
        <f>IF(AU10/VLOOKUP($BK10,'Historical Calibration 2013'!$A$1:$BJ$13,1+DE$2,FALSE)&gt;Rate!AU$195,Rate!AU$195,IF(AU10/VLOOKUP($BK10,'Historical Calibration 2013'!$A$1:$BJ$13,1+DE$2,FALSE)&lt;Rate!AU$208,Rate!AU$208,AU10/VLOOKUP($BK10,'Historical Calibration 2013'!$A$1:$BJ$13,1+DE$2,FALSE)))</f>
        <v>1.018325128171192</v>
      </c>
      <c r="DF10" s="21">
        <f>IF(AV10/VLOOKUP($BK10,'Historical Calibration 2013'!$A$1:$BJ$13,1+DF$2,FALSE)&gt;Rate!AV$195,Rate!AV$195,IF(AV10/VLOOKUP($BK10,'Historical Calibration 2013'!$A$1:$BJ$13,1+DF$2,FALSE)&lt;Rate!AV$208,Rate!AV$208,AV10/VLOOKUP($BK10,'Historical Calibration 2013'!$A$1:$BJ$13,1+DF$2,FALSE)))</f>
        <v>0.88069792124839841</v>
      </c>
      <c r="DG10" s="21">
        <f>IF(AW10/VLOOKUP($BK10,'Historical Calibration 2013'!$A$1:$BJ$13,1+DG$2,FALSE)&gt;Rate!AW$195,Rate!AW$195,IF(AW10/VLOOKUP($BK10,'Historical Calibration 2013'!$A$1:$BJ$13,1+DG$2,FALSE)&lt;Rate!AW$208,Rate!AW$208,AW10/VLOOKUP($BK10,'Historical Calibration 2013'!$A$1:$BJ$13,1+DG$2,FALSE)))</f>
        <v>9.0427614647170584E-2</v>
      </c>
      <c r="DH10" s="21">
        <f>IF(AX10/VLOOKUP($BK10,'Historical Calibration 2013'!$A$1:$BJ$13,1+DH$2,FALSE)&gt;NONUS!I318,NONUS!I318,IF(AX10/VLOOKUP($BK10,'Historical Calibration 2013'!$A$1:$BJ$13,1+DH$2,FALSE)&lt;NONUS!I332,NONUS!I332,AX10/VLOOKUP($BK10,'Historical Calibration 2013'!$A$1:$BJ$13,1+DH$2,FALSE)))</f>
        <v>0.86289860926738571</v>
      </c>
      <c r="DI10" s="21">
        <f>IF(AY10/VLOOKUP($BK10,'Historical Calibration 2013'!$A$1:$BJ$13,1+DI$2,FALSE)&gt;Rate!AY$195,Rate!AY$195,IF(AY10/VLOOKUP($BK10,'Historical Calibration 2013'!$A$1:$BJ$13,1+DI$2,FALSE)&lt;Rate!AY$208,Rate!AY$208,AY10/VLOOKUP($BK10,'Historical Calibration 2013'!$A$1:$BJ$13,1+DI$2,FALSE)))</f>
        <v>0.37744886372157394</v>
      </c>
      <c r="DJ10" s="21">
        <f>IF(AZ10/VLOOKUP($BK10,'Historical Calibration 2013'!$A$1:$BJ$13,1+DJ$2,FALSE)&gt;Rate!AZ$195,Rate!AZ$195,IF(AZ10/VLOOKUP($BK10,'Historical Calibration 2013'!$A$1:$BJ$13,1+DJ$2,FALSE)&lt;Rate!AZ$208,Rate!AZ$208,AZ10/VLOOKUP($BK10,'Historical Calibration 2013'!$A$1:$BJ$13,1+DJ$2,FALSE)))</f>
        <v>0.83536234968607004</v>
      </c>
      <c r="DK10" s="21">
        <f>IF(BA10/VLOOKUP($BK10,'Historical Calibration 2013'!$A$1:$BJ$13,1+DK$2,FALSE)&gt;Rate!BA$195,Rate!BA$195,IF(BA10/VLOOKUP($BK10,'Historical Calibration 2013'!$A$1:$BJ$13,1+DK$2,FALSE)&lt;Rate!BA$208,Rate!BA$208,BA10/VLOOKUP($BK10,'Historical Calibration 2013'!$A$1:$BJ$13,1+DK$2,FALSE)))</f>
        <v>0.82754282446518157</v>
      </c>
      <c r="DL10" s="21">
        <f>IF(BB10/VLOOKUP($BK10,'Historical Calibration 2013'!$A$1:$BJ$13,1+DL$2,FALSE)&gt;Rate!BB$195,Rate!BB$195,IF(BB10/VLOOKUP($BK10,'Historical Calibration 2013'!$A$1:$BJ$13,1+DL$2,FALSE)&lt;Rate!BB$208,Rate!BB$208,BB10/VLOOKUP($BK10,'Historical Calibration 2013'!$A$1:$BJ$13,1+DL$2,FALSE)))</f>
        <v>1.0928167035155707</v>
      </c>
      <c r="DM10" s="21">
        <f>IF(BC10/VLOOKUP($BK10,'Historical Calibration 2013'!$A$1:$BJ$13,1+DM$2,FALSE)&gt;Rate!BC$195,Rate!BC$195,IF(BC10/VLOOKUP($BK10,'Historical Calibration 2013'!$A$1:$BJ$13,1+DM$2,FALSE)&lt;Rate!BC$208,Rate!BC$208,BC10/VLOOKUP($BK10,'Historical Calibration 2013'!$A$1:$BJ$13,1+DM$2,FALSE)))</f>
        <v>0.21551230681167716</v>
      </c>
      <c r="DN10" s="21" t="e">
        <f>IF(BD10/VLOOKUP($BK10,'Historical Calibration 2013'!$A$1:$BJ$13,1+DN$2,FALSE)&gt;Rate!BD$195,Rate!BD$195,IF(BD10/VLOOKUP($BK10,'Historical Calibration 2013'!$A$1:$BJ$13,1+DN$2,FALSE)&lt;Rate!BD$208,Rate!BD$208,BD10/VLOOKUP($BK10,'Historical Calibration 2013'!$A$1:$BJ$13,1+DN$2,FALSE)))</f>
        <v>#DIV/0!</v>
      </c>
      <c r="DO10" s="21">
        <f>IF(BE10/VLOOKUP($BK10,'Historical Calibration 2013'!$A$1:$BJ$13,1+DO$2,FALSE)&gt;Rate!BE$195,Rate!BE$195,IF(BE10/VLOOKUP($BK10,'Historical Calibration 2013'!$A$1:$BJ$13,1+DO$2,FALSE)&lt;Rate!BE$208,Rate!BE$208,BE10/VLOOKUP($BK10,'Historical Calibration 2013'!$A$1:$BJ$13,1+DO$2,FALSE)))</f>
        <v>0.48096245713231667</v>
      </c>
      <c r="DP10" s="21">
        <f>IF(BF10/VLOOKUP($BK10,'Historical Calibration 2013'!$A$1:$BJ$13,1+DP$2,FALSE)&gt;Rate!BF$195,Rate!BF$195,IF(BF10/VLOOKUP($BK10,'Historical Calibration 2013'!$A$1:$BJ$13,1+DP$2,FALSE)&lt;Rate!BF$208,Rate!BF$208,BF10/VLOOKUP($BK10,'Historical Calibration 2013'!$A$1:$BJ$13,1+DP$2,FALSE)))</f>
        <v>0.55653364632237867</v>
      </c>
      <c r="DQ10" s="21">
        <f>IF(BG10/VLOOKUP($BK10,'Historical Calibration 2013'!$A$1:$BJ$13,1+DQ$2,FALSE)&gt;Rate!BG$195,Rate!BG$195,IF(BG10/VLOOKUP($BK10,'Historical Calibration 2013'!$A$1:$BJ$13,1+DQ$2,FALSE)&lt;Rate!BG$208,Rate!BG$208,BG10/VLOOKUP($BK10,'Historical Calibration 2013'!$A$1:$BJ$13,1+DQ$2,FALSE)))</f>
        <v>0.50232558139534889</v>
      </c>
      <c r="DR10" s="21">
        <f>IF(BH10/VLOOKUP($BK10,'Historical Calibration 2013'!$A$1:$BJ$13,1+DR$2,FALSE)&gt;Rate!BH$195,Rate!BH$195,IF(BH10/VLOOKUP($BK10,'Historical Calibration 2013'!$A$1:$BJ$13,1+DR$2,FALSE)&lt;Rate!BH$208,Rate!BH$208,BH10/VLOOKUP($BK10,'Historical Calibration 2013'!$A$1:$BJ$13,1+DR$2,FALSE)))</f>
        <v>4.1224877252417622</v>
      </c>
      <c r="DU10" s="19">
        <v>0.99479274390221273</v>
      </c>
      <c r="DV10" s="19">
        <v>0.75448445768373862</v>
      </c>
      <c r="DW10" s="19">
        <v>0.80431062662417496</v>
      </c>
      <c r="DX10" s="19">
        <v>0.72797701496067979</v>
      </c>
      <c r="DY10" s="19">
        <v>0.4028456644935493</v>
      </c>
      <c r="DZ10" s="19">
        <v>1.0343652777030778</v>
      </c>
      <c r="EA10" s="19" t="e">
        <v>#DIV/0!</v>
      </c>
      <c r="EB10" s="19">
        <v>1.0809312291089284</v>
      </c>
      <c r="EC10" s="19">
        <v>0.67865379131207726</v>
      </c>
      <c r="ED10" s="19">
        <v>1.0177583879503582</v>
      </c>
      <c r="EE10" s="19">
        <v>0.22029236595537591</v>
      </c>
      <c r="EF10" s="19">
        <v>0.9222227207750644</v>
      </c>
      <c r="EG10" s="19">
        <v>0.79229916009406121</v>
      </c>
      <c r="EH10" s="19">
        <v>0.20493804490409057</v>
      </c>
      <c r="EI10" s="19">
        <v>0.6615152410471391</v>
      </c>
      <c r="EJ10" s="19">
        <v>0.36160707017186189</v>
      </c>
      <c r="EK10" s="19">
        <v>1.2391121798383682</v>
      </c>
      <c r="EL10" s="19">
        <v>1.0814882969659225</v>
      </c>
      <c r="EM10" s="19">
        <v>2.0544841065146953</v>
      </c>
      <c r="EN10" s="19">
        <v>0.88736090499599785</v>
      </c>
      <c r="EO10" s="19">
        <v>1.0605508643550208</v>
      </c>
      <c r="EP10" s="19" t="e">
        <v>#DIV/0!</v>
      </c>
      <c r="EQ10" s="19">
        <v>3.8960915534489713</v>
      </c>
      <c r="ER10" s="19">
        <v>0.99256820888883801</v>
      </c>
      <c r="ES10" s="19">
        <v>0.96306318666900581</v>
      </c>
      <c r="ET10" s="19">
        <v>0.30765603565671407</v>
      </c>
      <c r="EU10" s="19">
        <v>0.59173648656450362</v>
      </c>
      <c r="EV10" s="19">
        <v>0.89592942717284041</v>
      </c>
      <c r="EW10" s="19">
        <v>0.5566868653246736</v>
      </c>
      <c r="EX10" s="19">
        <v>1.5556902825106951</v>
      </c>
      <c r="EY10" s="19">
        <v>0.93809940341695908</v>
      </c>
      <c r="EZ10" s="19" t="e">
        <v>#DIV/0!</v>
      </c>
      <c r="FA10" s="19">
        <v>1.0636880440896312</v>
      </c>
      <c r="FB10" s="19">
        <v>0.89139821180016943</v>
      </c>
      <c r="FC10" s="19">
        <v>0.52854538127646222</v>
      </c>
      <c r="FD10" s="19">
        <v>0.53208676973342073</v>
      </c>
      <c r="FE10" s="19">
        <v>1.9303127967405898</v>
      </c>
      <c r="FF10" s="19">
        <v>0.70176533848479439</v>
      </c>
      <c r="FG10" s="19">
        <v>0.83485588571602509</v>
      </c>
      <c r="FH10" s="19">
        <v>1.3725762176170282</v>
      </c>
      <c r="FI10" s="19">
        <v>0.76235467431382753</v>
      </c>
      <c r="FJ10" s="19">
        <v>1.080169739878674</v>
      </c>
      <c r="FK10" s="19">
        <v>0.51298499175602263</v>
      </c>
      <c r="FL10" s="19">
        <v>0.75410294089307595</v>
      </c>
      <c r="FM10" s="19">
        <v>1.3519112299601221</v>
      </c>
      <c r="FN10" s="19">
        <v>1.121144342936885</v>
      </c>
      <c r="FO10" s="19">
        <v>0.94697070241532955</v>
      </c>
      <c r="FP10" s="19">
        <v>0.31514861151436879</v>
      </c>
      <c r="FQ10" s="19">
        <v>1.1409473451442544</v>
      </c>
      <c r="FR10" s="19">
        <v>0.83150431079244502</v>
      </c>
      <c r="FS10" s="19">
        <v>0.85946025318360808</v>
      </c>
      <c r="FT10" s="19">
        <v>0.85276675567628679</v>
      </c>
      <c r="FU10" s="19">
        <v>1.2401339267062161</v>
      </c>
      <c r="FV10" s="19">
        <v>0.11110156629043742</v>
      </c>
      <c r="FW10" s="19" t="e">
        <v>#DIV/0!</v>
      </c>
      <c r="FX10" s="19">
        <v>0.6707676091596616</v>
      </c>
      <c r="FY10" s="19">
        <v>0.40422764992120336</v>
      </c>
      <c r="FZ10" s="19">
        <v>3.4761716992207283</v>
      </c>
      <c r="GA10" s="19">
        <v>27.791458144787583</v>
      </c>
    </row>
    <row r="11" spans="1:183" ht="15" x14ac:dyDescent="0.25">
      <c r="A11" s="3" t="s">
        <v>70</v>
      </c>
      <c r="B11" s="21">
        <v>10819490</v>
      </c>
      <c r="C11" s="21">
        <v>12108610</v>
      </c>
      <c r="D11" s="21">
        <v>2081155.75</v>
      </c>
      <c r="E11" s="21">
        <v>8539834</v>
      </c>
      <c r="F11" s="21">
        <v>490573.53125</v>
      </c>
      <c r="G11" s="21">
        <v>6189186.5</v>
      </c>
      <c r="H11" s="21">
        <v>0</v>
      </c>
      <c r="I11" s="21">
        <v>57881784</v>
      </c>
      <c r="J11" s="21">
        <v>1215529</v>
      </c>
      <c r="K11" s="21">
        <v>5976880.5</v>
      </c>
      <c r="L11" s="21">
        <v>290609.625</v>
      </c>
      <c r="M11" s="21">
        <v>62406672</v>
      </c>
      <c r="N11" s="21">
        <v>10653524</v>
      </c>
      <c r="O11" s="21">
        <v>1193890.625</v>
      </c>
      <c r="P11" s="21">
        <v>550295.6875</v>
      </c>
      <c r="Q11" s="21">
        <v>75144.390625</v>
      </c>
      <c r="R11" s="21">
        <v>6647360</v>
      </c>
      <c r="S11" s="21">
        <v>1720.801025390625</v>
      </c>
      <c r="T11" s="21">
        <v>8660.6533203125</v>
      </c>
      <c r="U11" s="21">
        <v>3277783.5</v>
      </c>
      <c r="V11" s="21">
        <v>7757057.5</v>
      </c>
      <c r="W11" s="37">
        <v>0</v>
      </c>
      <c r="X11" s="21">
        <v>1143673.875</v>
      </c>
      <c r="Y11" s="21">
        <v>1346692.25</v>
      </c>
      <c r="Z11" s="21">
        <v>7871559</v>
      </c>
      <c r="AA11" s="21">
        <v>2394619.5</v>
      </c>
      <c r="AB11" s="21">
        <v>610621.5</v>
      </c>
      <c r="AC11" s="21">
        <v>16575099</v>
      </c>
      <c r="AD11" s="21">
        <v>8430.0595703125</v>
      </c>
      <c r="AE11" s="21">
        <v>1195272</v>
      </c>
      <c r="AF11" s="21">
        <v>5892906</v>
      </c>
      <c r="AG11" s="21">
        <v>5807.5947265625</v>
      </c>
      <c r="AH11" s="21">
        <v>128.60148620605469</v>
      </c>
      <c r="AI11" s="21">
        <v>2079199.875</v>
      </c>
      <c r="AJ11" s="21">
        <v>4600666.5</v>
      </c>
      <c r="AK11" s="21">
        <v>573826.8125</v>
      </c>
      <c r="AL11" s="21">
        <v>1549566.875</v>
      </c>
      <c r="AM11" s="21">
        <v>11557043</v>
      </c>
      <c r="AN11" s="21">
        <v>13140303</v>
      </c>
      <c r="AO11" s="21">
        <v>11961506</v>
      </c>
      <c r="AP11" s="21">
        <v>4351946.5</v>
      </c>
      <c r="AQ11" s="21">
        <v>10988323</v>
      </c>
      <c r="AR11" s="21">
        <v>2989458.5</v>
      </c>
      <c r="AS11" s="21">
        <v>15791423</v>
      </c>
      <c r="AT11" s="21">
        <v>205060.546875</v>
      </c>
      <c r="AU11" s="21">
        <v>1281448.625</v>
      </c>
      <c r="AV11" s="21">
        <v>8157078</v>
      </c>
      <c r="AW11" s="21">
        <v>10062.2080078125</v>
      </c>
      <c r="AX11" s="21">
        <v>2273410.5</v>
      </c>
      <c r="AY11" s="21">
        <v>2298546.25</v>
      </c>
      <c r="AZ11" s="21">
        <v>41683956</v>
      </c>
      <c r="BA11" s="21">
        <v>344826368</v>
      </c>
      <c r="BB11" s="21">
        <v>4174630.5</v>
      </c>
      <c r="BC11" s="21">
        <v>96618.6875</v>
      </c>
      <c r="BD11" s="21">
        <v>0</v>
      </c>
      <c r="BE11" s="21">
        <v>5637537</v>
      </c>
      <c r="BF11" s="21">
        <v>39393.296875</v>
      </c>
      <c r="BG11" s="21">
        <v>30944.462890625</v>
      </c>
      <c r="BH11" s="21">
        <v>0</v>
      </c>
      <c r="BI11" s="21">
        <v>914081116.55737305</v>
      </c>
      <c r="BJ11" s="21">
        <f t="shared" si="1"/>
        <v>2015</v>
      </c>
      <c r="BK11" s="21">
        <f t="shared" si="2"/>
        <v>2</v>
      </c>
      <c r="BL11" s="21">
        <f>IF(B11/VLOOKUP($BK11,'Historical Calibration 2013'!$A$1:$BJ$13,1+BL$2,FALSE)&gt;NONUS!B319,NONUS!B319,IF(B11/VLOOKUP($BK11,'Historical Calibration 2013'!$A$1:$BJ$13,1+BL$2,FALSE)&lt;NONUS!B333,NONUS!B333,B11/VLOOKUP($BK11,'Historical Calibration 2013'!$A$1:$BJ$13,1+BL$2,FALSE)))</f>
        <v>0.94117386092587341</v>
      </c>
      <c r="BM11" s="21">
        <f>IF(C11/VLOOKUP($BK11,'Historical Calibration 2013'!$A$1:$BJ$13,1+BM$2,FALSE)&gt;Rate!C$196,Rate!C$196,IF(C11/VLOOKUP($BK11,'Historical Calibration 2013'!$A$1:$BJ$13,1+BM$2,FALSE)&lt;Rate!C$209,Rate!C$209,C11/VLOOKUP($BK11,'Historical Calibration 2013'!$A$1:$BJ$13,1+BM$2,FALSE)))</f>
        <v>0.54703748488512693</v>
      </c>
      <c r="BN11" s="21">
        <f>IF(D11/VLOOKUP($BK11,'Historical Calibration 2013'!$A$1:$BJ$13,1+BN$2,FALSE)&gt;Rate!D$196,Rate!D$196,IF(D11/VLOOKUP($BK11,'Historical Calibration 2013'!$A$1:$BJ$13,1+BN$2,FALSE)&lt;Rate!D$209,Rate!D$209,D11/VLOOKUP($BK11,'Historical Calibration 2013'!$A$1:$BJ$13,1+BN$2,FALSE)))</f>
        <v>0.51586128482092097</v>
      </c>
      <c r="BO11" s="21">
        <f>IF(E11/VLOOKUP($BK11,'Historical Calibration 2013'!$A$1:$BJ$13,1+BO$2,FALSE)&gt;Rate!E$196,Rate!E$196,IF(E11/VLOOKUP($BK11,'Historical Calibration 2013'!$A$1:$BJ$13,1+BO$2,FALSE)&lt;Rate!E$209,Rate!E$209,E11/VLOOKUP($BK11,'Historical Calibration 2013'!$A$1:$BJ$13,1+BO$2,FALSE)))</f>
        <v>0.56181492114701947</v>
      </c>
      <c r="BP11" s="21">
        <f>IF(F11/VLOOKUP($BK11,'Historical Calibration 2013'!$A$1:$BJ$13,1+BP$2,FALSE)&gt;NONUS!C319,NONUS!C319,IF(F11/VLOOKUP($BK11,'Historical Calibration 2013'!$A$1:$BJ$13,1+BP$2,FALSE)&lt;NONUS!C333,NONUS!C333,F11/VLOOKUP($BK11,'Historical Calibration 2013'!$A$1:$BJ$13,1+BP$2,FALSE)))</f>
        <v>0.41507159334834304</v>
      </c>
      <c r="BQ11" s="21">
        <f>IF((G11+H11)/VLOOKUP($BK11,'Historical Calibration 2013'!$A$1:$BJ$13,1+BQ$2,FALSE)&gt;NONUS!J319,NONUS!J319,IF((G11+H11)/VLOOKUP($BK11,'Historical Calibration 2013'!$A$1:$BJ$13,1+BQ$2,FALSE)&lt;NONUS!J333,NONUS!J333,(G11+H11)/VLOOKUP($BK11,'Historical Calibration 2013'!$A$1:$BJ$13,1+BQ$2,FALSE)))</f>
        <v>1.019765538433655</v>
      </c>
      <c r="BR11" s="21" t="e">
        <f>IF(H11/VLOOKUP($BK11,'Historical Calibration 2013'!$A$1:$BJ$13,1+BR$2,FALSE)&gt;Rate!H$196,Rate!H$196,IF(H11/VLOOKUP($BK11,'Historical Calibration 2013'!$A$1:$BJ$13,1+BR$2,FALSE)&lt;Rate!H$209,Rate!H$209,H11/VLOOKUP($BK11,'Historical Calibration 2013'!$A$1:$BJ$13,1+BR$2,FALSE)))</f>
        <v>#DIV/0!</v>
      </c>
      <c r="BS11" s="21">
        <f>IF(I11/VLOOKUP($BK11,'Historical Calibration 2013'!$A$1:$BJ$13,1+BS$2,FALSE)&gt;Rate!I$196,Rate!I$196,IF(I11/VLOOKUP($BK11,'Historical Calibration 2013'!$A$1:$BJ$13,1+BS$2,FALSE)&lt;Rate!I$209,Rate!I$209,I11/VLOOKUP($BK11,'Historical Calibration 2013'!$A$1:$BJ$13,1+BS$2,FALSE)))</f>
        <v>1.0907880436882198</v>
      </c>
      <c r="BT11" s="21">
        <f>IF(J11/VLOOKUP($BK11,'Historical Calibration 2013'!$A$1:$BJ$13,1+BT$2,FALSE)&gt;Rate!J$196,Rate!J$196,IF(J11/VLOOKUP($BK11,'Historical Calibration 2013'!$A$1:$BJ$13,1+BT$2,FALSE)&lt;Rate!J$209,Rate!J$209,J11/VLOOKUP($BK11,'Historical Calibration 2013'!$A$1:$BJ$13,1+BT$2,FALSE)))</f>
        <v>0.65915871121718372</v>
      </c>
      <c r="BU11" s="21">
        <f>IF(K11/VLOOKUP($BK11,'Historical Calibration 2013'!$A$1:$BJ$13,1+BU$2,FALSE)&gt;Rate!K$196,Rate!K$196,IF(K11/VLOOKUP($BK11,'Historical Calibration 2013'!$A$1:$BJ$13,1+BU$2,FALSE)&lt;Rate!K$209,Rate!K$209,K11/VLOOKUP($BK11,'Historical Calibration 2013'!$A$1:$BJ$13,1+BU$2,FALSE)))</f>
        <v>0.6825262701357554</v>
      </c>
      <c r="BV11" s="21">
        <f>IF(L11/VLOOKUP($BK11,'Historical Calibration 2013'!$A$1:$BJ$13,1+BV$2,FALSE)&gt;Rate!L$196,Rate!L$196,IF(L11/VLOOKUP($BK11,'Historical Calibration 2013'!$A$1:$BJ$13,1+BV$2,FALSE)&lt;Rate!L$209,Rate!L$209,L11/VLOOKUP($BK11,'Historical Calibration 2013'!$A$1:$BJ$13,1+BV$2,FALSE)))</f>
        <v>0.3143365983971505</v>
      </c>
      <c r="BW11" s="21">
        <f>IF(M11/VLOOKUP($BK11,'Historical Calibration 2013'!$A$1:$BJ$13,1+BW$2,FALSE)&gt;Rate!M$196,Rate!M$196,IF(M11/VLOOKUP($BK11,'Historical Calibration 2013'!$A$1:$BJ$13,1+BW$2,FALSE)&lt;Rate!M$209,Rate!M$209,M11/VLOOKUP($BK11,'Historical Calibration 2013'!$A$1:$BJ$13,1+BW$2,FALSE)))</f>
        <v>0.81283246431769107</v>
      </c>
      <c r="BX11" s="21">
        <f>IF(N11/VLOOKUP($BK11,'Historical Calibration 2013'!$A$1:$BJ$13,1+BX$2,FALSE)&gt;Rate!N$196,Rate!N$196,IF(N11/VLOOKUP($BK11,'Historical Calibration 2013'!$A$1:$BJ$13,1+BX$2,FALSE)&lt;Rate!N$209,Rate!N$209,N11/VLOOKUP($BK11,'Historical Calibration 2013'!$A$1:$BJ$13,1+BX$2,FALSE)))</f>
        <v>0.59064937231513537</v>
      </c>
      <c r="BY11" s="21">
        <f>IF(O11/VLOOKUP($BK11,'Historical Calibration 2013'!$A$1:$BJ$13,1+BY$2,FALSE)&gt;Rate!O$196,Rate!O$196,IF(O11/VLOOKUP($BK11,'Historical Calibration 2013'!$A$1:$BJ$13,1+BY$2,FALSE)&lt;Rate!O$209,Rate!O$209,O11/VLOOKUP($BK11,'Historical Calibration 2013'!$A$1:$BJ$13,1+BY$2,FALSE)))</f>
        <v>1.9177413186145249</v>
      </c>
      <c r="BZ11" s="21">
        <f>IF(P11/VLOOKUP($BK11,'Historical Calibration 2013'!$A$1:$BJ$13,1+BZ$2,FALSE)&gt;Rate!P$196,Rate!P$196,IF(P11/VLOOKUP($BK11,'Historical Calibration 2013'!$A$1:$BJ$13,1+BZ$2,FALSE)&lt;Rate!P$209,Rate!P$209,P11/VLOOKUP($BK11,'Historical Calibration 2013'!$A$1:$BJ$13,1+BZ$2,FALSE)))</f>
        <v>0.42956445078470479</v>
      </c>
      <c r="CA11" s="21">
        <f>IF(Q11/VLOOKUP($BK11,'Historical Calibration 2013'!$A$1:$BJ$13,1+CA$2,FALSE)&gt;Rate!Q$196,Rate!Q$196,IF(Q11/VLOOKUP($BK11,'Historical Calibration 2013'!$A$1:$BJ$13,1+CA$2,FALSE)&lt;Rate!Q$209,Rate!Q$209,Q11/VLOOKUP($BK11,'Historical Calibration 2013'!$A$1:$BJ$13,1+CA$2,FALSE)))</f>
        <v>0.43435410066877861</v>
      </c>
      <c r="CB11" s="21">
        <f>IF(R11/VLOOKUP($BK11,'Historical Calibration 2013'!$A$1:$BJ$13,1+CB$2,FALSE)&gt;Rate!R$196,Rate!R$196,IF(R11/VLOOKUP($BK11,'Historical Calibration 2013'!$A$1:$BJ$13,1+CB$2,FALSE)&lt;Rate!R$209,Rate!R$209,R11/VLOOKUP($BK11,'Historical Calibration 2013'!$A$1:$BJ$13,1+CB$2,FALSE)))</f>
        <v>0.86502028920329144</v>
      </c>
      <c r="CC11" s="21">
        <f>IF(S11/VLOOKUP($BK11,'Historical Calibration 2013'!$A$1:$BJ$13,1+CC$2,FALSE)&gt;Rate!S$196,Rate!S$196,IF(S11/VLOOKUP($BK11,'Historical Calibration 2013'!$A$1:$BJ$13,1+CC$2,FALSE)&lt;Rate!S$209,Rate!S$209,S11/VLOOKUP($BK11,'Historical Calibration 2013'!$A$1:$BJ$13,1+CC$2,FALSE)))</f>
        <v>1.561871254062265</v>
      </c>
      <c r="CD11" s="21">
        <f>IF(T11/VLOOKUP($BK11,'Historical Calibration 2013'!$A$1:$BJ$13,1+CD$2,FALSE)&gt;Rate!T$196,Rate!T$196,IF(T11/VLOOKUP($BK11,'Historical Calibration 2013'!$A$1:$BJ$13,1+CD$2,FALSE)&lt;Rate!T$209,Rate!T$209,T11/VLOOKUP($BK11,'Historical Calibration 2013'!$A$1:$BJ$13,1+CD$2,FALSE)))</f>
        <v>1.1444592884448197</v>
      </c>
      <c r="CE11" s="21">
        <f>IF(U11/VLOOKUP($BK11,'Historical Calibration 2013'!$A$1:$BJ$13,1+CE$2,FALSE)&gt;Rate!U$196,Rate!U$196,IF(U11/VLOOKUP($BK11,'Historical Calibration 2013'!$A$1:$BJ$13,1+CE$2,FALSE)&lt;Rate!U$209,Rate!U$209,U11/VLOOKUP($BK11,'Historical Calibration 2013'!$A$1:$BJ$13,1+CE$2,FALSE)))</f>
        <v>0.6141522029372497</v>
      </c>
      <c r="CF11" s="21">
        <f>IF(V11/VLOOKUP($BK11,'Historical Calibration 2013'!$A$1:$BJ$13,1+CF$2,FALSE)&gt;Rate!V$196,Rate!V$196,IF(V11/VLOOKUP($BK11,'Historical Calibration 2013'!$A$1:$BJ$13,1+CF$2,FALSE)&lt;Rate!V$209,Rate!V$209,V11/VLOOKUP($BK11,'Historical Calibration 2013'!$A$1:$BJ$13,1+CF$2,FALSE)))</f>
        <v>0.59619500973795903</v>
      </c>
      <c r="CG11" s="21">
        <f>(W11+'Historical Calibration 2013'!W93)/VLOOKUP($BK11,'Historical Calibration 2013'!$A$1:$BJ$13,1+CG$2,FALSE)</f>
        <v>1</v>
      </c>
      <c r="CH11" s="21">
        <f>IF(X11/VLOOKUP($BK11,'Historical Calibration 2013'!$A$1:$BJ$13,1+CH$2,FALSE)&gt;Rate!X$196,Rate!X$196,IF(X11/VLOOKUP($BK11,'Historical Calibration 2013'!$A$1:$BJ$13,1+CH$2,FALSE)&lt;Rate!X$209,Rate!X$209,X11/VLOOKUP($BK11,'Historical Calibration 2013'!$A$1:$BJ$13,1+CH$2,FALSE)))</f>
        <v>2.5347668490933741</v>
      </c>
      <c r="CI11" s="21">
        <f>IF(Y11/VLOOKUP($BK11,'Historical Calibration 2013'!$A$1:$BJ$13,1+CI$2,FALSE)&gt;Rate!Y$196,Rate!Y$196,IF(Y11/VLOOKUP($BK11,'Historical Calibration 2013'!$A$1:$BJ$13,1+CI$2,FALSE)&lt;Rate!Y$209,Rate!Y$209,Y11/VLOOKUP($BK11,'Historical Calibration 2013'!$A$1:$BJ$13,1+CI$2,FALSE)))</f>
        <v>0.59111779715066148</v>
      </c>
      <c r="CJ11" s="21">
        <f>IF(Z11/VLOOKUP($BK11,'Historical Calibration 2013'!$A$1:$BJ$13,1+CJ$2,FALSE)&gt;Rate!Z$196,Rate!Z$196,IF(Z11/VLOOKUP($BK11,'Historical Calibration 2013'!$A$1:$BJ$13,1+CJ$2,FALSE)&lt;Rate!Z$209,Rate!Z$209,Z11/VLOOKUP($BK11,'Historical Calibration 2013'!$A$1:$BJ$13,1+CJ$2,FALSE)))</f>
        <v>0.66342344665766539</v>
      </c>
      <c r="CK11" s="21">
        <f>IF(AA11/VLOOKUP($BK11,'Historical Calibration 2013'!$A$1:$BJ$13,1+CK$2,FALSE)&gt;Rate!AA$196,Rate!AA$196,IF(AA11/VLOOKUP($BK11,'Historical Calibration 2013'!$A$1:$BJ$13,1+CK$2,FALSE)&lt;Rate!AA$209,Rate!AA$209,AA11/VLOOKUP($BK11,'Historical Calibration 2013'!$A$1:$BJ$13,1+CK$2,FALSE)))</f>
        <v>1.2824743852651073</v>
      </c>
      <c r="CL11" s="21">
        <f>IF(AB11/VLOOKUP($BK11,'Historical Calibration 2013'!$A$1:$BJ$13,1+CL$2,FALSE)&gt;Rate!AB$196,Rate!AB$196,IF(AB11/VLOOKUP($BK11,'Historical Calibration 2013'!$A$1:$BJ$13,1+CL$2,FALSE)&lt;Rate!AB$209,Rate!AB$209,AB11/VLOOKUP($BK11,'Historical Calibration 2013'!$A$1:$BJ$13,1+CL$2,FALSE)))</f>
        <v>0.41245376078914919</v>
      </c>
      <c r="CM11" s="21">
        <f>IF(AC11/VLOOKUP($BK11,'Historical Calibration 2013'!$A$1:$BJ$13,1+CM$2,FALSE)&gt;Rate!AC$196,Rate!AC$196,IF(AC11/VLOOKUP($BK11,'Historical Calibration 2013'!$A$1:$BJ$13,1+CM$2,FALSE)&lt;Rate!AC$209,Rate!AC$209,AC11/VLOOKUP($BK11,'Historical Calibration 2013'!$A$1:$BJ$13,1+CM$2,FALSE)))</f>
        <v>0.58187580896051794</v>
      </c>
      <c r="CN11" s="21">
        <f>IF(AD11/VLOOKUP($BK11,'Historical Calibration 2013'!$A$1:$BJ$13,1+CN$2,FALSE)&gt;Rate!AD$196,Rate!AD$196,IF(AD11/VLOOKUP($BK11,'Historical Calibration 2013'!$A$1:$BJ$13,1+CN$2,FALSE)&lt;Rate!AD$209,Rate!AD$209,AD11/VLOOKUP($BK11,'Historical Calibration 2013'!$A$1:$BJ$13,1+CN$2,FALSE)))</f>
        <v>0.28233224108633509</v>
      </c>
      <c r="CO11" s="21">
        <f>IF(AE11/VLOOKUP($BK11,'Historical Calibration 2013'!$A$1:$BJ$13,1+CO$2,FALSE)&gt;NONUS!E319,NONUS!E319,IF(AE11/VLOOKUP($BK11,'Historical Calibration 2013'!$A$1:$BJ$13,1+CO$2,FALSE)&lt;NONUS!E333,NONUS!E333,AE11/VLOOKUP($BK11,'Historical Calibration 2013'!$A$1:$BJ$13,1+CO$2,FALSE)))</f>
        <v>1.8783169797255448</v>
      </c>
      <c r="CP11" s="21">
        <f>IF(AF11/VLOOKUP($BK11,'Historical Calibration 2013'!$A$1:$BJ$13,1+CP$2,FALSE)&gt;Rate!AF$196,Rate!AF$196,IF(AF11/VLOOKUP($BK11,'Historical Calibration 2013'!$A$1:$BJ$13,1+CP$2,FALSE)&lt;Rate!AF$209,Rate!AF$209,AF11/VLOOKUP($BK11,'Historical Calibration 2013'!$A$1:$BJ$13,1+CP$2,FALSE)))</f>
        <v>0.48150510204081631</v>
      </c>
      <c r="CQ11" s="21" t="e">
        <f>IF(AG11/VLOOKUP($BK11,'Historical Calibration 2013'!$A$1:$BJ$13,1+CQ$2,FALSE)&gt;Rate!AG$196,Rate!AG$196,IF(AG11/VLOOKUP($BK11,'Historical Calibration 2013'!$A$1:$BJ$13,1+CQ$2,FALSE)&lt;Rate!AG$209,Rate!AG$209,AG11/VLOOKUP($BK11,'Historical Calibration 2013'!$A$1:$BJ$13,1+CQ$2,FALSE)))</f>
        <v>#DIV/0!</v>
      </c>
      <c r="CR11" s="21">
        <f>IF(AH11/VLOOKUP($BK11,'Historical Calibration 2013'!$A$1:$BJ$13,1+CR$2,FALSE)&gt;Rate!AH$196,Rate!AH$196,IF(AH11/VLOOKUP($BK11,'Historical Calibration 2013'!$A$1:$BJ$13,1+CR$2,FALSE)&lt;Rate!AH$209,Rate!AH$209,AH11/VLOOKUP($BK11,'Historical Calibration 2013'!$A$1:$BJ$13,1+CR$2,FALSE)))</f>
        <v>0.64256470394925236</v>
      </c>
      <c r="CS11" s="21">
        <f>IF(AI11/VLOOKUP($BK11,'Historical Calibration 2013'!$A$1:$BJ$13,1+CS$2,FALSE)&gt;Rate!AI$196,Rate!AI$196,IF(AI11/VLOOKUP($BK11,'Historical Calibration 2013'!$A$1:$BJ$13,1+CS$2,FALSE)&lt;Rate!AI$209,Rate!AI$209,AI11/VLOOKUP($BK11,'Historical Calibration 2013'!$A$1:$BJ$13,1+CS$2,FALSE)))</f>
        <v>0.67890290009625842</v>
      </c>
      <c r="CT11" s="21">
        <f>IF(AJ11/VLOOKUP($BK11,'Historical Calibration 2013'!$A$1:$BJ$13,1+CT$2,FALSE)&gt;Rate!AJ$196,Rate!AJ$196,IF(AJ11/VLOOKUP($BK11,'Historical Calibration 2013'!$A$1:$BJ$13,1+CT$2,FALSE)&lt;Rate!AJ$209,Rate!AJ$209,AJ11/VLOOKUP($BK11,'Historical Calibration 2013'!$A$1:$BJ$13,1+CT$2,FALSE)))</f>
        <v>0.84333727048212181</v>
      </c>
      <c r="CU11" s="21">
        <f>IF(AK11/VLOOKUP($BK11,'Historical Calibration 2013'!$A$1:$BJ$13,1+CU$2,FALSE)&gt;Rate!AK$196,Rate!AK$196,IF(AK11/VLOOKUP($BK11,'Historical Calibration 2013'!$A$1:$BJ$13,1+CU$2,FALSE)&lt;Rate!AK$209,Rate!AK$209,AK11/VLOOKUP($BK11,'Historical Calibration 2013'!$A$1:$BJ$13,1+CU$2,FALSE)))</f>
        <v>0.65962698848052659</v>
      </c>
      <c r="CV11" s="21">
        <f>IF(AL11/VLOOKUP($BK11,'Historical Calibration 2013'!$A$1:$BJ$13,1+CV$2,FALSE)&gt;NONUS!F319,NONUS!F319,IF(AL11/VLOOKUP($BK11,'Historical Calibration 2013'!$A$1:$BJ$13,1+CV$2,FALSE)&lt;NONUS!F333,NONUS!F333,AL11/VLOOKUP($BK11,'Historical Calibration 2013'!$A$1:$BJ$13,1+CV$2,FALSE)))</f>
        <v>2.6987766954433265</v>
      </c>
      <c r="CW11" s="21">
        <f>IF(AM11/VLOOKUP($BK11,'Historical Calibration 2013'!$A$1:$BJ$13,1+CW$2,FALSE)&gt;Rate!AM$196,Rate!AM$196,IF(AM11/VLOOKUP($BK11,'Historical Calibration 2013'!$A$1:$BJ$13,1+CW$2,FALSE)&lt;Rate!AM$209,Rate!AM$209,AM11/VLOOKUP($BK11,'Historical Calibration 2013'!$A$1:$BJ$13,1+CW$2,FALSE)))</f>
        <v>0.7393149882903981</v>
      </c>
      <c r="CX11" s="21">
        <f>IF(AN11/VLOOKUP($BK11,'Historical Calibration 2013'!$A$1:$BJ$13,1+CX$2,FALSE)&gt;Rate!AN$196,Rate!AN$196,IF(AN11/VLOOKUP($BK11,'Historical Calibration 2013'!$A$1:$BJ$13,1+CX$2,FALSE)&lt;Rate!AN$209,Rate!AN$209,AN11/VLOOKUP($BK11,'Historical Calibration 2013'!$A$1:$BJ$13,1+CX$2,FALSE)))</f>
        <v>0.7012294909991188</v>
      </c>
      <c r="CY11" s="21">
        <f>IF(AO11/VLOOKUP($BK11,'Historical Calibration 2013'!$A$1:$BJ$13,1+CY$2,FALSE)&gt;Rate!AO$196,Rate!AO$196,IF(AO11/VLOOKUP($BK11,'Historical Calibration 2013'!$A$1:$BJ$13,1+CY$2,FALSE)&lt;Rate!AO$209,Rate!AO$209,AO11/VLOOKUP($BK11,'Historical Calibration 2013'!$A$1:$BJ$13,1+CY$2,FALSE)))</f>
        <v>0.91110779348487603</v>
      </c>
      <c r="CZ11" s="21">
        <f>IF(AP11/VLOOKUP($BK11,'Historical Calibration 2013'!$A$1:$BJ$13,1+CZ$2,FALSE)&gt;Rate!AP$196,Rate!AP$196,IF(AP11/VLOOKUP($BK11,'Historical Calibration 2013'!$A$1:$BJ$13,1+CZ$2,FALSE)&lt;Rate!AP$209,Rate!AP$209,AP11/VLOOKUP($BK11,'Historical Calibration 2013'!$A$1:$BJ$13,1+CZ$2,FALSE)))</f>
        <v>0.72322858286629299</v>
      </c>
      <c r="DA11" s="21">
        <f>IF(AQ11/VLOOKUP($BK11,'Historical Calibration 2013'!$A$1:$BJ$13,1+DA$2,FALSE)&gt;NONUS!G319,NONUS!G319,IF(AQ11/VLOOKUP($BK11,'Historical Calibration 2013'!$A$1:$BJ$13,1+DA$2,FALSE)&lt;NONUS!G333,NONUS!G333,AQ11/VLOOKUP($BK11,'Historical Calibration 2013'!$A$1:$BJ$13,1+DA$2,FALSE)))</f>
        <v>0.75766650007818159</v>
      </c>
      <c r="DB11" s="21">
        <f>IF(AR11/VLOOKUP($BK11,'Historical Calibration 2013'!$A$1:$BJ$13,1+DB$2,FALSE)&gt;Rate!AR$196,Rate!AR$196,IF(AR11/VLOOKUP($BK11,'Historical Calibration 2013'!$A$1:$BJ$13,1+DB$2,FALSE)&lt;Rate!AR$209,Rate!AR$209,AR11/VLOOKUP($BK11,'Historical Calibration 2013'!$A$1:$BJ$13,1+DB$2,FALSE)))</f>
        <v>0.39808968894108937</v>
      </c>
      <c r="DC11" s="21">
        <f>IF(AS11/VLOOKUP($BK11,'Historical Calibration 2013'!$A$1:$BJ$13,1+DC$2,FALSE)&gt;Rate!AS$196,Rate!AS$196,IF(AS11/VLOOKUP($BK11,'Historical Calibration 2013'!$A$1:$BJ$13,1+DC$2,FALSE)&lt;Rate!AS$209,Rate!AS$209,AS11/VLOOKUP($BK11,'Historical Calibration 2013'!$A$1:$BJ$13,1+DC$2,FALSE)))</f>
        <v>0.51008293672763638</v>
      </c>
      <c r="DD11" s="21" t="e">
        <f>(AT11+'Historical Calibration 2013'!AT93)/VLOOKUP($BK11,'Historical Calibration 2013'!$A$1:$BJ$13,1+DD$2,FALSE)</f>
        <v>#DIV/0!</v>
      </c>
      <c r="DE11" s="21">
        <f>IF(AU11/VLOOKUP($BK11,'Historical Calibration 2013'!$A$1:$BJ$13,1+DE$2,FALSE)&gt;Rate!AU$196,Rate!AU$196,IF(AU11/VLOOKUP($BK11,'Historical Calibration 2013'!$A$1:$BJ$13,1+DE$2,FALSE)&lt;Rate!AU$209,Rate!AU$209,AU11/VLOOKUP($BK11,'Historical Calibration 2013'!$A$1:$BJ$13,1+DE$2,FALSE)))</f>
        <v>0.46959136584191413</v>
      </c>
      <c r="DF11" s="21">
        <f>IF(AV11/VLOOKUP($BK11,'Historical Calibration 2013'!$A$1:$BJ$13,1+DF$2,FALSE)&gt;Rate!AV$196,Rate!AV$196,IF(AV11/VLOOKUP($BK11,'Historical Calibration 2013'!$A$1:$BJ$13,1+DF$2,FALSE)&lt;Rate!AV$209,Rate!AV$209,AV11/VLOOKUP($BK11,'Historical Calibration 2013'!$A$1:$BJ$13,1+DF$2,FALSE)))</f>
        <v>0.85109052691150267</v>
      </c>
      <c r="DG11" s="21">
        <f>IF(AW11/VLOOKUP($BK11,'Historical Calibration 2013'!$A$1:$BJ$13,1+DG$2,FALSE)&gt;Rate!AW$196,Rate!AW$196,IF(AW11/VLOOKUP($BK11,'Historical Calibration 2013'!$A$1:$BJ$13,1+DG$2,FALSE)&lt;Rate!AW$209,Rate!AW$209,AW11/VLOOKUP($BK11,'Historical Calibration 2013'!$A$1:$BJ$13,1+DG$2,FALSE)))</f>
        <v>0.62652170631872872</v>
      </c>
      <c r="DH11" s="21">
        <f>IF(AX11/VLOOKUP($BK11,'Historical Calibration 2013'!$A$1:$BJ$13,1+DH$2,FALSE)&gt;NONUS!I319,NONUS!I319,IF(AX11/VLOOKUP($BK11,'Historical Calibration 2013'!$A$1:$BJ$13,1+DH$2,FALSE)&lt;NONUS!I333,NONUS!I333,AX11/VLOOKUP($BK11,'Historical Calibration 2013'!$A$1:$BJ$13,1+DH$2,FALSE)))</f>
        <v>0.91318643313452785</v>
      </c>
      <c r="DI11" s="21">
        <f>IF(AY11/VLOOKUP($BK11,'Historical Calibration 2013'!$A$1:$BJ$13,1+DI$2,FALSE)&gt;Rate!AY$196,Rate!AY$196,IF(AY11/VLOOKUP($BK11,'Historical Calibration 2013'!$A$1:$BJ$13,1+DI$2,FALSE)&lt;Rate!AY$209,Rate!AY$209,AY11/VLOOKUP($BK11,'Historical Calibration 2013'!$A$1:$BJ$13,1+DI$2,FALSE)))</f>
        <v>0.38151354673650234</v>
      </c>
      <c r="DJ11" s="21">
        <f>IF(AZ11/VLOOKUP($BK11,'Historical Calibration 2013'!$A$1:$BJ$13,1+DJ$2,FALSE)&gt;Rate!AZ$196,Rate!AZ$196,IF(AZ11/VLOOKUP($BK11,'Historical Calibration 2013'!$A$1:$BJ$13,1+DJ$2,FALSE)&lt;Rate!AZ$209,Rate!AZ$209,AZ11/VLOOKUP($BK11,'Historical Calibration 2013'!$A$1:$BJ$13,1+DJ$2,FALSE)))</f>
        <v>0.82972672053619656</v>
      </c>
      <c r="DK11" s="21">
        <f>IF(BA11/VLOOKUP($BK11,'Historical Calibration 2013'!$A$1:$BJ$13,1+DK$2,FALSE)&gt;Rate!BA$196,Rate!BA$196,IF(BA11/VLOOKUP($BK11,'Historical Calibration 2013'!$A$1:$BJ$13,1+DK$2,FALSE)&lt;Rate!BA$209,Rate!BA$209,BA11/VLOOKUP($BK11,'Historical Calibration 2013'!$A$1:$BJ$13,1+DK$2,FALSE)))</f>
        <v>0.87630366313437702</v>
      </c>
      <c r="DL11" s="21">
        <f>IF(BB11/VLOOKUP($BK11,'Historical Calibration 2013'!$A$1:$BJ$13,1+DL$2,FALSE)&gt;Rate!BB$196,Rate!BB$196,IF(BB11/VLOOKUP($BK11,'Historical Calibration 2013'!$A$1:$BJ$13,1+DL$2,FALSE)&lt;Rate!BB$209,Rate!BB$209,BB11/VLOOKUP($BK11,'Historical Calibration 2013'!$A$1:$BJ$13,1+DL$2,FALSE)))</f>
        <v>1.0530805901203972</v>
      </c>
      <c r="DM11" s="21">
        <f>IF(BC11/VLOOKUP($BK11,'Historical Calibration 2013'!$A$1:$BJ$13,1+DM$2,FALSE)&gt;Rate!BC$196,Rate!BC$196,IF(BC11/VLOOKUP($BK11,'Historical Calibration 2013'!$A$1:$BJ$13,1+DM$2,FALSE)&lt;Rate!BC$209,Rate!BC$209,BC11/VLOOKUP($BK11,'Historical Calibration 2013'!$A$1:$BJ$13,1+DM$2,FALSE)))</f>
        <v>0.75076995972518357</v>
      </c>
      <c r="DN11" s="21" t="e">
        <f>IF(BD11/VLOOKUP($BK11,'Historical Calibration 2013'!$A$1:$BJ$13,1+DN$2,FALSE)&gt;Rate!BD$196,Rate!BD$196,IF(BD11/VLOOKUP($BK11,'Historical Calibration 2013'!$A$1:$BJ$13,1+DN$2,FALSE)&lt;Rate!BD$209,Rate!BD$209,BD11/VLOOKUP($BK11,'Historical Calibration 2013'!$A$1:$BJ$13,1+DN$2,FALSE)))</f>
        <v>#DIV/0!</v>
      </c>
      <c r="DO11" s="21">
        <f>IF(BE11/VLOOKUP($BK11,'Historical Calibration 2013'!$A$1:$BJ$13,1+DO$2,FALSE)&gt;Rate!BE$196,Rate!BE$196,IF(BE11/VLOOKUP($BK11,'Historical Calibration 2013'!$A$1:$BJ$13,1+DO$2,FALSE)&lt;Rate!BE$209,Rate!BE$209,BE11/VLOOKUP($BK11,'Historical Calibration 2013'!$A$1:$BJ$13,1+DO$2,FALSE)))</f>
        <v>0.49897877086071613</v>
      </c>
      <c r="DP11" s="21">
        <f>IF(BF11/VLOOKUP($BK11,'Historical Calibration 2013'!$A$1:$BJ$13,1+DP$2,FALSE)&gt;Rate!BF$196,Rate!BF$196,IF(BF11/VLOOKUP($BK11,'Historical Calibration 2013'!$A$1:$BJ$13,1+DP$2,FALSE)&lt;Rate!BF$209,Rate!BF$209,BF11/VLOOKUP($BK11,'Historical Calibration 2013'!$A$1:$BJ$13,1+DP$2,FALSE)))</f>
        <v>0.5662205226258763</v>
      </c>
      <c r="DQ11" s="21">
        <f>IF(BG11/VLOOKUP($BK11,'Historical Calibration 2013'!$A$1:$BJ$13,1+DQ$2,FALSE)&gt;Rate!BG$196,Rate!BG$196,IF(BG11/VLOOKUP($BK11,'Historical Calibration 2013'!$A$1:$BJ$13,1+DQ$2,FALSE)&lt;Rate!BG$209,Rate!BG$209,BG11/VLOOKUP($BK11,'Historical Calibration 2013'!$A$1:$BJ$13,1+DQ$2,FALSE)))</f>
        <v>1.5891611061218043</v>
      </c>
      <c r="DR11" s="21">
        <f>IF(BH11/VLOOKUP($BK11,'Historical Calibration 2013'!$A$1:$BJ$13,1+DR$2,FALSE)&gt;Rate!BH$196,Rate!BH$196,IF(BH11/VLOOKUP($BK11,'Historical Calibration 2013'!$A$1:$BJ$13,1+DR$2,FALSE)&lt;Rate!BH$209,Rate!BH$209,BH11/VLOOKUP($BK11,'Historical Calibration 2013'!$A$1:$BJ$13,1+DR$2,FALSE)))</f>
        <v>0</v>
      </c>
      <c r="DU11" s="19">
        <v>1.0397392425368006</v>
      </c>
      <c r="DV11" s="19">
        <v>0.69581712467009227</v>
      </c>
      <c r="DW11" s="19">
        <v>0.7294636659047371</v>
      </c>
      <c r="DX11" s="19">
        <v>0.6322583425216638</v>
      </c>
      <c r="DY11" s="19">
        <v>0.55927452891570439</v>
      </c>
      <c r="DZ11" s="19">
        <v>1.0193998410011162</v>
      </c>
      <c r="EA11" s="19" t="e">
        <v>#DIV/0!</v>
      </c>
      <c r="EB11" s="19">
        <v>1.1306498789484962</v>
      </c>
      <c r="EC11" s="19">
        <v>0.48662164417286718</v>
      </c>
      <c r="ED11" s="19">
        <v>0.68321429138322187</v>
      </c>
      <c r="EE11" s="19">
        <v>0.10706522998790287</v>
      </c>
      <c r="EF11" s="19">
        <v>0.85025163486584276</v>
      </c>
      <c r="EG11" s="19">
        <v>0.71000887925494816</v>
      </c>
      <c r="EH11" s="19">
        <v>0.13417868205931599</v>
      </c>
      <c r="EI11" s="19">
        <v>0.60435402851555942</v>
      </c>
      <c r="EJ11" s="19">
        <v>0.35766753985431221</v>
      </c>
      <c r="EK11" s="19">
        <v>1.1662715272266235</v>
      </c>
      <c r="EL11" s="19">
        <v>1.4401931598994013</v>
      </c>
      <c r="EM11" s="19">
        <v>3.8002728032003592</v>
      </c>
      <c r="EN11" s="19">
        <v>0.91123582886992138</v>
      </c>
      <c r="EO11" s="19">
        <v>0.62974823494689858</v>
      </c>
      <c r="EP11" s="19" t="e">
        <v>#DIV/0!</v>
      </c>
      <c r="EQ11" s="19">
        <v>3.8309453409158656</v>
      </c>
      <c r="ER11" s="19">
        <v>0.55790838038409929</v>
      </c>
      <c r="ES11" s="19">
        <v>0.87791237465297267</v>
      </c>
      <c r="ET11" s="19">
        <v>8.0688013238631159E-2</v>
      </c>
      <c r="EU11" s="19">
        <v>0.49789094985852667</v>
      </c>
      <c r="EV11" s="19">
        <v>0.7809128321894232</v>
      </c>
      <c r="EW11" s="19">
        <v>0.39618573810478702</v>
      </c>
      <c r="EX11" s="19">
        <v>2.5588098115036395</v>
      </c>
      <c r="EY11" s="19">
        <v>0.75000876212310585</v>
      </c>
      <c r="EZ11" s="19" t="e">
        <v>#DIV/0!</v>
      </c>
      <c r="FA11" s="19">
        <v>34.554299997458003</v>
      </c>
      <c r="FB11" s="19">
        <v>0.6926736472551972</v>
      </c>
      <c r="FC11" s="19">
        <v>0.48833896847933389</v>
      </c>
      <c r="FD11" s="19">
        <v>0.631132327327247</v>
      </c>
      <c r="FE11" s="19">
        <v>5.3170793764593549</v>
      </c>
      <c r="FF11" s="19">
        <v>0.65612183057325513</v>
      </c>
      <c r="FG11" s="19">
        <v>0.62891109731925154</v>
      </c>
      <c r="FH11" s="19">
        <v>1.3021675694079993</v>
      </c>
      <c r="FI11" s="19">
        <v>0.67359171794461337</v>
      </c>
      <c r="FJ11" s="19">
        <v>1.0059119855137502</v>
      </c>
      <c r="FK11" s="19">
        <v>0.57811761353270719</v>
      </c>
      <c r="FL11" s="19">
        <v>0.60590828895677895</v>
      </c>
      <c r="FM11" s="19">
        <v>1.0503436611503751</v>
      </c>
      <c r="FN11" s="19">
        <v>0.56965319571293349</v>
      </c>
      <c r="FO11" s="19">
        <v>0.93348838606941831</v>
      </c>
      <c r="FP11" s="19">
        <v>1.2761970530988274</v>
      </c>
      <c r="FQ11" s="19">
        <v>1.1091424265405281</v>
      </c>
      <c r="FR11" s="19">
        <v>0.71180015831207266</v>
      </c>
      <c r="FS11" s="19">
        <v>0.81927052479150309</v>
      </c>
      <c r="FT11" s="19">
        <v>0.76552579604187843</v>
      </c>
      <c r="FU11" s="19">
        <v>1.2279648292925094</v>
      </c>
      <c r="FV11" s="19">
        <v>2.4193071572675147E-2</v>
      </c>
      <c r="FW11" s="19" t="e">
        <v>#DIV/0!</v>
      </c>
      <c r="FX11" s="19">
        <v>0.69481437226448572</v>
      </c>
      <c r="FY11" s="19">
        <v>0.11865381353859294</v>
      </c>
      <c r="FZ11" s="19">
        <v>3.6618583159581353</v>
      </c>
      <c r="GA11" s="19">
        <v>560.89345313641434</v>
      </c>
    </row>
    <row r="12" spans="1:183" ht="15" x14ac:dyDescent="0.25">
      <c r="A12" s="3" t="s">
        <v>71</v>
      </c>
      <c r="B12" s="21">
        <v>10516011</v>
      </c>
      <c r="C12" s="21">
        <v>20940730</v>
      </c>
      <c r="D12" s="21">
        <v>6641989</v>
      </c>
      <c r="E12" s="21">
        <v>9907037</v>
      </c>
      <c r="F12" s="21">
        <v>525950.125</v>
      </c>
      <c r="G12" s="21">
        <v>6683561.5</v>
      </c>
      <c r="H12" s="21">
        <v>0</v>
      </c>
      <c r="I12" s="21">
        <v>48845224</v>
      </c>
      <c r="J12" s="21">
        <v>3219994.25</v>
      </c>
      <c r="K12" s="21">
        <v>4886889</v>
      </c>
      <c r="L12" s="21">
        <v>2018606.875</v>
      </c>
      <c r="M12" s="21">
        <v>75375824</v>
      </c>
      <c r="N12" s="21">
        <v>16580332</v>
      </c>
      <c r="O12" s="21">
        <v>130706.1953125</v>
      </c>
      <c r="P12" s="21">
        <v>627158.4375</v>
      </c>
      <c r="Q12" s="21">
        <v>463225</v>
      </c>
      <c r="R12" s="21">
        <v>7444135.5</v>
      </c>
      <c r="S12" s="21">
        <v>12393.8076171875</v>
      </c>
      <c r="T12" s="21">
        <v>24557.3203125</v>
      </c>
      <c r="U12" s="21">
        <v>7430491.5</v>
      </c>
      <c r="V12" s="21">
        <v>5657549</v>
      </c>
      <c r="W12" s="37">
        <v>0</v>
      </c>
      <c r="X12" s="21">
        <v>82885.984375</v>
      </c>
      <c r="Y12" s="21">
        <v>712983.6875</v>
      </c>
      <c r="Z12" s="21">
        <v>6350252.5</v>
      </c>
      <c r="AA12" s="21">
        <v>297045.3125</v>
      </c>
      <c r="AB12" s="21">
        <v>1495898.5</v>
      </c>
      <c r="AC12" s="21">
        <v>19254466</v>
      </c>
      <c r="AD12" s="21">
        <v>15025.2509765625</v>
      </c>
      <c r="AE12" s="21">
        <v>634214.25</v>
      </c>
      <c r="AF12" s="21">
        <v>8130741</v>
      </c>
      <c r="AG12" s="21">
        <v>43508.08203125</v>
      </c>
      <c r="AH12" s="21">
        <v>330.87435913085937</v>
      </c>
      <c r="AI12" s="21">
        <v>1699559.25</v>
      </c>
      <c r="AJ12" s="21">
        <v>9231755</v>
      </c>
      <c r="AK12" s="21">
        <v>1089764.625</v>
      </c>
      <c r="AL12" s="21">
        <v>519255.71875</v>
      </c>
      <c r="AM12" s="21">
        <v>11881928</v>
      </c>
      <c r="AN12" s="21">
        <v>18666150</v>
      </c>
      <c r="AO12" s="21">
        <v>12966064</v>
      </c>
      <c r="AP12" s="21">
        <v>12153786</v>
      </c>
      <c r="AQ12" s="21">
        <v>3346263.75</v>
      </c>
      <c r="AR12" s="21">
        <v>3322137.75</v>
      </c>
      <c r="AS12" s="21">
        <v>17409174</v>
      </c>
      <c r="AT12" s="21">
        <v>0</v>
      </c>
      <c r="AU12" s="21">
        <v>1006948.625</v>
      </c>
      <c r="AV12" s="21">
        <v>6939324</v>
      </c>
      <c r="AW12" s="21">
        <v>12604.4404296875</v>
      </c>
      <c r="AX12" s="21">
        <v>2685896.25</v>
      </c>
      <c r="AY12" s="21">
        <v>3663617.5</v>
      </c>
      <c r="AZ12" s="21">
        <v>75382896</v>
      </c>
      <c r="BA12" s="21">
        <v>434211008</v>
      </c>
      <c r="BB12" s="21">
        <v>4450204</v>
      </c>
      <c r="BC12" s="21">
        <v>3058770.25</v>
      </c>
      <c r="BD12" s="21">
        <v>0</v>
      </c>
      <c r="BE12" s="21">
        <v>6021569.5</v>
      </c>
      <c r="BF12" s="21">
        <v>768667.9375</v>
      </c>
      <c r="BG12" s="21">
        <v>12698.0234375</v>
      </c>
      <c r="BH12" s="21">
        <v>114890.6328125</v>
      </c>
      <c r="BI12" s="21">
        <v>1106518947.4884338</v>
      </c>
      <c r="BJ12" s="21">
        <f t="shared" si="1"/>
        <v>2015</v>
      </c>
      <c r="BK12" s="21">
        <f t="shared" si="2"/>
        <v>3</v>
      </c>
      <c r="BL12" s="21">
        <f>IF(B12/VLOOKUP($BK12,'Historical Calibration 2013'!$A$1:$BJ$13,1+BL$2,FALSE)&gt;NONUS!B320,NONUS!B320,IF(B12/VLOOKUP($BK12,'Historical Calibration 2013'!$A$1:$BJ$13,1+BL$2,FALSE)&lt;NONUS!B334,NONUS!B334,B12/VLOOKUP($BK12,'Historical Calibration 2013'!$A$1:$BJ$13,1+BL$2,FALSE)))</f>
        <v>0.91748738194429302</v>
      </c>
      <c r="BM12" s="21">
        <f>IF(C12/VLOOKUP($BK12,'Historical Calibration 2013'!$A$1:$BJ$13,1+BM$2,FALSE)&gt;Rate!C$197,Rate!C$197,IF(C12/VLOOKUP($BK12,'Historical Calibration 2013'!$A$1:$BJ$13,1+BM$2,FALSE)&lt;Rate!C$210,Rate!C$210,C12/VLOOKUP($BK12,'Historical Calibration 2013'!$A$1:$BJ$13,1+BM$2,FALSE)))</f>
        <v>0.57627857006439009</v>
      </c>
      <c r="BN12" s="21">
        <f>IF(D12/VLOOKUP($BK12,'Historical Calibration 2013'!$A$1:$BJ$13,1+BN$2,FALSE)&gt;Rate!D$197,Rate!D$197,IF(D12/VLOOKUP($BK12,'Historical Calibration 2013'!$A$1:$BJ$13,1+BN$2,FALSE)&lt;Rate!D$210,Rate!D$210,D12/VLOOKUP($BK12,'Historical Calibration 2013'!$A$1:$BJ$13,1+BN$2,FALSE)))</f>
        <v>0.54548148148148146</v>
      </c>
      <c r="BO12" s="21">
        <f>IF(E12/VLOOKUP($BK12,'Historical Calibration 2013'!$A$1:$BJ$13,1+BO$2,FALSE)&gt;Rate!E$197,Rate!E$197,IF(E12/VLOOKUP($BK12,'Historical Calibration 2013'!$A$1:$BJ$13,1+BO$2,FALSE)&lt;Rate!E$210,Rate!E$210,E12/VLOOKUP($BK12,'Historical Calibration 2013'!$A$1:$BJ$13,1+BO$2,FALSE)))</f>
        <v>0.70211782665330524</v>
      </c>
      <c r="BP12" s="21">
        <f>IF(F12/VLOOKUP($BK12,'Historical Calibration 2013'!$A$1:$BJ$13,1+BP$2,FALSE)&gt;NONUS!C320,NONUS!C320,IF(F12/VLOOKUP($BK12,'Historical Calibration 2013'!$A$1:$BJ$13,1+BP$2,FALSE)&lt;NONUS!C334,NONUS!C334,F12/VLOOKUP($BK12,'Historical Calibration 2013'!$A$1:$BJ$13,1+BP$2,FALSE)))</f>
        <v>0.74328083190904781</v>
      </c>
      <c r="BQ12" s="21">
        <f>IF((G12+H12)/VLOOKUP($BK12,'Historical Calibration 2013'!$A$1:$BJ$13,1+BQ$2,FALSE)&gt;NONUS!J320,NONUS!J320,IF((G12+H12)/VLOOKUP($BK12,'Historical Calibration 2013'!$A$1:$BJ$13,1+BQ$2,FALSE)&lt;NONUS!J334,NONUS!J334,(G12+H12)/VLOOKUP($BK12,'Historical Calibration 2013'!$A$1:$BJ$13,1+BQ$2,FALSE)))</f>
        <v>1.0147442878552617</v>
      </c>
      <c r="BR12" s="21" t="e">
        <f>IF(H12/VLOOKUP($BK12,'Historical Calibration 2013'!$A$1:$BJ$13,1+BR$2,FALSE)&gt;Rate!H$197,Rate!H$197,IF(H12/VLOOKUP($BK12,'Historical Calibration 2013'!$A$1:$BJ$13,1+BR$2,FALSE)&lt;Rate!H$210,Rate!H$210,H12/VLOOKUP($BK12,'Historical Calibration 2013'!$A$1:$BJ$13,1+BR$2,FALSE)))</f>
        <v>#DIV/0!</v>
      </c>
      <c r="BS12" s="21">
        <f>IF(I12/VLOOKUP($BK12,'Historical Calibration 2013'!$A$1:$BJ$13,1+BS$2,FALSE)&gt;Rate!I$197,Rate!I$197,IF(I12/VLOOKUP($BK12,'Historical Calibration 2013'!$A$1:$BJ$13,1+BS$2,FALSE)&lt;Rate!I$210,Rate!I$210,I12/VLOOKUP($BK12,'Historical Calibration 2013'!$A$1:$BJ$13,1+BS$2,FALSE)))</f>
        <v>1.0192836437705037</v>
      </c>
      <c r="BT12" s="21">
        <f>IF(J12/VLOOKUP($BK12,'Historical Calibration 2013'!$A$1:$BJ$13,1+BT$2,FALSE)&gt;Rate!J$197,Rate!J$197,IF(J12/VLOOKUP($BK12,'Historical Calibration 2013'!$A$1:$BJ$13,1+BT$2,FALSE)&lt;Rate!J$210,Rate!J$210,J12/VLOOKUP($BK12,'Historical Calibration 2013'!$A$1:$BJ$13,1+BT$2,FALSE)))</f>
        <v>0.65092707045735476</v>
      </c>
      <c r="BU12" s="21">
        <f>IF(K12/VLOOKUP($BK12,'Historical Calibration 2013'!$A$1:$BJ$13,1+BU$2,FALSE)&gt;Rate!K$197,Rate!K$197,IF(K12/VLOOKUP($BK12,'Historical Calibration 2013'!$A$1:$BJ$13,1+BU$2,FALSE)&lt;Rate!K$210,Rate!K$210,K12/VLOOKUP($BK12,'Historical Calibration 2013'!$A$1:$BJ$13,1+BU$2,FALSE)))</f>
        <v>0.5221190606226106</v>
      </c>
      <c r="BV12" s="21">
        <f>IF(L12/VLOOKUP($BK12,'Historical Calibration 2013'!$A$1:$BJ$13,1+BV$2,FALSE)&gt;Rate!L$197,Rate!L$197,IF(L12/VLOOKUP($BK12,'Historical Calibration 2013'!$A$1:$BJ$13,1+BV$2,FALSE)&lt;Rate!L$210,Rate!L$210,L12/VLOOKUP($BK12,'Historical Calibration 2013'!$A$1:$BJ$13,1+BV$2,FALSE)))</f>
        <v>0.54589963280293763</v>
      </c>
      <c r="BW12" s="21">
        <f>IF(M12/VLOOKUP($BK12,'Historical Calibration 2013'!$A$1:$BJ$13,1+BW$2,FALSE)&gt;Rate!M$197,Rate!M$197,IF(M12/VLOOKUP($BK12,'Historical Calibration 2013'!$A$1:$BJ$13,1+BW$2,FALSE)&lt;Rate!M$210,Rate!M$210,M12/VLOOKUP($BK12,'Historical Calibration 2013'!$A$1:$BJ$13,1+BW$2,FALSE)))</f>
        <v>0.84099546534225866</v>
      </c>
      <c r="BX12" s="21">
        <f>IF(N12/VLOOKUP($BK12,'Historical Calibration 2013'!$A$1:$BJ$13,1+BX$2,FALSE)&gt;Rate!N$197,Rate!N$197,IF(N12/VLOOKUP($BK12,'Historical Calibration 2013'!$A$1:$BJ$13,1+BX$2,FALSE)&lt;Rate!N$210,Rate!N$210,N12/VLOOKUP($BK12,'Historical Calibration 2013'!$A$1:$BJ$13,1+BX$2,FALSE)))</f>
        <v>0.73084479371316302</v>
      </c>
      <c r="BY12" s="21">
        <f>IF(O12/VLOOKUP($BK12,'Historical Calibration 2013'!$A$1:$BJ$13,1+BY$2,FALSE)&gt;Rate!O$197,Rate!O$197,IF(O12/VLOOKUP($BK12,'Historical Calibration 2013'!$A$1:$BJ$13,1+BY$2,FALSE)&lt;Rate!O$210,Rate!O$210,O12/VLOOKUP($BK12,'Historical Calibration 2013'!$A$1:$BJ$13,1+BY$2,FALSE)))</f>
        <v>0.15996892724867465</v>
      </c>
      <c r="BZ12" s="21">
        <f>IF(P12/VLOOKUP($BK12,'Historical Calibration 2013'!$A$1:$BJ$13,1+BZ$2,FALSE)&gt;Rate!P$197,Rate!P$197,IF(P12/VLOOKUP($BK12,'Historical Calibration 2013'!$A$1:$BJ$13,1+BZ$2,FALSE)&lt;Rate!P$210,Rate!P$210,P12/VLOOKUP($BK12,'Historical Calibration 2013'!$A$1:$BJ$13,1+BZ$2,FALSE)))</f>
        <v>0.49669581740467156</v>
      </c>
      <c r="CA12" s="21">
        <f>IF(Q12/VLOOKUP($BK12,'Historical Calibration 2013'!$A$1:$BJ$13,1+CA$2,FALSE)&gt;Rate!Q$197,Rate!Q$197,IF(Q12/VLOOKUP($BK12,'Historical Calibration 2013'!$A$1:$BJ$13,1+CA$2,FALSE)&lt;Rate!Q$210,Rate!Q$210,Q12/VLOOKUP($BK12,'Historical Calibration 2013'!$A$1:$BJ$13,1+CA$2,FALSE)))</f>
        <v>0.35055283668660503</v>
      </c>
      <c r="CB12" s="21">
        <f>IF(R12/VLOOKUP($BK12,'Historical Calibration 2013'!$A$1:$BJ$13,1+CB$2,FALSE)&gt;Rate!R$197,Rate!R$197,IF(R12/VLOOKUP($BK12,'Historical Calibration 2013'!$A$1:$BJ$13,1+CB$2,FALSE)&lt;Rate!R$210,Rate!R$210,R12/VLOOKUP($BK12,'Historical Calibration 2013'!$A$1:$BJ$13,1+CB$2,FALSE)))</f>
        <v>1.0118313746560972</v>
      </c>
      <c r="CC12" s="21">
        <f>IF(S12/VLOOKUP($BK12,'Historical Calibration 2013'!$A$1:$BJ$13,1+CC$2,FALSE)&gt;Rate!S$197,Rate!S$197,IF(S12/VLOOKUP($BK12,'Historical Calibration 2013'!$A$1:$BJ$13,1+CC$2,FALSE)&lt;Rate!S$210,Rate!S$210,S12/VLOOKUP($BK12,'Historical Calibration 2013'!$A$1:$BJ$13,1+CC$2,FALSE)))</f>
        <v>0.45910687405920725</v>
      </c>
      <c r="CD12" s="21">
        <f>IF(T12/VLOOKUP($BK12,'Historical Calibration 2013'!$A$1:$BJ$13,1+CD$2,FALSE)&gt;Rate!T$197,Rate!T$197,IF(T12/VLOOKUP($BK12,'Historical Calibration 2013'!$A$1:$BJ$13,1+CD$2,FALSE)&lt;Rate!T$210,Rate!T$210,T12/VLOOKUP($BK12,'Historical Calibration 2013'!$A$1:$BJ$13,1+CD$2,FALSE)))</f>
        <v>1.2350987539280023</v>
      </c>
      <c r="CE12" s="21">
        <f>IF(U12/VLOOKUP($BK12,'Historical Calibration 2013'!$A$1:$BJ$13,1+CE$2,FALSE)&gt;Rate!U$197,Rate!U$197,IF(U12/VLOOKUP($BK12,'Historical Calibration 2013'!$A$1:$BJ$13,1+CE$2,FALSE)&lt;Rate!U$210,Rate!U$210,U12/VLOOKUP($BK12,'Historical Calibration 2013'!$A$1:$BJ$13,1+CE$2,FALSE)))</f>
        <v>0.59765122265122261</v>
      </c>
      <c r="CF12" s="21">
        <f>IF(V12/VLOOKUP($BK12,'Historical Calibration 2013'!$A$1:$BJ$13,1+CF$2,FALSE)&gt;Rate!V$197,Rate!V$197,IF(V12/VLOOKUP($BK12,'Historical Calibration 2013'!$A$1:$BJ$13,1+CF$2,FALSE)&lt;Rate!V$210,Rate!V$210,V12/VLOOKUP($BK12,'Historical Calibration 2013'!$A$1:$BJ$13,1+CF$2,FALSE)))</f>
        <v>0.66993570883731068</v>
      </c>
      <c r="CG12" s="21">
        <f>(W12+'Historical Calibration 2013'!W94)/VLOOKUP($BK12,'Historical Calibration 2013'!$A$1:$BJ$13,1+CG$2,FALSE)</f>
        <v>1</v>
      </c>
      <c r="CH12" s="21">
        <f>IF(X12/VLOOKUP($BK12,'Historical Calibration 2013'!$A$1:$BJ$13,1+CH$2,FALSE)&gt;Rate!X$197,Rate!X$197,IF(X12/VLOOKUP($BK12,'Historical Calibration 2013'!$A$1:$BJ$13,1+CH$2,FALSE)&lt;Rate!X$210,Rate!X$210,X12/VLOOKUP($BK12,'Historical Calibration 2013'!$A$1:$BJ$13,1+CH$2,FALSE)))</f>
        <v>0.38500889003002092</v>
      </c>
      <c r="CI12" s="21">
        <f>IF(Y12/VLOOKUP($BK12,'Historical Calibration 2013'!$A$1:$BJ$13,1+CI$2,FALSE)&gt;Rate!Y$197,Rate!Y$197,IF(Y12/VLOOKUP($BK12,'Historical Calibration 2013'!$A$1:$BJ$13,1+CI$2,FALSE)&lt;Rate!Y$210,Rate!Y$210,Y12/VLOOKUP($BK12,'Historical Calibration 2013'!$A$1:$BJ$13,1+CI$2,FALSE)))</f>
        <v>0.52124833997343956</v>
      </c>
      <c r="CJ12" s="21">
        <f>IF(Z12/VLOOKUP($BK12,'Historical Calibration 2013'!$A$1:$BJ$13,1+CJ$2,FALSE)&gt;Rate!Z$197,Rate!Z$197,IF(Z12/VLOOKUP($BK12,'Historical Calibration 2013'!$A$1:$BJ$13,1+CJ$2,FALSE)&lt;Rate!Z$210,Rate!Z$210,Z12/VLOOKUP($BK12,'Historical Calibration 2013'!$A$1:$BJ$13,1+CJ$2,FALSE)))</f>
        <v>0.63105904390903178</v>
      </c>
      <c r="CK12" s="21">
        <f>IF(AA12/VLOOKUP($BK12,'Historical Calibration 2013'!$A$1:$BJ$13,1+CK$2,FALSE)&gt;Rate!AA$197,Rate!AA$197,IF(AA12/VLOOKUP($BK12,'Historical Calibration 2013'!$A$1:$BJ$13,1+CK$2,FALSE)&lt;Rate!AA$210,Rate!AA$210,AA12/VLOOKUP($BK12,'Historical Calibration 2013'!$A$1:$BJ$13,1+CK$2,FALSE)))</f>
        <v>0.33002598629813373</v>
      </c>
      <c r="CL12" s="21">
        <f>IF(AB12/VLOOKUP($BK12,'Historical Calibration 2013'!$A$1:$BJ$13,1+CL$2,FALSE)&gt;Rate!AB$197,Rate!AB$197,IF(AB12/VLOOKUP($BK12,'Historical Calibration 2013'!$A$1:$BJ$13,1+CL$2,FALSE)&lt;Rate!AB$210,Rate!AB$210,AB12/VLOOKUP($BK12,'Historical Calibration 2013'!$A$1:$BJ$13,1+CL$2,FALSE)))</f>
        <v>0.3826169107227208</v>
      </c>
      <c r="CM12" s="21">
        <f>IF(AC12/VLOOKUP($BK12,'Historical Calibration 2013'!$A$1:$BJ$13,1+CM$2,FALSE)&gt;Rate!AC$197,Rate!AC$197,IF(AC12/VLOOKUP($BK12,'Historical Calibration 2013'!$A$1:$BJ$13,1+CM$2,FALSE)&lt;Rate!AC$210,Rate!AC$210,AC12/VLOOKUP($BK12,'Historical Calibration 2013'!$A$1:$BJ$13,1+CM$2,FALSE)))</f>
        <v>0.6160754886985168</v>
      </c>
      <c r="CN12" s="21">
        <f>IF(AD12/VLOOKUP($BK12,'Historical Calibration 2013'!$A$1:$BJ$13,1+CN$2,FALSE)&gt;Rate!AD$197,Rate!AD$197,IF(AD12/VLOOKUP($BK12,'Historical Calibration 2013'!$A$1:$BJ$13,1+CN$2,FALSE)&lt;Rate!AD$210,Rate!AD$210,AD12/VLOOKUP($BK12,'Historical Calibration 2013'!$A$1:$BJ$13,1+CN$2,FALSE)))</f>
        <v>0.20424578053022407</v>
      </c>
      <c r="CO12" s="21">
        <f>IF(AE12/VLOOKUP($BK12,'Historical Calibration 2013'!$A$1:$BJ$13,1+CO$2,FALSE)&gt;NONUS!E320,NONUS!E320,IF(AE12/VLOOKUP($BK12,'Historical Calibration 2013'!$A$1:$BJ$13,1+CO$2,FALSE)&lt;NONUS!E334,NONUS!E334,AE12/VLOOKUP($BK12,'Historical Calibration 2013'!$A$1:$BJ$13,1+CO$2,FALSE)))</f>
        <v>1.2219492176097768</v>
      </c>
      <c r="CP12" s="21">
        <f>IF(AF12/VLOOKUP($BK12,'Historical Calibration 2013'!$A$1:$BJ$13,1+CP$2,FALSE)&gt;Rate!AF$197,Rate!AF$197,IF(AF12/VLOOKUP($BK12,'Historical Calibration 2013'!$A$1:$BJ$13,1+CP$2,FALSE)&lt;Rate!AF$210,Rate!AF$210,AF12/VLOOKUP($BK12,'Historical Calibration 2013'!$A$1:$BJ$13,1+CP$2,FALSE)))</f>
        <v>0.47578437287328262</v>
      </c>
      <c r="CQ12" s="21" t="e">
        <f>IF(AG12/VLOOKUP($BK12,'Historical Calibration 2013'!$A$1:$BJ$13,1+CQ$2,FALSE)&gt;Rate!AG$197,Rate!AG$197,IF(AG12/VLOOKUP($BK12,'Historical Calibration 2013'!$A$1:$BJ$13,1+CQ$2,FALSE)&lt;Rate!AG$210,Rate!AG$210,AG12/VLOOKUP($BK12,'Historical Calibration 2013'!$A$1:$BJ$13,1+CQ$2,FALSE)))</f>
        <v>#DIV/0!</v>
      </c>
      <c r="CR12" s="21">
        <f>IF(AH12/VLOOKUP($BK12,'Historical Calibration 2013'!$A$1:$BJ$13,1+CR$2,FALSE)&gt;Rate!AH$197,Rate!AH$197,IF(AH12/VLOOKUP($BK12,'Historical Calibration 2013'!$A$1:$BJ$13,1+CR$2,FALSE)&lt;Rate!AH$210,Rate!AH$210,AH12/VLOOKUP($BK12,'Historical Calibration 2013'!$A$1:$BJ$13,1+CR$2,FALSE)))</f>
        <v>0.34444444444444444</v>
      </c>
      <c r="CS12" s="21">
        <f>IF(AI12/VLOOKUP($BK12,'Historical Calibration 2013'!$A$1:$BJ$13,1+CS$2,FALSE)&gt;Rate!AI$197,Rate!AI$197,IF(AI12/VLOOKUP($BK12,'Historical Calibration 2013'!$A$1:$BJ$13,1+CS$2,FALSE)&lt;Rate!AI$210,Rate!AI$210,AI12/VLOOKUP($BK12,'Historical Calibration 2013'!$A$1:$BJ$13,1+CS$2,FALSE)))</f>
        <v>0.50109658045570338</v>
      </c>
      <c r="CT12" s="21">
        <f>IF(AJ12/VLOOKUP($BK12,'Historical Calibration 2013'!$A$1:$BJ$13,1+CT$2,FALSE)&gt;Rate!AJ$197,Rate!AJ$197,IF(AJ12/VLOOKUP($BK12,'Historical Calibration 2013'!$A$1:$BJ$13,1+CT$2,FALSE)&lt;Rate!AJ$210,Rate!AJ$210,AJ12/VLOOKUP($BK12,'Historical Calibration 2013'!$A$1:$BJ$13,1+CT$2,FALSE)))</f>
        <v>0.72923882090356351</v>
      </c>
      <c r="CU12" s="21">
        <f>IF(AK12/VLOOKUP($BK12,'Historical Calibration 2013'!$A$1:$BJ$13,1+CU$2,FALSE)&gt;Rate!AK$197,Rate!AK$197,IF(AK12/VLOOKUP($BK12,'Historical Calibration 2013'!$A$1:$BJ$13,1+CU$2,FALSE)&lt;Rate!AK$210,Rate!AK$210,AK12/VLOOKUP($BK12,'Historical Calibration 2013'!$A$1:$BJ$13,1+CU$2,FALSE)))</f>
        <v>0.64359783588818753</v>
      </c>
      <c r="CV12" s="21">
        <f>IF(AL12/VLOOKUP($BK12,'Historical Calibration 2013'!$A$1:$BJ$13,1+CV$2,FALSE)&gt;NONUS!F320,NONUS!F320,IF(AL12/VLOOKUP($BK12,'Historical Calibration 2013'!$A$1:$BJ$13,1+CV$2,FALSE)&lt;NONUS!F334,NONUS!F334,AL12/VLOOKUP($BK12,'Historical Calibration 2013'!$A$1:$BJ$13,1+CV$2,FALSE)))</f>
        <v>1.6683123700184517</v>
      </c>
      <c r="CW12" s="21">
        <f>IF(AM12/VLOOKUP($BK12,'Historical Calibration 2013'!$A$1:$BJ$13,1+CW$2,FALSE)&gt;Rate!AM$197,Rate!AM$197,IF(AM12/VLOOKUP($BK12,'Historical Calibration 2013'!$A$1:$BJ$13,1+CW$2,FALSE)&lt;Rate!AM$210,Rate!AM$210,AM12/VLOOKUP($BK12,'Historical Calibration 2013'!$A$1:$BJ$13,1+CW$2,FALSE)))</f>
        <v>0.71520139273561767</v>
      </c>
      <c r="CX12" s="21">
        <f>IF(AN12/VLOOKUP($BK12,'Historical Calibration 2013'!$A$1:$BJ$13,1+CX$2,FALSE)&gt;Rate!AN$197,Rate!AN$197,IF(AN12/VLOOKUP($BK12,'Historical Calibration 2013'!$A$1:$BJ$13,1+CX$2,FALSE)&lt;Rate!AN$210,Rate!AN$210,AN12/VLOOKUP($BK12,'Historical Calibration 2013'!$A$1:$BJ$13,1+CX$2,FALSE)))</f>
        <v>0.86852952795199256</v>
      </c>
      <c r="CY12" s="21">
        <f>IF(AO12/VLOOKUP($BK12,'Historical Calibration 2013'!$A$1:$BJ$13,1+CY$2,FALSE)&gt;Rate!AO$197,Rate!AO$197,IF(AO12/VLOOKUP($BK12,'Historical Calibration 2013'!$A$1:$BJ$13,1+CY$2,FALSE)&lt;Rate!AO$210,Rate!AO$210,AO12/VLOOKUP($BK12,'Historical Calibration 2013'!$A$1:$BJ$13,1+CY$2,FALSE)))</f>
        <v>1.0628958070500318</v>
      </c>
      <c r="CZ12" s="21">
        <f>IF(AP12/VLOOKUP($BK12,'Historical Calibration 2013'!$A$1:$BJ$13,1+CZ$2,FALSE)&gt;Rate!AP$197,Rate!AP$197,IF(AP12/VLOOKUP($BK12,'Historical Calibration 2013'!$A$1:$BJ$13,1+CZ$2,FALSE)&lt;Rate!AP$210,Rate!AP$210,AP12/VLOOKUP($BK12,'Historical Calibration 2013'!$A$1:$BJ$13,1+CZ$2,FALSE)))</f>
        <v>0.71042906485804325</v>
      </c>
      <c r="DA12" s="21">
        <f>IF(AQ12/VLOOKUP($BK12,'Historical Calibration 2013'!$A$1:$BJ$13,1+DA$2,FALSE)&gt;NONUS!G320,NONUS!G320,IF(AQ12/VLOOKUP($BK12,'Historical Calibration 2013'!$A$1:$BJ$13,1+DA$2,FALSE)&lt;NONUS!G334,NONUS!G334,AQ12/VLOOKUP($BK12,'Historical Calibration 2013'!$A$1:$BJ$13,1+DA$2,FALSE)))</f>
        <v>0.82264218511532683</v>
      </c>
      <c r="DB12" s="21">
        <f>IF(AR12/VLOOKUP($BK12,'Historical Calibration 2013'!$A$1:$BJ$13,1+DB$2,FALSE)&gt;Rate!AR$197,Rate!AR$197,IF(AR12/VLOOKUP($BK12,'Historical Calibration 2013'!$A$1:$BJ$13,1+DB$2,FALSE)&lt;Rate!AR$210,Rate!AR$210,AR12/VLOOKUP($BK12,'Historical Calibration 2013'!$A$1:$BJ$13,1+DB$2,FALSE)))</f>
        <v>0.51217462765585142</v>
      </c>
      <c r="DC12" s="21">
        <f>IF(AS12/VLOOKUP($BK12,'Historical Calibration 2013'!$A$1:$BJ$13,1+DC$2,FALSE)&gt;Rate!AS$197,Rate!AS$197,IF(AS12/VLOOKUP($BK12,'Historical Calibration 2013'!$A$1:$BJ$13,1+DC$2,FALSE)&lt;Rate!AS$210,Rate!AS$210,AS12/VLOOKUP($BK12,'Historical Calibration 2013'!$A$1:$BJ$13,1+DC$2,FALSE)))</f>
        <v>0.83662497256967305</v>
      </c>
      <c r="DD12" s="21" t="e">
        <f>(AT12+'Historical Calibration 2013'!AT94)/VLOOKUP($BK12,'Historical Calibration 2013'!$A$1:$BJ$13,1+DD$2,FALSE)</f>
        <v>#DIV/0!</v>
      </c>
      <c r="DE12" s="21">
        <f>IF(AU12/VLOOKUP($BK12,'Historical Calibration 2013'!$A$1:$BJ$13,1+DE$2,FALSE)&gt;Rate!AU$197,Rate!AU$197,IF(AU12/VLOOKUP($BK12,'Historical Calibration 2013'!$A$1:$BJ$13,1+DE$2,FALSE)&lt;Rate!AU$210,Rate!AU$210,AU12/VLOOKUP($BK12,'Historical Calibration 2013'!$A$1:$BJ$13,1+DE$2,FALSE)))</f>
        <v>0.47388152961759561</v>
      </c>
      <c r="DF12" s="21">
        <f>IF(AV12/VLOOKUP($BK12,'Historical Calibration 2013'!$A$1:$BJ$13,1+DF$2,FALSE)&gt;Rate!AV$197,Rate!AV$197,IF(AV12/VLOOKUP($BK12,'Historical Calibration 2013'!$A$1:$BJ$13,1+DF$2,FALSE)&lt;Rate!AV$210,Rate!AV$210,AV12/VLOOKUP($BK12,'Historical Calibration 2013'!$A$1:$BJ$13,1+DF$2,FALSE)))</f>
        <v>0.67432373996554196</v>
      </c>
      <c r="DG12" s="21">
        <f>IF(AW12/VLOOKUP($BK12,'Historical Calibration 2013'!$A$1:$BJ$13,1+DG$2,FALSE)&gt;Rate!AW$197,Rate!AW$197,IF(AW12/VLOOKUP($BK12,'Historical Calibration 2013'!$A$1:$BJ$13,1+DG$2,FALSE)&lt;Rate!AW$210,Rate!AW$210,AW12/VLOOKUP($BK12,'Historical Calibration 2013'!$A$1:$BJ$13,1+DG$2,FALSE)))</f>
        <v>0.10570355256595129</v>
      </c>
      <c r="DH12" s="21">
        <f>IF(AX12/VLOOKUP($BK12,'Historical Calibration 2013'!$A$1:$BJ$13,1+DH$2,FALSE)&gt;NONUS!I320,NONUS!I320,IF(AX12/VLOOKUP($BK12,'Historical Calibration 2013'!$A$1:$BJ$13,1+DH$2,FALSE)&lt;NONUS!I334,NONUS!I334,AX12/VLOOKUP($BK12,'Historical Calibration 2013'!$A$1:$BJ$13,1+DH$2,FALSE)))</f>
        <v>1.1111996579391787</v>
      </c>
      <c r="DI12" s="21">
        <f>IF(AY12/VLOOKUP($BK12,'Historical Calibration 2013'!$A$1:$BJ$13,1+DI$2,FALSE)&gt;Rate!AY$197,Rate!AY$197,IF(AY12/VLOOKUP($BK12,'Historical Calibration 2013'!$A$1:$BJ$13,1+DI$2,FALSE)&lt;Rate!AY$210,Rate!AY$210,AY12/VLOOKUP($BK12,'Historical Calibration 2013'!$A$1:$BJ$13,1+DI$2,FALSE)))</f>
        <v>0.55815776215091117</v>
      </c>
      <c r="DJ12" s="21">
        <f>IF(AZ12/VLOOKUP($BK12,'Historical Calibration 2013'!$A$1:$BJ$13,1+DJ$2,FALSE)&gt;Rate!AZ$197,Rate!AZ$197,IF(AZ12/VLOOKUP($BK12,'Historical Calibration 2013'!$A$1:$BJ$13,1+DJ$2,FALSE)&lt;Rate!AZ$210,Rate!AZ$210,AZ12/VLOOKUP($BK12,'Historical Calibration 2013'!$A$1:$BJ$13,1+DJ$2,FALSE)))</f>
        <v>0.89234161663171851</v>
      </c>
      <c r="DK12" s="21">
        <f>IF(BA12/VLOOKUP($BK12,'Historical Calibration 2013'!$A$1:$BJ$13,1+DK$2,FALSE)&gt;Rate!BA$197,Rate!BA$197,IF(BA12/VLOOKUP($BK12,'Historical Calibration 2013'!$A$1:$BJ$13,1+DK$2,FALSE)&lt;Rate!BA$210,Rate!BA$210,BA12/VLOOKUP($BK12,'Historical Calibration 2013'!$A$1:$BJ$13,1+DK$2,FALSE)))</f>
        <v>0.8886316897735882</v>
      </c>
      <c r="DL12" s="21">
        <f>IF(BB12/VLOOKUP($BK12,'Historical Calibration 2013'!$A$1:$BJ$13,1+DL$2,FALSE)&gt;Rate!BB$197,Rate!BB$197,IF(BB12/VLOOKUP($BK12,'Historical Calibration 2013'!$A$1:$BJ$13,1+DL$2,FALSE)&lt;Rate!BB$210,Rate!BB$210,BB12/VLOOKUP($BK12,'Historical Calibration 2013'!$A$1:$BJ$13,1+DL$2,FALSE)))</f>
        <v>1.0680755337192789</v>
      </c>
      <c r="DM12" s="21">
        <f>IF(BC12/VLOOKUP($BK12,'Historical Calibration 2013'!$A$1:$BJ$13,1+DM$2,FALSE)&gt;Rate!BC$197,Rate!BC$197,IF(BC12/VLOOKUP($BK12,'Historical Calibration 2013'!$A$1:$BJ$13,1+DM$2,FALSE)&lt;Rate!BC$210,Rate!BC$210,BC12/VLOOKUP($BK12,'Historical Calibration 2013'!$A$1:$BJ$13,1+DM$2,FALSE)))</f>
        <v>0.43031578947368421</v>
      </c>
      <c r="DN12" s="21" t="e">
        <f>IF(BD12/VLOOKUP($BK12,'Historical Calibration 2013'!$A$1:$BJ$13,1+DN$2,FALSE)&gt;Rate!BD$197,Rate!BD$197,IF(BD12/VLOOKUP($BK12,'Historical Calibration 2013'!$A$1:$BJ$13,1+DN$2,FALSE)&lt;Rate!BD$210,Rate!BD$210,BD12/VLOOKUP($BK12,'Historical Calibration 2013'!$A$1:$BJ$13,1+DN$2,FALSE)))</f>
        <v>#DIV/0!</v>
      </c>
      <c r="DO12" s="21">
        <f>IF(BE12/VLOOKUP($BK12,'Historical Calibration 2013'!$A$1:$BJ$13,1+DO$2,FALSE)&gt;Rate!BE$197,Rate!BE$197,IF(BE12/VLOOKUP($BK12,'Historical Calibration 2013'!$A$1:$BJ$13,1+DO$2,FALSE)&lt;Rate!BE$210,Rate!BE$210,BE12/VLOOKUP($BK12,'Historical Calibration 2013'!$A$1:$BJ$13,1+DO$2,FALSE)))</f>
        <v>0.58067768252345731</v>
      </c>
      <c r="DP12" s="21">
        <f>IF(BF12/VLOOKUP($BK12,'Historical Calibration 2013'!$A$1:$BJ$13,1+DP$2,FALSE)&gt;Rate!BF$197,Rate!BF$197,IF(BF12/VLOOKUP($BK12,'Historical Calibration 2013'!$A$1:$BJ$13,1+DP$2,FALSE)&lt;Rate!BF$210,Rate!BF$210,BF12/VLOOKUP($BK12,'Historical Calibration 2013'!$A$1:$BJ$13,1+DP$2,FALSE)))</f>
        <v>0.61793846688684162</v>
      </c>
      <c r="DQ12" s="21">
        <f>IF(BG12/VLOOKUP($BK12,'Historical Calibration 2013'!$A$1:$BJ$13,1+DQ$2,FALSE)&gt;Rate!BG$197,Rate!BG$197,IF(BG12/VLOOKUP($BK12,'Historical Calibration 2013'!$A$1:$BJ$13,1+DQ$2,FALSE)&lt;Rate!BG$210,Rate!BG$210,BG12/VLOOKUP($BK12,'Historical Calibration 2013'!$A$1:$BJ$13,1+DQ$2,FALSE)))</f>
        <v>2.8888170221715956</v>
      </c>
      <c r="DR12" s="21">
        <f>IF(BH12/VLOOKUP($BK12,'Historical Calibration 2013'!$A$1:$BJ$13,1+DR$2,FALSE)&gt;Rate!BH$197,Rate!BH$197,IF(BH12/VLOOKUP($BK12,'Historical Calibration 2013'!$A$1:$BJ$13,1+DR$2,FALSE)&lt;Rate!BH$210,Rate!BH$210,BH12/VLOOKUP($BK12,'Historical Calibration 2013'!$A$1:$BJ$13,1+DR$2,FALSE)))</f>
        <v>3.7647058823529411</v>
      </c>
      <c r="DU12" s="19">
        <v>1.0102816760093354</v>
      </c>
      <c r="DV12" s="19">
        <v>0.79244595031187859</v>
      </c>
      <c r="DW12" s="19">
        <v>0.7794796300849679</v>
      </c>
      <c r="DX12" s="19">
        <v>0.76356732921244319</v>
      </c>
      <c r="DY12" s="19">
        <v>0.75671741923685809</v>
      </c>
      <c r="DZ12" s="19">
        <v>1.0398938031707221</v>
      </c>
      <c r="EA12" s="19" t="e">
        <v>#DIV/0!</v>
      </c>
      <c r="EB12" s="19">
        <v>1.0493818488837805</v>
      </c>
      <c r="EC12" s="19">
        <v>0.65593382879534745</v>
      </c>
      <c r="ED12" s="19">
        <v>0.5777606229256802</v>
      </c>
      <c r="EE12" s="19">
        <v>0.74082600172643964</v>
      </c>
      <c r="EF12" s="19">
        <v>0.91754061429207201</v>
      </c>
      <c r="EG12" s="19">
        <v>0.82379177058800879</v>
      </c>
      <c r="EH12" s="19">
        <v>2.7015989686164896E-2</v>
      </c>
      <c r="EI12" s="19">
        <v>0.71090429260110199</v>
      </c>
      <c r="EJ12" s="19">
        <v>0.17977515286921908</v>
      </c>
      <c r="EK12" s="19">
        <v>1.3489565373053019</v>
      </c>
      <c r="EL12" s="19">
        <v>0.22771570184838866</v>
      </c>
      <c r="EM12" s="19">
        <v>5.1297916222398365</v>
      </c>
      <c r="EN12" s="19">
        <v>0.770158589941633</v>
      </c>
      <c r="EO12" s="19">
        <v>0.50254849312875016</v>
      </c>
      <c r="EP12" s="19" t="e">
        <v>#DIV/0!</v>
      </c>
      <c r="EQ12" s="19">
        <v>0.84671671583443775</v>
      </c>
      <c r="ER12" s="19">
        <v>0.34187685621900876</v>
      </c>
      <c r="ES12" s="19">
        <v>0.84460565346795391</v>
      </c>
      <c r="ET12" s="19">
        <v>9.6895704078253944E-2</v>
      </c>
      <c r="EU12" s="19">
        <v>0.41579242689627138</v>
      </c>
      <c r="EV12" s="19">
        <v>0.88398204100543232</v>
      </c>
      <c r="EW12" s="19">
        <v>0.26237224593098907</v>
      </c>
      <c r="EX12" s="19">
        <v>1.7604473636296201</v>
      </c>
      <c r="EY12" s="19">
        <v>0.92275025118306198</v>
      </c>
      <c r="EZ12" s="19" t="e">
        <v>#DIV/0!</v>
      </c>
      <c r="FA12" s="19">
        <v>9.6400202436090321E-2</v>
      </c>
      <c r="FB12" s="19">
        <v>0.61995751368053587</v>
      </c>
      <c r="FC12" s="19">
        <v>0.87338479154057669</v>
      </c>
      <c r="FD12" s="19">
        <v>0.65830671259091722</v>
      </c>
      <c r="FE12" s="19">
        <v>2.5546510863911229</v>
      </c>
      <c r="FF12" s="19">
        <v>0.71759784551724448</v>
      </c>
      <c r="FG12" s="19">
        <v>0.99300891926965196</v>
      </c>
      <c r="FH12" s="19">
        <v>1.5344418021102058</v>
      </c>
      <c r="FI12" s="19">
        <v>0.92627166645136361</v>
      </c>
      <c r="FJ12" s="19">
        <v>0.69803719638229955</v>
      </c>
      <c r="FK12" s="19">
        <v>0.62488768701230191</v>
      </c>
      <c r="FL12" s="19">
        <v>0.81594327073888018</v>
      </c>
      <c r="FM12" s="19">
        <v>0.2900997026133178</v>
      </c>
      <c r="FN12" s="19">
        <v>0.46701508448827467</v>
      </c>
      <c r="FO12" s="19">
        <v>0.93564935247925574</v>
      </c>
      <c r="FP12" s="19">
        <v>9.3392137912570353E-2</v>
      </c>
      <c r="FQ12" s="19">
        <v>1.4583154745700864</v>
      </c>
      <c r="FR12" s="19">
        <v>0.8231891838939438</v>
      </c>
      <c r="FS12" s="19">
        <v>0.94247172209633745</v>
      </c>
      <c r="FT12" s="19">
        <v>0.86065987976734304</v>
      </c>
      <c r="FU12" s="19">
        <v>1.2967423029484975</v>
      </c>
      <c r="FV12" s="19">
        <v>0.57485436055292649</v>
      </c>
      <c r="FW12" s="19" t="e">
        <v>#DIV/0!</v>
      </c>
      <c r="FX12" s="19">
        <v>0.73889719283696087</v>
      </c>
      <c r="FY12" s="19">
        <v>0.37999745330341256</v>
      </c>
      <c r="FZ12" s="19">
        <v>5.1228163890638756</v>
      </c>
      <c r="GA12" s="19">
        <v>417.75017984753316</v>
      </c>
    </row>
    <row r="13" spans="1:183" ht="15" x14ac:dyDescent="0.25">
      <c r="A13" s="3" t="s">
        <v>72</v>
      </c>
      <c r="B13" s="21">
        <v>12397550</v>
      </c>
      <c r="C13" s="21">
        <v>18583160</v>
      </c>
      <c r="D13" s="21">
        <v>3979618.25</v>
      </c>
      <c r="E13" s="21">
        <v>8146204</v>
      </c>
      <c r="F13" s="21">
        <v>456653.59375</v>
      </c>
      <c r="G13" s="21">
        <v>6601329.5</v>
      </c>
      <c r="H13" s="21">
        <v>0</v>
      </c>
      <c r="I13" s="21">
        <v>27996292</v>
      </c>
      <c r="J13" s="21">
        <v>2206429.25</v>
      </c>
      <c r="K13" s="21">
        <v>7667040.5</v>
      </c>
      <c r="L13" s="21">
        <v>4710063</v>
      </c>
      <c r="M13" s="21">
        <v>68078880</v>
      </c>
      <c r="N13" s="21">
        <v>15441672</v>
      </c>
      <c r="O13" s="21">
        <v>58274.703125</v>
      </c>
      <c r="P13" s="21">
        <v>483130.75</v>
      </c>
      <c r="Q13" s="21">
        <v>178989.90625</v>
      </c>
      <c r="R13" s="21">
        <v>6701075.5</v>
      </c>
      <c r="S13" s="21">
        <v>0</v>
      </c>
      <c r="T13" s="21">
        <v>52675.90625</v>
      </c>
      <c r="U13" s="21">
        <v>4736689</v>
      </c>
      <c r="V13" s="21">
        <v>12268903</v>
      </c>
      <c r="W13" s="37">
        <v>0</v>
      </c>
      <c r="X13" s="21">
        <v>72831.328125</v>
      </c>
      <c r="Y13" s="21">
        <v>2028649.375</v>
      </c>
      <c r="Z13" s="21">
        <v>3732623.5</v>
      </c>
      <c r="AA13" s="21">
        <v>321997.875</v>
      </c>
      <c r="AB13" s="21">
        <v>51645.5703125</v>
      </c>
      <c r="AC13" s="21">
        <v>14928914</v>
      </c>
      <c r="AD13" s="21">
        <v>21429.412109375</v>
      </c>
      <c r="AE13" s="21">
        <v>224149.125</v>
      </c>
      <c r="AF13" s="21">
        <v>8917115</v>
      </c>
      <c r="AG13" s="21">
        <v>154406.15625</v>
      </c>
      <c r="AH13" s="21">
        <v>200.27488708496094</v>
      </c>
      <c r="AI13" s="21">
        <v>2629937.5</v>
      </c>
      <c r="AJ13" s="21">
        <v>14775895</v>
      </c>
      <c r="AK13" s="21">
        <v>345088.5</v>
      </c>
      <c r="AL13" s="21">
        <v>541673.4375</v>
      </c>
      <c r="AM13" s="21">
        <v>10165729</v>
      </c>
      <c r="AN13" s="21">
        <v>24274824</v>
      </c>
      <c r="AO13" s="21">
        <v>12423019</v>
      </c>
      <c r="AP13" s="21">
        <v>4598646</v>
      </c>
      <c r="AQ13" s="21">
        <v>8063020</v>
      </c>
      <c r="AR13" s="21">
        <v>2911155</v>
      </c>
      <c r="AS13" s="21">
        <v>23110738</v>
      </c>
      <c r="AT13" s="21">
        <v>291290.25</v>
      </c>
      <c r="AU13" s="21">
        <v>3051969.25</v>
      </c>
      <c r="AV13" s="21">
        <v>7107244.5</v>
      </c>
      <c r="AW13" s="21">
        <v>11949.92578125</v>
      </c>
      <c r="AX13" s="21">
        <v>3350379.25</v>
      </c>
      <c r="AY13" s="21">
        <v>3661006.75</v>
      </c>
      <c r="AZ13" s="21">
        <v>45436960</v>
      </c>
      <c r="BA13" s="21">
        <v>387879392</v>
      </c>
      <c r="BB13" s="21">
        <v>3612431</v>
      </c>
      <c r="BC13" s="21">
        <v>15376500</v>
      </c>
      <c r="BD13" s="21">
        <v>0</v>
      </c>
      <c r="BE13" s="21">
        <v>4437831</v>
      </c>
      <c r="BF13" s="21">
        <v>846763.375</v>
      </c>
      <c r="BG13" s="21">
        <v>6407.39599609375</v>
      </c>
      <c r="BH13" s="21">
        <v>115769.359375</v>
      </c>
      <c r="BI13" s="21">
        <v>1066485160.6402588</v>
      </c>
      <c r="BJ13" s="21">
        <f t="shared" si="1"/>
        <v>2015</v>
      </c>
      <c r="BK13" s="21">
        <f t="shared" si="2"/>
        <v>4</v>
      </c>
      <c r="BL13" s="21">
        <f>IF(B13/VLOOKUP($BK13,'Historical Calibration 2013'!$A$1:$BJ$13,1+BL$2,FALSE)&gt;NONUS!B321,NONUS!B321,IF(B13/VLOOKUP($BK13,'Historical Calibration 2013'!$A$1:$BJ$13,1+BL$2,FALSE)&lt;NONUS!B335,NONUS!B335,B13/VLOOKUP($BK13,'Historical Calibration 2013'!$A$1:$BJ$13,1+BL$2,FALSE)))</f>
        <v>1.0286118463082961</v>
      </c>
      <c r="BM13" s="21">
        <f>IF(C13/VLOOKUP($BK13,'Historical Calibration 2013'!$A$1:$BJ$13,1+BM$2,FALSE)&gt;Rate!C$198,Rate!C$198,IF(C13/VLOOKUP($BK13,'Historical Calibration 2013'!$A$1:$BJ$13,1+BM$2,FALSE)&lt;Rate!C$211,Rate!C$211,C13/VLOOKUP($BK13,'Historical Calibration 2013'!$A$1:$BJ$13,1+BM$2,FALSE)))</f>
        <v>0.69177272913401655</v>
      </c>
      <c r="BN13" s="21">
        <f>IF(D13/VLOOKUP($BK13,'Historical Calibration 2013'!$A$1:$BJ$13,1+BN$2,FALSE)&gt;Rate!D$198,Rate!D$198,IF(D13/VLOOKUP($BK13,'Historical Calibration 2013'!$A$1:$BJ$13,1+BN$2,FALSE)&lt;Rate!D$211,Rate!D$211,D13/VLOOKUP($BK13,'Historical Calibration 2013'!$A$1:$BJ$13,1+BN$2,FALSE)))</f>
        <v>0.63627621993286487</v>
      </c>
      <c r="BO13" s="21">
        <f>IF(E13/VLOOKUP($BK13,'Historical Calibration 2013'!$A$1:$BJ$13,1+BO$2,FALSE)&gt;Rate!E$198,Rate!E$198,IF(E13/VLOOKUP($BK13,'Historical Calibration 2013'!$A$1:$BJ$13,1+BO$2,FALSE)&lt;Rate!E$211,Rate!E$211,E13/VLOOKUP($BK13,'Historical Calibration 2013'!$A$1:$BJ$13,1+BO$2,FALSE)))</f>
        <v>0.9078807222162969</v>
      </c>
      <c r="BP13" s="21">
        <f>IF(F13/VLOOKUP($BK13,'Historical Calibration 2013'!$A$1:$BJ$13,1+BP$2,FALSE)&gt;NONUS!C321,NONUS!C321,IF(F13/VLOOKUP($BK13,'Historical Calibration 2013'!$A$1:$BJ$13,1+BP$2,FALSE)&lt;NONUS!C335,NONUS!C335,F13/VLOOKUP($BK13,'Historical Calibration 2013'!$A$1:$BJ$13,1+BP$2,FALSE)))</f>
        <v>0.74669942931453637</v>
      </c>
      <c r="BQ13" s="21">
        <f>IF((G13+H13)/VLOOKUP($BK13,'Historical Calibration 2013'!$A$1:$BJ$13,1+BQ$2,FALSE)&gt;NONUS!J321,NONUS!J321,IF((G13+H13)/VLOOKUP($BK13,'Historical Calibration 2013'!$A$1:$BJ$13,1+BQ$2,FALSE)&lt;NONUS!J335,NONUS!J335,(G13+H13)/VLOOKUP($BK13,'Historical Calibration 2013'!$A$1:$BJ$13,1+BQ$2,FALSE)))</f>
        <v>1.000185224269849</v>
      </c>
      <c r="BR13" s="21" t="e">
        <f>IF(H13/VLOOKUP($BK13,'Historical Calibration 2013'!$A$1:$BJ$13,1+BR$2,FALSE)&gt;Rate!H$198,Rate!H$198,IF(H13/VLOOKUP($BK13,'Historical Calibration 2013'!$A$1:$BJ$13,1+BR$2,FALSE)&lt;Rate!H$211,Rate!H$211,H13/VLOOKUP($BK13,'Historical Calibration 2013'!$A$1:$BJ$13,1+BR$2,FALSE)))</f>
        <v>#DIV/0!</v>
      </c>
      <c r="BS13" s="21">
        <f>IF(I13/VLOOKUP($BK13,'Historical Calibration 2013'!$A$1:$BJ$13,1+BS$2,FALSE)&gt;Rate!I$198,Rate!I$198,IF(I13/VLOOKUP($BK13,'Historical Calibration 2013'!$A$1:$BJ$13,1+BS$2,FALSE)&lt;Rate!I$211,Rate!I$211,I13/VLOOKUP($BK13,'Historical Calibration 2013'!$A$1:$BJ$13,1+BS$2,FALSE)))</f>
        <v>0.70015970757458068</v>
      </c>
      <c r="BT13" s="21">
        <f>IF(J13/VLOOKUP($BK13,'Historical Calibration 2013'!$A$1:$BJ$13,1+BT$2,FALSE)&gt;Rate!J$198,Rate!J$198,IF(J13/VLOOKUP($BK13,'Historical Calibration 2013'!$A$1:$BJ$13,1+BT$2,FALSE)&lt;Rate!J$211,Rate!J$211,J13/VLOOKUP($BK13,'Historical Calibration 2013'!$A$1:$BJ$13,1+BT$2,FALSE)))</f>
        <v>0.78260516028757099</v>
      </c>
      <c r="BU13" s="21">
        <f>IF(K13/VLOOKUP($BK13,'Historical Calibration 2013'!$A$1:$BJ$13,1+BU$2,FALSE)&gt;Rate!K$198,Rate!K$198,IF(K13/VLOOKUP($BK13,'Historical Calibration 2013'!$A$1:$BJ$13,1+BU$2,FALSE)&lt;Rate!K$211,Rate!K$211,K13/VLOOKUP($BK13,'Historical Calibration 2013'!$A$1:$BJ$13,1+BU$2,FALSE)))</f>
        <v>0.8629307526208837</v>
      </c>
      <c r="BV13" s="21">
        <f>IF(L13/VLOOKUP($BK13,'Historical Calibration 2013'!$A$1:$BJ$13,1+BV$2,FALSE)&gt;Rate!L$198,Rate!L$198,IF(L13/VLOOKUP($BK13,'Historical Calibration 2013'!$A$1:$BJ$13,1+BV$2,FALSE)&lt;Rate!L$211,Rate!L$211,L13/VLOOKUP($BK13,'Historical Calibration 2013'!$A$1:$BJ$13,1+BV$2,FALSE)))</f>
        <v>1.4251282144380804</v>
      </c>
      <c r="BW13" s="21">
        <f>IF(M13/VLOOKUP($BK13,'Historical Calibration 2013'!$A$1:$BJ$13,1+BW$2,FALSE)&gt;Rate!M$198,Rate!M$198,IF(M13/VLOOKUP($BK13,'Historical Calibration 2013'!$A$1:$BJ$13,1+BW$2,FALSE)&lt;Rate!M$211,Rate!M$211,M13/VLOOKUP($BK13,'Historical Calibration 2013'!$A$1:$BJ$13,1+BW$2,FALSE)))</f>
        <v>0.86365210990105445</v>
      </c>
      <c r="BX13" s="21">
        <f>IF(N13/VLOOKUP($BK13,'Historical Calibration 2013'!$A$1:$BJ$13,1+BX$2,FALSE)&gt;Rate!N$198,Rate!N$198,IF(N13/VLOOKUP($BK13,'Historical Calibration 2013'!$A$1:$BJ$13,1+BX$2,FALSE)&lt;Rate!N$211,Rate!N$211,N13/VLOOKUP($BK13,'Historical Calibration 2013'!$A$1:$BJ$13,1+BX$2,FALSE)))</f>
        <v>0.6625785761423737</v>
      </c>
      <c r="BY13" s="21">
        <f>IF(O13/VLOOKUP($BK13,'Historical Calibration 2013'!$A$1:$BJ$13,1+BY$2,FALSE)&gt;Rate!O$198,Rate!O$198,IF(O13/VLOOKUP($BK13,'Historical Calibration 2013'!$A$1:$BJ$13,1+BY$2,FALSE)&lt;Rate!O$211,Rate!O$211,O13/VLOOKUP($BK13,'Historical Calibration 2013'!$A$1:$BJ$13,1+BY$2,FALSE)))</f>
        <v>0.28838174273858919</v>
      </c>
      <c r="BZ13" s="21">
        <f>IF(P13/VLOOKUP($BK13,'Historical Calibration 2013'!$A$1:$BJ$13,1+BZ$2,FALSE)&gt;Rate!P$198,Rate!P$198,IF(P13/VLOOKUP($BK13,'Historical Calibration 2013'!$A$1:$BJ$13,1+BZ$2,FALSE)&lt;Rate!P$211,Rate!P$211,P13/VLOOKUP($BK13,'Historical Calibration 2013'!$A$1:$BJ$13,1+BZ$2,FALSE)))</f>
        <v>0.53999087070025686</v>
      </c>
      <c r="CA13" s="21">
        <f>IF(Q13/VLOOKUP($BK13,'Historical Calibration 2013'!$A$1:$BJ$13,1+CA$2,FALSE)&gt;Rate!Q$198,Rate!Q$198,IF(Q13/VLOOKUP($BK13,'Historical Calibration 2013'!$A$1:$BJ$13,1+CA$2,FALSE)&lt;Rate!Q$211,Rate!Q$211,Q13/VLOOKUP($BK13,'Historical Calibration 2013'!$A$1:$BJ$13,1+CA$2,FALSE)))</f>
        <v>0.24014134275618373</v>
      </c>
      <c r="CB13" s="21">
        <f>IF(R13/VLOOKUP($BK13,'Historical Calibration 2013'!$A$1:$BJ$13,1+CB$2,FALSE)&gt;Rate!R$198,Rate!R$198,IF(R13/VLOOKUP($BK13,'Historical Calibration 2013'!$A$1:$BJ$13,1+CB$2,FALSE)&lt;Rate!R$211,Rate!R$211,R13/VLOOKUP($BK13,'Historical Calibration 2013'!$A$1:$BJ$13,1+CB$2,FALSE)))</f>
        <v>1.702477443888871</v>
      </c>
      <c r="CC13" s="21">
        <f>IF(S13/VLOOKUP($BK13,'Historical Calibration 2013'!$A$1:$BJ$13,1+CC$2,FALSE)&gt;Rate!S$198,Rate!S$198,IF(S13/VLOOKUP($BK13,'Historical Calibration 2013'!$A$1:$BJ$13,1+CC$2,FALSE)&lt;Rate!S$211,Rate!S$211,S13/VLOOKUP($BK13,'Historical Calibration 2013'!$A$1:$BJ$13,1+CC$2,FALSE)))</f>
        <v>0.45228758169934641</v>
      </c>
      <c r="CD13" s="21">
        <f>IF(T13/VLOOKUP($BK13,'Historical Calibration 2013'!$A$1:$BJ$13,1+CD$2,FALSE)&gt;Rate!T$198,Rate!T$198,IF(T13/VLOOKUP($BK13,'Historical Calibration 2013'!$A$1:$BJ$13,1+CD$2,FALSE)&lt;Rate!T$211,Rate!T$211,T13/VLOOKUP($BK13,'Historical Calibration 2013'!$A$1:$BJ$13,1+CD$2,FALSE)))</f>
        <v>5.0554585296378649</v>
      </c>
      <c r="CE13" s="21">
        <f>IF(U13/VLOOKUP($BK13,'Historical Calibration 2013'!$A$1:$BJ$13,1+CE$2,FALSE)&gt;Rate!U$198,Rate!U$198,IF(U13/VLOOKUP($BK13,'Historical Calibration 2013'!$A$1:$BJ$13,1+CE$2,FALSE)&lt;Rate!U$211,Rate!U$211,U13/VLOOKUP($BK13,'Historical Calibration 2013'!$A$1:$BJ$13,1+CE$2,FALSE)))</f>
        <v>0.77275750608564064</v>
      </c>
      <c r="CF13" s="21">
        <f>IF(V13/VLOOKUP($BK13,'Historical Calibration 2013'!$A$1:$BJ$13,1+CF$2,FALSE)&gt;Rate!V$198,Rate!V$198,IF(V13/VLOOKUP($BK13,'Historical Calibration 2013'!$A$1:$BJ$13,1+CF$2,FALSE)&lt;Rate!V$211,Rate!V$211,V13/VLOOKUP($BK13,'Historical Calibration 2013'!$A$1:$BJ$13,1+CF$2,FALSE)))</f>
        <v>0.78919237238801887</v>
      </c>
      <c r="CG13" s="21">
        <f>(W13+'Historical Calibration 2013'!W95)/VLOOKUP($BK13,'Historical Calibration 2013'!$A$1:$BJ$13,1+CG$2,FALSE)</f>
        <v>1</v>
      </c>
      <c r="CH13" s="21">
        <f>IF(X13/VLOOKUP($BK13,'Historical Calibration 2013'!$A$1:$BJ$13,1+CH$2,FALSE)&gt;Rate!X$198,Rate!X$198,IF(X13/VLOOKUP($BK13,'Historical Calibration 2013'!$A$1:$BJ$13,1+CH$2,FALSE)&lt;Rate!X$211,Rate!X$211,X13/VLOOKUP($BK13,'Historical Calibration 2013'!$A$1:$BJ$13,1+CH$2,FALSE)))</f>
        <v>0.24324633699633699</v>
      </c>
      <c r="CI13" s="21">
        <f>IF(Y13/VLOOKUP($BK13,'Historical Calibration 2013'!$A$1:$BJ$13,1+CI$2,FALSE)&gt;Rate!Y$198,Rate!Y$198,IF(Y13/VLOOKUP($BK13,'Historical Calibration 2013'!$A$1:$BJ$13,1+CI$2,FALSE)&lt;Rate!Y$211,Rate!Y$211,Y13/VLOOKUP($BK13,'Historical Calibration 2013'!$A$1:$BJ$13,1+CI$2,FALSE)))</f>
        <v>0.75787920590119717</v>
      </c>
      <c r="CJ13" s="21">
        <f>IF(Z13/VLOOKUP($BK13,'Historical Calibration 2013'!$A$1:$BJ$13,1+CJ$2,FALSE)&gt;Rate!Z$198,Rate!Z$198,IF(Z13/VLOOKUP($BK13,'Historical Calibration 2013'!$A$1:$BJ$13,1+CJ$2,FALSE)&lt;Rate!Z$211,Rate!Z$211,Z13/VLOOKUP($BK13,'Historical Calibration 2013'!$A$1:$BJ$13,1+CJ$2,FALSE)))</f>
        <v>0.46914123630672927</v>
      </c>
      <c r="CK13" s="21">
        <f>IF(AA13/VLOOKUP($BK13,'Historical Calibration 2013'!$A$1:$BJ$13,1+CK$2,FALSE)&gt;Rate!AA$198,Rate!AA$198,IF(AA13/VLOOKUP($BK13,'Historical Calibration 2013'!$A$1:$BJ$13,1+CK$2,FALSE)&lt;Rate!AA$211,Rate!AA$211,AA13/VLOOKUP($BK13,'Historical Calibration 2013'!$A$1:$BJ$13,1+CK$2,FALSE)))</f>
        <v>0.22328629032258066</v>
      </c>
      <c r="CL13" s="21">
        <f>IF(AB13/VLOOKUP($BK13,'Historical Calibration 2013'!$A$1:$BJ$13,1+CL$2,FALSE)&gt;Rate!AB$198,Rate!AB$198,IF(AB13/VLOOKUP($BK13,'Historical Calibration 2013'!$A$1:$BJ$13,1+CL$2,FALSE)&lt;Rate!AB$211,Rate!AB$211,AB13/VLOOKUP($BK13,'Historical Calibration 2013'!$A$1:$BJ$13,1+CL$2,FALSE)))</f>
        <v>0.3710972346119536</v>
      </c>
      <c r="CM13" s="21">
        <f>IF(AC13/VLOOKUP($BK13,'Historical Calibration 2013'!$A$1:$BJ$13,1+CM$2,FALSE)&gt;Rate!AC$198,Rate!AC$198,IF(AC13/VLOOKUP($BK13,'Historical Calibration 2013'!$A$1:$BJ$13,1+CM$2,FALSE)&lt;Rate!AC$211,Rate!AC$211,AC13/VLOOKUP($BK13,'Historical Calibration 2013'!$A$1:$BJ$13,1+CM$2,FALSE)))</f>
        <v>0.71347870304700989</v>
      </c>
      <c r="CN13" s="21">
        <f>IF(AD13/VLOOKUP($BK13,'Historical Calibration 2013'!$A$1:$BJ$13,1+CN$2,FALSE)&gt;Rate!AD$198,Rate!AD$198,IF(AD13/VLOOKUP($BK13,'Historical Calibration 2013'!$A$1:$BJ$13,1+CN$2,FALSE)&lt;Rate!AD$211,Rate!AD$211,AD13/VLOOKUP($BK13,'Historical Calibration 2013'!$A$1:$BJ$13,1+CN$2,FALSE)))</f>
        <v>0.25598780147481925</v>
      </c>
      <c r="CO13" s="21">
        <f>IF(AE13/VLOOKUP($BK13,'Historical Calibration 2013'!$A$1:$BJ$13,1+CO$2,FALSE)&gt;NONUS!E321,NONUS!E321,IF(AE13/VLOOKUP($BK13,'Historical Calibration 2013'!$A$1:$BJ$13,1+CO$2,FALSE)&lt;NONUS!E335,NONUS!E335,AE13/VLOOKUP($BK13,'Historical Calibration 2013'!$A$1:$BJ$13,1+CO$2,FALSE)))</f>
        <v>0.45499329432872954</v>
      </c>
      <c r="CP13" s="21">
        <f>IF(AF13/VLOOKUP($BK13,'Historical Calibration 2013'!$A$1:$BJ$13,1+CP$2,FALSE)&gt;Rate!AF$198,Rate!AF$198,IF(AF13/VLOOKUP($BK13,'Historical Calibration 2013'!$A$1:$BJ$13,1+CP$2,FALSE)&lt;Rate!AF$211,Rate!AF$211,AF13/VLOOKUP($BK13,'Historical Calibration 2013'!$A$1:$BJ$13,1+CP$2,FALSE)))</f>
        <v>0.78643117250551431</v>
      </c>
      <c r="CQ13" s="21" t="e">
        <f>IF(AG13/VLOOKUP($BK13,'Historical Calibration 2013'!$A$1:$BJ$13,1+CQ$2,FALSE)&gt;Rate!AG$198,Rate!AG$198,IF(AG13/VLOOKUP($BK13,'Historical Calibration 2013'!$A$1:$BJ$13,1+CQ$2,FALSE)&lt;Rate!AG$211,Rate!AG$211,AG13/VLOOKUP($BK13,'Historical Calibration 2013'!$A$1:$BJ$13,1+CQ$2,FALSE)))</f>
        <v>#DIV/0!</v>
      </c>
      <c r="CR13" s="21">
        <f>IF(AH13/VLOOKUP($BK13,'Historical Calibration 2013'!$A$1:$BJ$13,1+CR$2,FALSE)&gt;Rate!AH$198,Rate!AH$198,IF(AH13/VLOOKUP($BK13,'Historical Calibration 2013'!$A$1:$BJ$13,1+CR$2,FALSE)&lt;Rate!AH$211,Rate!AH$211,AH13/VLOOKUP($BK13,'Historical Calibration 2013'!$A$1:$BJ$13,1+CR$2,FALSE)))</f>
        <v>0.46236559139784944</v>
      </c>
      <c r="CS13" s="21">
        <f>IF(AI13/VLOOKUP($BK13,'Historical Calibration 2013'!$A$1:$BJ$13,1+CS$2,FALSE)&gt;Rate!AI$198,Rate!AI$198,IF(AI13/VLOOKUP($BK13,'Historical Calibration 2013'!$A$1:$BJ$13,1+CS$2,FALSE)&lt;Rate!AI$211,Rate!AI$211,AI13/VLOOKUP($BK13,'Historical Calibration 2013'!$A$1:$BJ$13,1+CS$2,FALSE)))</f>
        <v>0.743167290367447</v>
      </c>
      <c r="CT13" s="21">
        <f>IF(AJ13/VLOOKUP($BK13,'Historical Calibration 2013'!$A$1:$BJ$13,1+CT$2,FALSE)&gt;Rate!AJ$198,Rate!AJ$198,IF(AJ13/VLOOKUP($BK13,'Historical Calibration 2013'!$A$1:$BJ$13,1+CT$2,FALSE)&lt;Rate!AJ$211,Rate!AJ$211,AJ13/VLOOKUP($BK13,'Historical Calibration 2013'!$A$1:$BJ$13,1+CT$2,FALSE)))</f>
        <v>1.187150705578748</v>
      </c>
      <c r="CU13" s="21">
        <f>IF(AK13/VLOOKUP($BK13,'Historical Calibration 2013'!$A$1:$BJ$13,1+CU$2,FALSE)&gt;Rate!AK$198,Rate!AK$198,IF(AK13/VLOOKUP($BK13,'Historical Calibration 2013'!$A$1:$BJ$13,1+CU$2,FALSE)&lt;Rate!AK$211,Rate!AK$211,AK13/VLOOKUP($BK13,'Historical Calibration 2013'!$A$1:$BJ$13,1+CU$2,FALSE)))</f>
        <v>1.1513400329699257</v>
      </c>
      <c r="CV13" s="21">
        <f>IF(AL13/VLOOKUP($BK13,'Historical Calibration 2013'!$A$1:$BJ$13,1+CV$2,FALSE)&gt;NONUS!F321,NONUS!F321,IF(AL13/VLOOKUP($BK13,'Historical Calibration 2013'!$A$1:$BJ$13,1+CV$2,FALSE)&lt;NONUS!F335,NONUS!F335,AL13/VLOOKUP($BK13,'Historical Calibration 2013'!$A$1:$BJ$13,1+CV$2,FALSE)))</f>
        <v>1.1774012163670489</v>
      </c>
      <c r="CW13" s="21">
        <f>IF(AM13/VLOOKUP($BK13,'Historical Calibration 2013'!$A$1:$BJ$13,1+CW$2,FALSE)&gt;Rate!AM$198,Rate!AM$198,IF(AM13/VLOOKUP($BK13,'Historical Calibration 2013'!$A$1:$BJ$13,1+CW$2,FALSE)&lt;Rate!AM$211,Rate!AM$211,AM13/VLOOKUP($BK13,'Historical Calibration 2013'!$A$1:$BJ$13,1+CW$2,FALSE)))</f>
        <v>0.82365607365607363</v>
      </c>
      <c r="CX13" s="21">
        <f>IF(AN13/VLOOKUP($BK13,'Historical Calibration 2013'!$A$1:$BJ$13,1+CX$2,FALSE)&gt;Rate!AN$198,Rate!AN$198,IF(AN13/VLOOKUP($BK13,'Historical Calibration 2013'!$A$1:$BJ$13,1+CX$2,FALSE)&lt;Rate!AN$211,Rate!AN$211,AN13/VLOOKUP($BK13,'Historical Calibration 2013'!$A$1:$BJ$13,1+CX$2,FALSE)))</f>
        <v>0.88820611068280952</v>
      </c>
      <c r="CY13" s="21">
        <f>IF(AO13/VLOOKUP($BK13,'Historical Calibration 2013'!$A$1:$BJ$13,1+CY$2,FALSE)&gt;Rate!AO$198,Rate!AO$198,IF(AO13/VLOOKUP($BK13,'Historical Calibration 2013'!$A$1:$BJ$13,1+CY$2,FALSE)&lt;Rate!AO$211,Rate!AO$211,AO13/VLOOKUP($BK13,'Historical Calibration 2013'!$A$1:$BJ$13,1+CY$2,FALSE)))</f>
        <v>1.4015802869720813</v>
      </c>
      <c r="CZ13" s="21">
        <f>IF(AP13/VLOOKUP($BK13,'Historical Calibration 2013'!$A$1:$BJ$13,1+CZ$2,FALSE)&gt;Rate!AP$198,Rate!AP$198,IF(AP13/VLOOKUP($BK13,'Historical Calibration 2013'!$A$1:$BJ$13,1+CZ$2,FALSE)&lt;Rate!AP$211,Rate!AP$211,AP13/VLOOKUP($BK13,'Historical Calibration 2013'!$A$1:$BJ$13,1+CZ$2,FALSE)))</f>
        <v>0.56886611764819395</v>
      </c>
      <c r="DA13" s="21">
        <f>IF(AQ13/VLOOKUP($BK13,'Historical Calibration 2013'!$A$1:$BJ$13,1+DA$2,FALSE)&gt;NONUS!G321,NONUS!G321,IF(AQ13/VLOOKUP($BK13,'Historical Calibration 2013'!$A$1:$BJ$13,1+DA$2,FALSE)&lt;NONUS!G335,NONUS!G335,AQ13/VLOOKUP($BK13,'Historical Calibration 2013'!$A$1:$BJ$13,1+DA$2,FALSE)))</f>
        <v>0.76407398774284552</v>
      </c>
      <c r="DB13" s="21">
        <f>IF(AR13/VLOOKUP($BK13,'Historical Calibration 2013'!$A$1:$BJ$13,1+DB$2,FALSE)&gt;Rate!AR$198,Rate!AR$198,IF(AR13/VLOOKUP($BK13,'Historical Calibration 2013'!$A$1:$BJ$13,1+DB$2,FALSE)&lt;Rate!AR$211,Rate!AR$211,AR13/VLOOKUP($BK13,'Historical Calibration 2013'!$A$1:$BJ$13,1+DB$2,FALSE)))</f>
        <v>0.65053030704244807</v>
      </c>
      <c r="DC13" s="21">
        <f>IF(AS13/VLOOKUP($BK13,'Historical Calibration 2013'!$A$1:$BJ$13,1+DC$2,FALSE)&gt;Rate!AS$198,Rate!AS$198,IF(AS13/VLOOKUP($BK13,'Historical Calibration 2013'!$A$1:$BJ$13,1+DC$2,FALSE)&lt;Rate!AS$211,Rate!AS$211,AS13/VLOOKUP($BK13,'Historical Calibration 2013'!$A$1:$BJ$13,1+DC$2,FALSE)))</f>
        <v>0.95696003670369056</v>
      </c>
      <c r="DD13" s="21" t="e">
        <f>(AT13+'Historical Calibration 2013'!AT95)/VLOOKUP($BK13,'Historical Calibration 2013'!$A$1:$BJ$13,1+DD$2,FALSE)</f>
        <v>#DIV/0!</v>
      </c>
      <c r="DE13" s="21">
        <f>IF(AU13/VLOOKUP($BK13,'Historical Calibration 2013'!$A$1:$BJ$13,1+DE$2,FALSE)&gt;Rate!AU$198,Rate!AU$198,IF(AU13/VLOOKUP($BK13,'Historical Calibration 2013'!$A$1:$BJ$13,1+DE$2,FALSE)&lt;Rate!AU$211,Rate!AU$211,AU13/VLOOKUP($BK13,'Historical Calibration 2013'!$A$1:$BJ$13,1+DE$2,FALSE)))</f>
        <v>0.77521355418167415</v>
      </c>
      <c r="DF13" s="21">
        <f>IF(AV13/VLOOKUP($BK13,'Historical Calibration 2013'!$A$1:$BJ$13,1+DF$2,FALSE)&gt;Rate!AV$198,Rate!AV$198,IF(AV13/VLOOKUP($BK13,'Historical Calibration 2013'!$A$1:$BJ$13,1+DF$2,FALSE)&lt;Rate!AV$211,Rate!AV$211,AV13/VLOOKUP($BK13,'Historical Calibration 2013'!$A$1:$BJ$13,1+DF$2,FALSE)))</f>
        <v>0.94859599409159945</v>
      </c>
      <c r="DG13" s="21">
        <f>IF(AW13/VLOOKUP($BK13,'Historical Calibration 2013'!$A$1:$BJ$13,1+DG$2,FALSE)&gt;Rate!AW$198,Rate!AW$198,IF(AW13/VLOOKUP($BK13,'Historical Calibration 2013'!$A$1:$BJ$13,1+DG$2,FALSE)&lt;Rate!AW$211,Rate!AW$211,AW13/VLOOKUP($BK13,'Historical Calibration 2013'!$A$1:$BJ$13,1+DG$2,FALSE)))</f>
        <v>0.11075821915665665</v>
      </c>
      <c r="DH13" s="21">
        <f>IF(AX13/VLOOKUP($BK13,'Historical Calibration 2013'!$A$1:$BJ$13,1+DH$2,FALSE)&gt;NONUS!I321,NONUS!I321,IF(AX13/VLOOKUP($BK13,'Historical Calibration 2013'!$A$1:$BJ$13,1+DH$2,FALSE)&lt;NONUS!I335,NONUS!I335,AX13/VLOOKUP($BK13,'Historical Calibration 2013'!$A$1:$BJ$13,1+DH$2,FALSE)))</f>
        <v>1.3686849929358047</v>
      </c>
      <c r="DI13" s="21">
        <f>IF(AY13/VLOOKUP($BK13,'Historical Calibration 2013'!$A$1:$BJ$13,1+DI$2,FALSE)&gt;Rate!AY$198,Rate!AY$198,IF(AY13/VLOOKUP($BK13,'Historical Calibration 2013'!$A$1:$BJ$13,1+DI$2,FALSE)&lt;Rate!AY$211,Rate!AY$211,AY13/VLOOKUP($BK13,'Historical Calibration 2013'!$A$1:$BJ$13,1+DI$2,FALSE)))</f>
        <v>0.76458520337177072</v>
      </c>
      <c r="DJ13" s="21">
        <f>IF(AZ13/VLOOKUP($BK13,'Historical Calibration 2013'!$A$1:$BJ$13,1+DJ$2,FALSE)&gt;Rate!AZ$198,Rate!AZ$198,IF(AZ13/VLOOKUP($BK13,'Historical Calibration 2013'!$A$1:$BJ$13,1+DJ$2,FALSE)&lt;Rate!AZ$211,Rate!AZ$211,AZ13/VLOOKUP($BK13,'Historical Calibration 2013'!$A$1:$BJ$13,1+DJ$2,FALSE)))</f>
        <v>0.89819155690890728</v>
      </c>
      <c r="DK13" s="21">
        <f>IF(BA13/VLOOKUP($BK13,'Historical Calibration 2013'!$A$1:$BJ$13,1+DK$2,FALSE)&gt;Rate!BA$198,Rate!BA$198,IF(BA13/VLOOKUP($BK13,'Historical Calibration 2013'!$A$1:$BJ$13,1+DK$2,FALSE)&lt;Rate!BA$211,Rate!BA$211,BA13/VLOOKUP($BK13,'Historical Calibration 2013'!$A$1:$BJ$13,1+DK$2,FALSE)))</f>
        <v>0.8308494178389999</v>
      </c>
      <c r="DL13" s="21">
        <f>IF(BB13/VLOOKUP($BK13,'Historical Calibration 2013'!$A$1:$BJ$13,1+DL$2,FALSE)&gt;Rate!BB$198,Rate!BB$198,IF(BB13/VLOOKUP($BK13,'Historical Calibration 2013'!$A$1:$BJ$13,1+DL$2,FALSE)&lt;Rate!BB$211,Rate!BB$211,BB13/VLOOKUP($BK13,'Historical Calibration 2013'!$A$1:$BJ$13,1+DL$2,FALSE)))</f>
        <v>1.2297001142408972</v>
      </c>
      <c r="DM13" s="21">
        <f>IF(BC13/VLOOKUP($BK13,'Historical Calibration 2013'!$A$1:$BJ$13,1+DM$2,FALSE)&gt;Rate!BC$198,Rate!BC$198,IF(BC13/VLOOKUP($BK13,'Historical Calibration 2013'!$A$1:$BJ$13,1+DM$2,FALSE)&lt;Rate!BC$211,Rate!BC$211,BC13/VLOOKUP($BK13,'Historical Calibration 2013'!$A$1:$BJ$13,1+DM$2,FALSE)))</f>
        <v>1.4778403242377731</v>
      </c>
      <c r="DN13" s="21" t="e">
        <f>IF(BD13/VLOOKUP($BK13,'Historical Calibration 2013'!$A$1:$BJ$13,1+DN$2,FALSE)&gt;Rate!BD$198,Rate!BD$198,IF(BD13/VLOOKUP($BK13,'Historical Calibration 2013'!$A$1:$BJ$13,1+DN$2,FALSE)&lt;Rate!BD$211,Rate!BD$211,BD13/VLOOKUP($BK13,'Historical Calibration 2013'!$A$1:$BJ$13,1+DN$2,FALSE)))</f>
        <v>#DIV/0!</v>
      </c>
      <c r="DO13" s="21">
        <f>IF(BE13/VLOOKUP($BK13,'Historical Calibration 2013'!$A$1:$BJ$13,1+DO$2,FALSE)&gt;Rate!BE$198,Rate!BE$198,IF(BE13/VLOOKUP($BK13,'Historical Calibration 2013'!$A$1:$BJ$13,1+DO$2,FALSE)&lt;Rate!BE$211,Rate!BE$211,BE13/VLOOKUP($BK13,'Historical Calibration 2013'!$A$1:$BJ$13,1+DO$2,FALSE)))</f>
        <v>0.80238341176366357</v>
      </c>
      <c r="DP13" s="21">
        <f>IF(BF13/VLOOKUP($BK13,'Historical Calibration 2013'!$A$1:$BJ$13,1+DP$2,FALSE)&gt;Rate!BF$198,Rate!BF$198,IF(BF13/VLOOKUP($BK13,'Historical Calibration 2013'!$A$1:$BJ$13,1+DP$2,FALSE)&lt;Rate!BF$211,Rate!BF$211,BF13/VLOOKUP($BK13,'Historical Calibration 2013'!$A$1:$BJ$13,1+DP$2,FALSE)))</f>
        <v>0.38405797101449274</v>
      </c>
      <c r="DQ13" s="21">
        <f>IF(BG13/VLOOKUP($BK13,'Historical Calibration 2013'!$A$1:$BJ$13,1+DQ$2,FALSE)&gt;Rate!BG$198,Rate!BG$198,IF(BG13/VLOOKUP($BK13,'Historical Calibration 2013'!$A$1:$BJ$13,1+DQ$2,FALSE)&lt;Rate!BG$211,Rate!BG$211,BG13/VLOOKUP($BK13,'Historical Calibration 2013'!$A$1:$BJ$13,1+DQ$2,FALSE)))</f>
        <v>0.41919914137814568</v>
      </c>
      <c r="DR13" s="21" t="e">
        <f>IF(BH13/VLOOKUP($BK13,'Historical Calibration 2013'!$A$1:$BJ$13,1+DR$2,FALSE)&gt;Rate!BH$198,Rate!BH$198,IF(BH13/VLOOKUP($BK13,'Historical Calibration 2013'!$A$1:$BJ$13,1+DR$2,FALSE)&lt;Rate!BH$211,Rate!BH$211,BH13/VLOOKUP($BK13,'Historical Calibration 2013'!$A$1:$BJ$13,1+DR$2,FALSE)))</f>
        <v>#DIV/0!</v>
      </c>
      <c r="DU13" s="19">
        <v>1.1045466990798742</v>
      </c>
      <c r="DV13" s="19">
        <v>1.0350314744016886</v>
      </c>
      <c r="DW13" s="19">
        <v>1.0145465417548358</v>
      </c>
      <c r="DX13" s="19">
        <v>1.1761401636440212</v>
      </c>
      <c r="DY13" s="19">
        <v>0.77178689784597754</v>
      </c>
      <c r="DZ13" s="19">
        <v>1.0392798934926357</v>
      </c>
      <c r="EA13" s="19" t="e">
        <v>#DIV/0!</v>
      </c>
      <c r="EB13" s="19">
        <v>0.74898180794176306</v>
      </c>
      <c r="EC13" s="19">
        <v>1.2412301252172939</v>
      </c>
      <c r="ED13" s="19">
        <v>0.92560410179760344</v>
      </c>
      <c r="EE13" s="19">
        <v>1.7385210634763586</v>
      </c>
      <c r="EF13" s="19">
        <v>0.97277483895893113</v>
      </c>
      <c r="EG13" s="19">
        <v>1.0778937260087997</v>
      </c>
      <c r="EH13" s="19">
        <v>2.1856311143710716</v>
      </c>
      <c r="EI13" s="19">
        <v>0.70380273112256297</v>
      </c>
      <c r="EJ13" s="19">
        <v>0.93632655443349766</v>
      </c>
      <c r="EK13" s="19">
        <v>2.1412778675598751</v>
      </c>
      <c r="EL13" s="19">
        <v>0.20714082562462391</v>
      </c>
      <c r="EM13" s="19">
        <v>19.378076530695484</v>
      </c>
      <c r="EN13" s="19">
        <v>1.0926900856223243</v>
      </c>
      <c r="EO13" s="19">
        <v>0.93808447750729285</v>
      </c>
      <c r="EP13" s="19" t="e">
        <v>#DIV/0!</v>
      </c>
      <c r="EQ13" s="19">
        <v>0.49860212844982249</v>
      </c>
      <c r="ER13" s="19">
        <v>0.91196770704717856</v>
      </c>
      <c r="ES13" s="19">
        <v>0.79351544979096988</v>
      </c>
      <c r="ET13" s="19">
        <v>0.7503173764701857</v>
      </c>
      <c r="EU13" s="19">
        <v>1.849739111249836</v>
      </c>
      <c r="EV13" s="19">
        <v>1.1172569264561665</v>
      </c>
      <c r="EW13" s="19">
        <v>0.57047969307319568</v>
      </c>
      <c r="EX13" s="19">
        <v>0.89834028038982405</v>
      </c>
      <c r="EY13" s="19">
        <v>1.3118297407729804</v>
      </c>
      <c r="EZ13" s="19" t="e">
        <v>#DIV/0!</v>
      </c>
      <c r="FA13" s="19">
        <v>1.0074953874154116</v>
      </c>
      <c r="FB13" s="19">
        <v>0.89158012423904787</v>
      </c>
      <c r="FC13" s="19">
        <v>1.6503478884057552</v>
      </c>
      <c r="FD13" s="19">
        <v>4.3981628991914992</v>
      </c>
      <c r="FE13" s="19">
        <v>1.3618223280300223</v>
      </c>
      <c r="FF13" s="19">
        <v>0.82769448167733739</v>
      </c>
      <c r="FG13" s="19">
        <v>1.0284959808153407</v>
      </c>
      <c r="FH13" s="19">
        <v>1.7198604852666755</v>
      </c>
      <c r="FI13" s="19">
        <v>1.3539772542421147</v>
      </c>
      <c r="FJ13" s="19">
        <v>0.6875507195663989</v>
      </c>
      <c r="FK13" s="19">
        <v>0.74136545767431816</v>
      </c>
      <c r="FL13" s="19">
        <v>1.222558608307357</v>
      </c>
      <c r="FM13" s="19">
        <v>0.51007343278398232</v>
      </c>
      <c r="FN13" s="19">
        <v>0.95659750974106794</v>
      </c>
      <c r="FO13" s="19">
        <v>1.1025631631484936</v>
      </c>
      <c r="FP13" s="19">
        <v>0.82529440609591076</v>
      </c>
      <c r="FQ13" s="19">
        <v>1.7750355677982776</v>
      </c>
      <c r="FR13" s="19">
        <v>1.2014936220637873</v>
      </c>
      <c r="FS13" s="19">
        <v>1.2484482623653907</v>
      </c>
      <c r="FT13" s="19">
        <v>1.0960157036526759</v>
      </c>
      <c r="FU13" s="19">
        <v>1.5530256817349366</v>
      </c>
      <c r="FV13" s="19">
        <v>1.7703163278938097</v>
      </c>
      <c r="FW13" s="19" t="e">
        <v>#DIV/0!</v>
      </c>
      <c r="FX13" s="19">
        <v>0.89182987811371606</v>
      </c>
      <c r="FY13" s="19">
        <v>0.80625769620099985</v>
      </c>
      <c r="FZ13" s="19">
        <v>7.0019143751819612</v>
      </c>
      <c r="GA13" s="19" t="e">
        <v>#DIV/0!</v>
      </c>
    </row>
    <row r="14" spans="1:183" ht="15" x14ac:dyDescent="0.25">
      <c r="A14" s="3" t="s">
        <v>73</v>
      </c>
      <c r="B14" s="21">
        <v>12487445</v>
      </c>
      <c r="C14" s="21">
        <v>23976400</v>
      </c>
      <c r="D14" s="21">
        <v>4590465.5</v>
      </c>
      <c r="E14" s="21">
        <v>7920794.5</v>
      </c>
      <c r="F14" s="21">
        <v>562681.5625</v>
      </c>
      <c r="G14" s="21">
        <v>7530320</v>
      </c>
      <c r="H14" s="21">
        <v>0</v>
      </c>
      <c r="I14" s="21">
        <v>33708104</v>
      </c>
      <c r="J14" s="21">
        <v>2309113.75</v>
      </c>
      <c r="K14" s="21">
        <v>10821482</v>
      </c>
      <c r="L14" s="21">
        <v>6079418.5</v>
      </c>
      <c r="M14" s="21">
        <v>86036240</v>
      </c>
      <c r="N14" s="21">
        <v>20498850</v>
      </c>
      <c r="O14" s="21">
        <v>6568.2900390625</v>
      </c>
      <c r="P14" s="21">
        <v>628023.0625</v>
      </c>
      <c r="Q14" s="21">
        <v>161500.140625</v>
      </c>
      <c r="R14" s="21">
        <v>9222347</v>
      </c>
      <c r="S14" s="21">
        <v>2425.63720703125</v>
      </c>
      <c r="T14" s="21">
        <v>174323.171875</v>
      </c>
      <c r="U14" s="21">
        <v>6136805.5</v>
      </c>
      <c r="V14" s="21">
        <v>16285314</v>
      </c>
      <c r="W14" s="37">
        <v>0</v>
      </c>
      <c r="X14" s="21">
        <v>81981.8515625</v>
      </c>
      <c r="Y14" s="21">
        <v>3663389.75</v>
      </c>
      <c r="Z14" s="21">
        <v>3814672.75</v>
      </c>
      <c r="AA14" s="21">
        <v>117074.84375</v>
      </c>
      <c r="AB14" s="21">
        <v>204889.65625</v>
      </c>
      <c r="AC14" s="21">
        <v>17345766</v>
      </c>
      <c r="AD14" s="21">
        <v>33954.90234375</v>
      </c>
      <c r="AE14" s="21">
        <v>145478.171875</v>
      </c>
      <c r="AF14" s="21">
        <v>7443351</v>
      </c>
      <c r="AG14" s="21">
        <v>209022.21875</v>
      </c>
      <c r="AH14" s="21">
        <v>213.92445373535156</v>
      </c>
      <c r="AI14" s="21">
        <v>4565375</v>
      </c>
      <c r="AJ14" s="21">
        <v>19601884</v>
      </c>
      <c r="AK14" s="21">
        <v>870825.9375</v>
      </c>
      <c r="AL14" s="21">
        <v>392477.3125</v>
      </c>
      <c r="AM14" s="21">
        <v>12558378</v>
      </c>
      <c r="AN14" s="21">
        <v>24330510</v>
      </c>
      <c r="AO14" s="21">
        <v>14907226</v>
      </c>
      <c r="AP14" s="21">
        <v>10944549</v>
      </c>
      <c r="AQ14" s="21">
        <v>2032856.125</v>
      </c>
      <c r="AR14" s="21">
        <v>3168988</v>
      </c>
      <c r="AS14" s="21">
        <v>25995118</v>
      </c>
      <c r="AT14" s="21">
        <v>146472.140625</v>
      </c>
      <c r="AU14" s="21">
        <v>4504429</v>
      </c>
      <c r="AV14" s="21">
        <v>7888461.5</v>
      </c>
      <c r="AW14" s="21">
        <v>17231.16015625</v>
      </c>
      <c r="AX14" s="21">
        <v>3843709.25</v>
      </c>
      <c r="AY14" s="21">
        <v>3495251.75</v>
      </c>
      <c r="AZ14" s="21">
        <v>65206224</v>
      </c>
      <c r="BA14" s="21">
        <v>487324384</v>
      </c>
      <c r="BB14" s="21">
        <v>3943941.75</v>
      </c>
      <c r="BC14" s="21">
        <v>21705280</v>
      </c>
      <c r="BD14" s="21">
        <v>0</v>
      </c>
      <c r="BE14" s="21">
        <v>4651407.5</v>
      </c>
      <c r="BF14" s="21">
        <v>641978.625</v>
      </c>
      <c r="BG14" s="21">
        <v>124843.78125</v>
      </c>
      <c r="BH14" s="21">
        <v>112029.1796875</v>
      </c>
      <c r="BI14" s="21">
        <v>1232635524.8828735</v>
      </c>
      <c r="BJ14" s="21">
        <f t="shared" si="1"/>
        <v>2015</v>
      </c>
      <c r="BK14" s="21">
        <f t="shared" si="2"/>
        <v>5</v>
      </c>
      <c r="BL14" s="21">
        <f>IF(B14/VLOOKUP($BK14,'Historical Calibration 2013'!$A$1:$BJ$13,1+BL$2,FALSE)&gt;NONUS!B322,NONUS!B322,IF(B14/VLOOKUP($BK14,'Historical Calibration 2013'!$A$1:$BJ$13,1+BL$2,FALSE)&lt;NONUS!B336,NONUS!B336,B14/VLOOKUP($BK14,'Historical Calibration 2013'!$A$1:$BJ$13,1+BL$2,FALSE)))</f>
        <v>1.064597821092216</v>
      </c>
      <c r="BM14" s="21">
        <f>IF(C14/VLOOKUP($BK14,'Historical Calibration 2013'!$A$1:$BJ$13,1+BM$2,FALSE)&gt;Rate!C$199,Rate!C$199,IF(C14/VLOOKUP($BK14,'Historical Calibration 2013'!$A$1:$BJ$13,1+BM$2,FALSE)&lt;Rate!C$212,Rate!C$212,C14/VLOOKUP($BK14,'Historical Calibration 2013'!$A$1:$BJ$13,1+BM$2,FALSE)))</f>
        <v>0.81671972054317632</v>
      </c>
      <c r="BN14" s="21">
        <f>IF(D14/VLOOKUP($BK14,'Historical Calibration 2013'!$A$1:$BJ$13,1+BN$2,FALSE)&gt;Rate!D$199,Rate!D$199,IF(D14/VLOOKUP($BK14,'Historical Calibration 2013'!$A$1:$BJ$13,1+BN$2,FALSE)&lt;Rate!D$212,Rate!D$212,D14/VLOOKUP($BK14,'Historical Calibration 2013'!$A$1:$BJ$13,1+BN$2,FALSE)))</f>
        <v>0.83763950118972896</v>
      </c>
      <c r="BO14" s="21">
        <f>IF(E14/VLOOKUP($BK14,'Historical Calibration 2013'!$A$1:$BJ$13,1+BO$2,FALSE)&gt;Rate!E$199,Rate!E$199,IF(E14/VLOOKUP($BK14,'Historical Calibration 2013'!$A$1:$BJ$13,1+BO$2,FALSE)&lt;Rate!E$212,Rate!E$212,E14/VLOOKUP($BK14,'Historical Calibration 2013'!$A$1:$BJ$13,1+BO$2,FALSE)))</f>
        <v>0.50503224996078744</v>
      </c>
      <c r="BP14" s="21">
        <f>IF(F14/VLOOKUP($BK14,'Historical Calibration 2013'!$A$1:$BJ$13,1+BP$2,FALSE)&gt;NONUS!C322,NONUS!C322,IF(F14/VLOOKUP($BK14,'Historical Calibration 2013'!$A$1:$BJ$13,1+BP$2,FALSE)&lt;NONUS!C336,NONUS!C336,F14/VLOOKUP($BK14,'Historical Calibration 2013'!$A$1:$BJ$13,1+BP$2,FALSE)))</f>
        <v>0.90812419727550586</v>
      </c>
      <c r="BQ14" s="21">
        <f>IF((G14+H14)/VLOOKUP($BK14,'Historical Calibration 2013'!$A$1:$BJ$13,1+BQ$2,FALSE)&gt;NONUS!J322,NONUS!J322,IF((G14+H14)/VLOOKUP($BK14,'Historical Calibration 2013'!$A$1:$BJ$13,1+BQ$2,FALSE)&lt;NONUS!J336,NONUS!J336,(G14+H14)/VLOOKUP($BK14,'Historical Calibration 2013'!$A$1:$BJ$13,1+BQ$2,FALSE)))</f>
        <v>1.0372601627203326</v>
      </c>
      <c r="BR14" s="21" t="e">
        <f>IF(H14/VLOOKUP($BK14,'Historical Calibration 2013'!$A$1:$BJ$13,1+BR$2,FALSE)&gt;Rate!H$199,Rate!H$199,IF(H14/VLOOKUP($BK14,'Historical Calibration 2013'!$A$1:$BJ$13,1+BR$2,FALSE)&lt;Rate!H$212,Rate!H$212,H14/VLOOKUP($BK14,'Historical Calibration 2013'!$A$1:$BJ$13,1+BR$2,FALSE)))</f>
        <v>#DIV/0!</v>
      </c>
      <c r="BS14" s="21">
        <f>IF(I14/VLOOKUP($BK14,'Historical Calibration 2013'!$A$1:$BJ$13,1+BS$2,FALSE)&gt;Rate!I$199,Rate!I$199,IF(I14/VLOOKUP($BK14,'Historical Calibration 2013'!$A$1:$BJ$13,1+BS$2,FALSE)&lt;Rate!I$212,Rate!I$212,I14/VLOOKUP($BK14,'Historical Calibration 2013'!$A$1:$BJ$13,1+BS$2,FALSE)))</f>
        <v>0.76197583241104427</v>
      </c>
      <c r="BT14" s="21">
        <f>IF(J14/VLOOKUP($BK14,'Historical Calibration 2013'!$A$1:$BJ$13,1+BT$2,FALSE)&gt;Rate!J$199,Rate!J$199,IF(J14/VLOOKUP($BK14,'Historical Calibration 2013'!$A$1:$BJ$13,1+BT$2,FALSE)&lt;Rate!J$212,Rate!J$212,J14/VLOOKUP($BK14,'Historical Calibration 2013'!$A$1:$BJ$13,1+BT$2,FALSE)))</f>
        <v>1.0144038024430595</v>
      </c>
      <c r="BU14" s="21">
        <f>IF(K14/VLOOKUP($BK14,'Historical Calibration 2013'!$A$1:$BJ$13,1+BU$2,FALSE)&gt;Rate!K$199,Rate!K$199,IF(K14/VLOOKUP($BK14,'Historical Calibration 2013'!$A$1:$BJ$13,1+BU$2,FALSE)&lt;Rate!K$212,Rate!K$212,K14/VLOOKUP($BK14,'Historical Calibration 2013'!$A$1:$BJ$13,1+BU$2,FALSE)))</f>
        <v>1.069010066285353</v>
      </c>
      <c r="BV14" s="21">
        <f>IF(L14/VLOOKUP($BK14,'Historical Calibration 2013'!$A$1:$BJ$13,1+BV$2,FALSE)&gt;Rate!L$199,Rate!L$199,IF(L14/VLOOKUP($BK14,'Historical Calibration 2013'!$A$1:$BJ$13,1+BV$2,FALSE)&lt;Rate!L$212,Rate!L$212,L14/VLOOKUP($BK14,'Historical Calibration 2013'!$A$1:$BJ$13,1+BV$2,FALSE)))</f>
        <v>1.8100807560811207</v>
      </c>
      <c r="BW14" s="21">
        <f>IF(M14/VLOOKUP($BK14,'Historical Calibration 2013'!$A$1:$BJ$13,1+BW$2,FALSE)&gt;Rate!M$199,Rate!M$199,IF(M14/VLOOKUP($BK14,'Historical Calibration 2013'!$A$1:$BJ$13,1+BW$2,FALSE)&lt;Rate!M$212,Rate!M$212,M14/VLOOKUP($BK14,'Historical Calibration 2013'!$A$1:$BJ$13,1+BW$2,FALSE)))</f>
        <v>0.88125682302249886</v>
      </c>
      <c r="BX14" s="21">
        <f>IF(N14/VLOOKUP($BK14,'Historical Calibration 2013'!$A$1:$BJ$13,1+BX$2,FALSE)&gt;Rate!N$199,Rate!N$199,IF(N14/VLOOKUP($BK14,'Historical Calibration 2013'!$A$1:$BJ$13,1+BX$2,FALSE)&lt;Rate!N$212,Rate!N$212,N14/VLOOKUP($BK14,'Historical Calibration 2013'!$A$1:$BJ$13,1+BX$2,FALSE)))</f>
        <v>0.77127802671179713</v>
      </c>
      <c r="BY14" s="21">
        <f>IF(O14/VLOOKUP($BK14,'Historical Calibration 2013'!$A$1:$BJ$13,1+BY$2,FALSE)&gt;Rate!O$199,Rate!O$199,IF(O14/VLOOKUP($BK14,'Historical Calibration 2013'!$A$1:$BJ$13,1+BY$2,FALSE)&lt;Rate!O$212,Rate!O$212,O14/VLOOKUP($BK14,'Historical Calibration 2013'!$A$1:$BJ$13,1+BY$2,FALSE)))</f>
        <v>0.16081540203850508</v>
      </c>
      <c r="BZ14" s="21">
        <f>IF(P14/VLOOKUP($BK14,'Historical Calibration 2013'!$A$1:$BJ$13,1+BZ$2,FALSE)&gt;Rate!P$199,Rate!P$199,IF(P14/VLOOKUP($BK14,'Historical Calibration 2013'!$A$1:$BJ$13,1+BZ$2,FALSE)&lt;Rate!P$212,Rate!P$212,P14/VLOOKUP($BK14,'Historical Calibration 2013'!$A$1:$BJ$13,1+BZ$2,FALSE)))</f>
        <v>0.75175943252865707</v>
      </c>
      <c r="CA14" s="21">
        <f>IF(Q14/VLOOKUP($BK14,'Historical Calibration 2013'!$A$1:$BJ$13,1+CA$2,FALSE)&gt;Rate!Q$199,Rate!Q$199,IF(Q14/VLOOKUP($BK14,'Historical Calibration 2013'!$A$1:$BJ$13,1+CA$2,FALSE)&lt;Rate!Q$212,Rate!Q$212,Q14/VLOOKUP($BK14,'Historical Calibration 2013'!$A$1:$BJ$13,1+CA$2,FALSE)))</f>
        <v>0.93842671373129172</v>
      </c>
      <c r="CB14" s="21">
        <f>IF(R14/VLOOKUP($BK14,'Historical Calibration 2013'!$A$1:$BJ$13,1+CB$2,FALSE)&gt;Rate!R$199,Rate!R$199,IF(R14/VLOOKUP($BK14,'Historical Calibration 2013'!$A$1:$BJ$13,1+CB$2,FALSE)&lt;Rate!R$212,Rate!R$212,R14/VLOOKUP($BK14,'Historical Calibration 2013'!$A$1:$BJ$13,1+CB$2,FALSE)))</f>
        <v>1.8124755810434214</v>
      </c>
      <c r="CC14" s="21">
        <f>IF(S14/VLOOKUP($BK14,'Historical Calibration 2013'!$A$1:$BJ$13,1+CC$2,FALSE)&gt;Rate!S$199,Rate!S$199,IF(S14/VLOOKUP($BK14,'Historical Calibration 2013'!$A$1:$BJ$13,1+CC$2,FALSE)&lt;Rate!S$212,Rate!S$212,S14/VLOOKUP($BK14,'Historical Calibration 2013'!$A$1:$BJ$13,1+CC$2,FALSE)))</f>
        <v>0.48304498269896196</v>
      </c>
      <c r="CD14" s="21">
        <f>IF(T14/VLOOKUP($BK14,'Historical Calibration 2013'!$A$1:$BJ$13,1+CD$2,FALSE)&gt;Rate!T$199,Rate!T$199,IF(T14/VLOOKUP($BK14,'Historical Calibration 2013'!$A$1:$BJ$13,1+CD$2,FALSE)&lt;Rate!T$212,Rate!T$212,T14/VLOOKUP($BK14,'Historical Calibration 2013'!$A$1:$BJ$13,1+CD$2,FALSE)))</f>
        <v>8.1560693641618496</v>
      </c>
      <c r="CE14" s="21">
        <f>IF(U14/VLOOKUP($BK14,'Historical Calibration 2013'!$A$1:$BJ$13,1+CE$2,FALSE)&gt;Rate!U$199,Rate!U$199,IF(U14/VLOOKUP($BK14,'Historical Calibration 2013'!$A$1:$BJ$13,1+CE$2,FALSE)&lt;Rate!U$212,Rate!U$212,U14/VLOOKUP($BK14,'Historical Calibration 2013'!$A$1:$BJ$13,1+CE$2,FALSE)))</f>
        <v>0.94991357323551873</v>
      </c>
      <c r="CF14" s="21">
        <f>IF(V14/VLOOKUP($BK14,'Historical Calibration 2013'!$A$1:$BJ$13,1+CF$2,FALSE)&gt;Rate!V$199,Rate!V$199,IF(V14/VLOOKUP($BK14,'Historical Calibration 2013'!$A$1:$BJ$13,1+CF$2,FALSE)&lt;Rate!V$212,Rate!V$212,V14/VLOOKUP($BK14,'Historical Calibration 2013'!$A$1:$BJ$13,1+CF$2,FALSE)))</f>
        <v>1.1782816881842728</v>
      </c>
      <c r="CG14" s="21">
        <f>(W14+'Historical Calibration 2013'!W96)/VLOOKUP($BK14,'Historical Calibration 2013'!$A$1:$BJ$13,1+CG$2,FALSE)</f>
        <v>1</v>
      </c>
      <c r="CH14" s="21">
        <f>IF(X14/VLOOKUP($BK14,'Historical Calibration 2013'!$A$1:$BJ$13,1+CH$2,FALSE)&gt;Rate!X$199,Rate!X$199,IF(X14/VLOOKUP($BK14,'Historical Calibration 2013'!$A$1:$BJ$13,1+CH$2,FALSE)&lt;Rate!X$212,Rate!X$212,X14/VLOOKUP($BK14,'Historical Calibration 2013'!$A$1:$BJ$13,1+CH$2,FALSE)))</f>
        <v>0.37076566125290022</v>
      </c>
      <c r="CI14" s="21">
        <f>IF(Y14/VLOOKUP($BK14,'Historical Calibration 2013'!$A$1:$BJ$13,1+CI$2,FALSE)&gt;Rate!Y$199,Rate!Y$199,IF(Y14/VLOOKUP($BK14,'Historical Calibration 2013'!$A$1:$BJ$13,1+CI$2,FALSE)&lt;Rate!Y$212,Rate!Y$212,Y14/VLOOKUP($BK14,'Historical Calibration 2013'!$A$1:$BJ$13,1+CI$2,FALSE)))</f>
        <v>1.2538576921957973</v>
      </c>
      <c r="CJ14" s="21">
        <f>IF(Z14/VLOOKUP($BK14,'Historical Calibration 2013'!$A$1:$BJ$13,1+CJ$2,FALSE)&gt;Rate!Z$199,Rate!Z$199,IF(Z14/VLOOKUP($BK14,'Historical Calibration 2013'!$A$1:$BJ$13,1+CJ$2,FALSE)&lt;Rate!Z$212,Rate!Z$212,Z14/VLOOKUP($BK14,'Historical Calibration 2013'!$A$1:$BJ$13,1+CJ$2,FALSE)))</f>
        <v>0.50203367401729826</v>
      </c>
      <c r="CK14" s="21">
        <f>IF(AA14/VLOOKUP($BK14,'Historical Calibration 2013'!$A$1:$BJ$13,1+CK$2,FALSE)&gt;Rate!AA$199,Rate!AA$199,IF(AA14/VLOOKUP($BK14,'Historical Calibration 2013'!$A$1:$BJ$13,1+CK$2,FALSE)&lt;Rate!AA$212,Rate!AA$212,AA14/VLOOKUP($BK14,'Historical Calibration 2013'!$A$1:$BJ$13,1+CK$2,FALSE)))</f>
        <v>0.26146872421182399</v>
      </c>
      <c r="CL14" s="21">
        <f>IF(AB14/VLOOKUP($BK14,'Historical Calibration 2013'!$A$1:$BJ$13,1+CL$2,FALSE)&gt;Rate!AB$199,Rate!AB$199,IF(AB14/VLOOKUP($BK14,'Historical Calibration 2013'!$A$1:$BJ$13,1+CL$2,FALSE)&lt;Rate!AB$212,Rate!AB$212,AB14/VLOOKUP($BK14,'Historical Calibration 2013'!$A$1:$BJ$13,1+CL$2,FALSE)))</f>
        <v>0.55998635698869015</v>
      </c>
      <c r="CM14" s="21">
        <f>IF(AC14/VLOOKUP($BK14,'Historical Calibration 2013'!$A$1:$BJ$13,1+CM$2,FALSE)&gt;Rate!AC$199,Rate!AC$199,IF(AC14/VLOOKUP($BK14,'Historical Calibration 2013'!$A$1:$BJ$13,1+CM$2,FALSE)&lt;Rate!AC$212,Rate!AC$212,AC14/VLOOKUP($BK14,'Historical Calibration 2013'!$A$1:$BJ$13,1+CM$2,FALSE)))</f>
        <v>0.83223537810940973</v>
      </c>
      <c r="CN14" s="21">
        <f>IF(AD14/VLOOKUP($BK14,'Historical Calibration 2013'!$A$1:$BJ$13,1+CN$2,FALSE)&gt;Rate!AD$199,Rate!AD$199,IF(AD14/VLOOKUP($BK14,'Historical Calibration 2013'!$A$1:$BJ$13,1+CN$2,FALSE)&lt;Rate!AD$212,Rate!AD$212,AD14/VLOOKUP($BK14,'Historical Calibration 2013'!$A$1:$BJ$13,1+CN$2,FALSE)))</f>
        <v>0.48684877023912365</v>
      </c>
      <c r="CO14" s="21">
        <f>IF(AE14/VLOOKUP($BK14,'Historical Calibration 2013'!$A$1:$BJ$13,1+CO$2,FALSE)&gt;NONUS!E322,NONUS!E322,IF(AE14/VLOOKUP($BK14,'Historical Calibration 2013'!$A$1:$BJ$13,1+CO$2,FALSE)&lt;NONUS!E336,NONUS!E336,AE14/VLOOKUP($BK14,'Historical Calibration 2013'!$A$1:$BJ$13,1+CO$2,FALSE)))</f>
        <v>0.57465061417545182</v>
      </c>
      <c r="CP14" s="21">
        <f>IF(AF14/VLOOKUP($BK14,'Historical Calibration 2013'!$A$1:$BJ$13,1+CP$2,FALSE)&gt;Rate!AF$199,Rate!AF$199,IF(AF14/VLOOKUP($BK14,'Historical Calibration 2013'!$A$1:$BJ$13,1+CP$2,FALSE)&lt;Rate!AF$212,Rate!AF$212,AF14/VLOOKUP($BK14,'Historical Calibration 2013'!$A$1:$BJ$13,1+CP$2,FALSE)))</f>
        <v>0.63212581453591521</v>
      </c>
      <c r="CQ14" s="21" t="e">
        <f>IF(AG14/VLOOKUP($BK14,'Historical Calibration 2013'!$A$1:$BJ$13,1+CQ$2,FALSE)&gt;Rate!AG$199,Rate!AG$199,IF(AG14/VLOOKUP($BK14,'Historical Calibration 2013'!$A$1:$BJ$13,1+CQ$2,FALSE)&lt;Rate!AG$212,Rate!AG$212,AG14/VLOOKUP($BK14,'Historical Calibration 2013'!$A$1:$BJ$13,1+CQ$2,FALSE)))</f>
        <v>#DIV/0!</v>
      </c>
      <c r="CR14" s="21">
        <f>IF(AH14/VLOOKUP($BK14,'Historical Calibration 2013'!$A$1:$BJ$13,1+CR$2,FALSE)&gt;Rate!AH$199,Rate!AH$199,IF(AH14/VLOOKUP($BK14,'Historical Calibration 2013'!$A$1:$BJ$13,1+CR$2,FALSE)&lt;Rate!AH$212,Rate!AH$212,AH14/VLOOKUP($BK14,'Historical Calibration 2013'!$A$1:$BJ$13,1+CR$2,FALSE)))</f>
        <v>0.16187549325925157</v>
      </c>
      <c r="CS14" s="21">
        <f>IF(AI14/VLOOKUP($BK14,'Historical Calibration 2013'!$A$1:$BJ$13,1+CS$2,FALSE)&gt;Rate!AI$199,Rate!AI$199,IF(AI14/VLOOKUP($BK14,'Historical Calibration 2013'!$A$1:$BJ$13,1+CS$2,FALSE)&lt;Rate!AI$212,Rate!AI$212,AI14/VLOOKUP($BK14,'Historical Calibration 2013'!$A$1:$BJ$13,1+CS$2,FALSE)))</f>
        <v>1.2018892199260813</v>
      </c>
      <c r="CT14" s="21">
        <f>IF(AJ14/VLOOKUP($BK14,'Historical Calibration 2013'!$A$1:$BJ$13,1+CT$2,FALSE)&gt;Rate!AJ$199,Rate!AJ$199,IF(AJ14/VLOOKUP($BK14,'Historical Calibration 2013'!$A$1:$BJ$13,1+CT$2,FALSE)&lt;Rate!AJ$212,Rate!AJ$212,AJ14/VLOOKUP($BK14,'Historical Calibration 2013'!$A$1:$BJ$13,1+CT$2,FALSE)))</f>
        <v>1.6205733558178752</v>
      </c>
      <c r="CU14" s="21">
        <f>IF(AK14/VLOOKUP($BK14,'Historical Calibration 2013'!$A$1:$BJ$13,1+CU$2,FALSE)&gt;Rate!AK$199,Rate!AK$199,IF(AK14/VLOOKUP($BK14,'Historical Calibration 2013'!$A$1:$BJ$13,1+CU$2,FALSE)&lt;Rate!AK$212,Rate!AK$212,AK14/VLOOKUP($BK14,'Historical Calibration 2013'!$A$1:$BJ$13,1+CU$2,FALSE)))</f>
        <v>0.81459752849790368</v>
      </c>
      <c r="CV14" s="21">
        <f>IF(AL14/VLOOKUP($BK14,'Historical Calibration 2013'!$A$1:$BJ$13,1+CV$2,FALSE)&gt;NONUS!F322,NONUS!F322,IF(AL14/VLOOKUP($BK14,'Historical Calibration 2013'!$A$1:$BJ$13,1+CV$2,FALSE)&lt;NONUS!F336,NONUS!F336,AL14/VLOOKUP($BK14,'Historical Calibration 2013'!$A$1:$BJ$13,1+CV$2,FALSE)))</f>
        <v>3.285225195325252</v>
      </c>
      <c r="CW14" s="21">
        <f>IF(AM14/VLOOKUP($BK14,'Historical Calibration 2013'!$A$1:$BJ$13,1+CW$2,FALSE)&gt;Rate!AM$199,Rate!AM$199,IF(AM14/VLOOKUP($BK14,'Historical Calibration 2013'!$A$1:$BJ$13,1+CW$2,FALSE)&lt;Rate!AM$212,Rate!AM$212,AM14/VLOOKUP($BK14,'Historical Calibration 2013'!$A$1:$BJ$13,1+CW$2,FALSE)))</f>
        <v>0.80146971672395406</v>
      </c>
      <c r="CX14" s="21">
        <f>IF(AN14/VLOOKUP($BK14,'Historical Calibration 2013'!$A$1:$BJ$13,1+CX$2,FALSE)&gt;Rate!AN$199,Rate!AN$199,IF(AN14/VLOOKUP($BK14,'Historical Calibration 2013'!$A$1:$BJ$13,1+CX$2,FALSE)&lt;Rate!AN$212,Rate!AN$212,AN14/VLOOKUP($BK14,'Historical Calibration 2013'!$A$1:$BJ$13,1+CX$2,FALSE)))</f>
        <v>1.3041465416184479</v>
      </c>
      <c r="CY14" s="21">
        <f>IF(AO14/VLOOKUP($BK14,'Historical Calibration 2013'!$A$1:$BJ$13,1+CY$2,FALSE)&gt;Rate!AO$199,Rate!AO$199,IF(AO14/VLOOKUP($BK14,'Historical Calibration 2013'!$A$1:$BJ$13,1+CY$2,FALSE)&lt;Rate!AO$212,Rate!AO$212,AO14/VLOOKUP($BK14,'Historical Calibration 2013'!$A$1:$BJ$13,1+CY$2,FALSE)))</f>
        <v>1.8755207551589879</v>
      </c>
      <c r="CZ14" s="21">
        <f>IF(AP14/VLOOKUP($BK14,'Historical Calibration 2013'!$A$1:$BJ$13,1+CZ$2,FALSE)&gt;Rate!AP$199,Rate!AP$199,IF(AP14/VLOOKUP($BK14,'Historical Calibration 2013'!$A$1:$BJ$13,1+CZ$2,FALSE)&lt;Rate!AP$212,Rate!AP$212,AP14/VLOOKUP($BK14,'Historical Calibration 2013'!$A$1:$BJ$13,1+CZ$2,FALSE)))</f>
        <v>1.0122678601653177</v>
      </c>
      <c r="DA14" s="21">
        <f>IF(AQ14/VLOOKUP($BK14,'Historical Calibration 2013'!$A$1:$BJ$13,1+DA$2,FALSE)&gt;NONUS!G322,NONUS!G322,IF(AQ14/VLOOKUP($BK14,'Historical Calibration 2013'!$A$1:$BJ$13,1+DA$2,FALSE)&lt;NONUS!G336,NONUS!G336,AQ14/VLOOKUP($BK14,'Historical Calibration 2013'!$A$1:$BJ$13,1+DA$2,FALSE)))</f>
        <v>0.53714631759756615</v>
      </c>
      <c r="DB14" s="21">
        <f>IF(AR14/VLOOKUP($BK14,'Historical Calibration 2013'!$A$1:$BJ$13,1+DB$2,FALSE)&gt;Rate!AR$199,Rate!AR$199,IF(AR14/VLOOKUP($BK14,'Historical Calibration 2013'!$A$1:$BJ$13,1+DB$2,FALSE)&lt;Rate!AR$212,Rate!AR$212,AR14/VLOOKUP($BK14,'Historical Calibration 2013'!$A$1:$BJ$13,1+DB$2,FALSE)))</f>
        <v>0.7960181359189159</v>
      </c>
      <c r="DC14" s="21">
        <f>IF(AS14/VLOOKUP($BK14,'Historical Calibration 2013'!$A$1:$BJ$13,1+DC$2,FALSE)&gt;Rate!AS$199,Rate!AS$199,IF(AS14/VLOOKUP($BK14,'Historical Calibration 2013'!$A$1:$BJ$13,1+DC$2,FALSE)&lt;Rate!AS$212,Rate!AS$212,AS14/VLOOKUP($BK14,'Historical Calibration 2013'!$A$1:$BJ$13,1+DC$2,FALSE)))</f>
        <v>1.2033200279778158</v>
      </c>
      <c r="DD14" s="21" t="e">
        <f>(AT14+'Historical Calibration 2013'!AT96)/VLOOKUP($BK14,'Historical Calibration 2013'!$A$1:$BJ$13,1+DD$2,FALSE)</f>
        <v>#DIV/0!</v>
      </c>
      <c r="DE14" s="21">
        <f>IF(AU14/VLOOKUP($BK14,'Historical Calibration 2013'!$A$1:$BJ$13,1+DE$2,FALSE)&gt;Rate!AU$199,Rate!AU$199,IF(AU14/VLOOKUP($BK14,'Historical Calibration 2013'!$A$1:$BJ$13,1+DE$2,FALSE)&lt;Rate!AU$212,Rate!AU$212,AU14/VLOOKUP($BK14,'Historical Calibration 2013'!$A$1:$BJ$13,1+DE$2,FALSE)))</f>
        <v>1.4061554022098637</v>
      </c>
      <c r="DF14" s="21">
        <f>IF(AV14/VLOOKUP($BK14,'Historical Calibration 2013'!$A$1:$BJ$13,1+DF$2,FALSE)&gt;Rate!AV$199,Rate!AV$199,IF(AV14/VLOOKUP($BK14,'Historical Calibration 2013'!$A$1:$BJ$13,1+DF$2,FALSE)&lt;Rate!AV$212,Rate!AV$212,AV14/VLOOKUP($BK14,'Historical Calibration 2013'!$A$1:$BJ$13,1+DF$2,FALSE)))</f>
        <v>0.86682484635307644</v>
      </c>
      <c r="DG14" s="21">
        <f>IF(AW14/VLOOKUP($BK14,'Historical Calibration 2013'!$A$1:$BJ$13,1+DG$2,FALSE)&gt;Rate!AW$199,Rate!AW$199,IF(AW14/VLOOKUP($BK14,'Historical Calibration 2013'!$A$1:$BJ$13,1+DG$2,FALSE)&lt;Rate!AW$212,Rate!AW$212,AW14/VLOOKUP($BK14,'Historical Calibration 2013'!$A$1:$BJ$13,1+DG$2,FALSE)))</f>
        <v>0.41958254849529031</v>
      </c>
      <c r="DH14" s="21">
        <f>IF(AX14/VLOOKUP($BK14,'Historical Calibration 2013'!$A$1:$BJ$13,1+DH$2,FALSE)&gt;NONUS!I322,NONUS!I322,IF(AX14/VLOOKUP($BK14,'Historical Calibration 2013'!$A$1:$BJ$13,1+DH$2,FALSE)&lt;NONUS!I336,NONUS!I336,AX14/VLOOKUP($BK14,'Historical Calibration 2013'!$A$1:$BJ$13,1+DH$2,FALSE)))</f>
        <v>1.2981516461471068</v>
      </c>
      <c r="DI14" s="21">
        <f>IF(AY14/VLOOKUP($BK14,'Historical Calibration 2013'!$A$1:$BJ$13,1+DI$2,FALSE)&gt;Rate!AY$199,Rate!AY$199,IF(AY14/VLOOKUP($BK14,'Historical Calibration 2013'!$A$1:$BJ$13,1+DI$2,FALSE)&lt;Rate!AY$212,Rate!AY$212,AY14/VLOOKUP($BK14,'Historical Calibration 2013'!$A$1:$BJ$13,1+DI$2,FALSE)))</f>
        <v>0.69305899361202283</v>
      </c>
      <c r="DJ14" s="21">
        <f>IF(AZ14/VLOOKUP($BK14,'Historical Calibration 2013'!$A$1:$BJ$13,1+DJ$2,FALSE)&gt;Rate!AZ$199,Rate!AZ$199,IF(AZ14/VLOOKUP($BK14,'Historical Calibration 2013'!$A$1:$BJ$13,1+DJ$2,FALSE)&lt;Rate!AZ$212,Rate!AZ$212,AZ14/VLOOKUP($BK14,'Historical Calibration 2013'!$A$1:$BJ$13,1+DJ$2,FALSE)))</f>
        <v>0.95376500829784117</v>
      </c>
      <c r="DK14" s="21">
        <f>IF(BA14/VLOOKUP($BK14,'Historical Calibration 2013'!$A$1:$BJ$13,1+DK$2,FALSE)&gt;Rate!BA$199,Rate!BA$199,IF(BA14/VLOOKUP($BK14,'Historical Calibration 2013'!$A$1:$BJ$13,1+DK$2,FALSE)&lt;Rate!BA$212,Rate!BA$212,BA14/VLOOKUP($BK14,'Historical Calibration 2013'!$A$1:$BJ$13,1+DK$2,FALSE)))</f>
        <v>0.97233267157630521</v>
      </c>
      <c r="DL14" s="21">
        <f>IF(BB14/VLOOKUP($BK14,'Historical Calibration 2013'!$A$1:$BJ$13,1+DL$2,FALSE)&gt;Rate!BB$199,Rate!BB$199,IF(BB14/VLOOKUP($BK14,'Historical Calibration 2013'!$A$1:$BJ$13,1+DL$2,FALSE)&lt;Rate!BB$212,Rate!BB$212,BB14/VLOOKUP($BK14,'Historical Calibration 2013'!$A$1:$BJ$13,1+DL$2,FALSE)))</f>
        <v>1.2589665181464318</v>
      </c>
      <c r="DM14" s="21">
        <f>IF(BC14/VLOOKUP($BK14,'Historical Calibration 2013'!$A$1:$BJ$13,1+DM$2,FALSE)&gt;Rate!BC$199,Rate!BC$199,IF(BC14/VLOOKUP($BK14,'Historical Calibration 2013'!$A$1:$BJ$13,1+DM$2,FALSE)&lt;Rate!BC$212,Rate!BC$212,BC14/VLOOKUP($BK14,'Historical Calibration 2013'!$A$1:$BJ$13,1+DM$2,FALSE)))</f>
        <v>2.4587712260982313</v>
      </c>
      <c r="DN14" s="21" t="e">
        <f>IF(BD14/VLOOKUP($BK14,'Historical Calibration 2013'!$A$1:$BJ$13,1+DN$2,FALSE)&gt;Rate!BD$199,Rate!BD$199,IF(BD14/VLOOKUP($BK14,'Historical Calibration 2013'!$A$1:$BJ$13,1+DN$2,FALSE)&lt;Rate!BD$212,Rate!BD$212,BD14/VLOOKUP($BK14,'Historical Calibration 2013'!$A$1:$BJ$13,1+DN$2,FALSE)))</f>
        <v>#DIV/0!</v>
      </c>
      <c r="DO14" s="21">
        <f>IF(BE14/VLOOKUP($BK14,'Historical Calibration 2013'!$A$1:$BJ$13,1+DO$2,FALSE)&gt;Rate!BE$199,Rate!BE$199,IF(BE14/VLOOKUP($BK14,'Historical Calibration 2013'!$A$1:$BJ$13,1+DO$2,FALSE)&lt;Rate!BE$212,Rate!BE$212,BE14/VLOOKUP($BK14,'Historical Calibration 2013'!$A$1:$BJ$13,1+DO$2,FALSE)))</f>
        <v>0.7682714827942746</v>
      </c>
      <c r="DP14" s="21">
        <f>IF(BF14/VLOOKUP($BK14,'Historical Calibration 2013'!$A$1:$BJ$13,1+DP$2,FALSE)&gt;Rate!BF$199,Rate!BF$199,IF(BF14/VLOOKUP($BK14,'Historical Calibration 2013'!$A$1:$BJ$13,1+DP$2,FALSE)&lt;Rate!BF$212,Rate!BF$212,BF14/VLOOKUP($BK14,'Historical Calibration 2013'!$A$1:$BJ$13,1+DP$2,FALSE)))</f>
        <v>0.34688897925986173</v>
      </c>
      <c r="DQ14" s="21">
        <f>IF(BG14/VLOOKUP($BK14,'Historical Calibration 2013'!$A$1:$BJ$13,1+DQ$2,FALSE)&gt;Rate!BG$199,Rate!BG$199,IF(BG14/VLOOKUP($BK14,'Historical Calibration 2013'!$A$1:$BJ$13,1+DQ$2,FALSE)&lt;Rate!BG$212,Rate!BG$212,BG14/VLOOKUP($BK14,'Historical Calibration 2013'!$A$1:$BJ$13,1+DQ$2,FALSE)))</f>
        <v>5.8611111111111107</v>
      </c>
      <c r="DR14" s="21" t="e">
        <f>IF(BH14/VLOOKUP($BK14,'Historical Calibration 2013'!$A$1:$BJ$13,1+DR$2,FALSE)&gt;Rate!BH$199,Rate!BH$199,IF(BH14/VLOOKUP($BK14,'Historical Calibration 2013'!$A$1:$BJ$13,1+DR$2,FALSE)&lt;Rate!BH$212,Rate!BH$212,BH14/VLOOKUP($BK14,'Historical Calibration 2013'!$A$1:$BJ$13,1+DR$2,FALSE)))</f>
        <v>#DIV/0!</v>
      </c>
      <c r="DT14" s="19">
        <f>VLOOKUP($BK14,'Historical Calibration 2013'!$A$1:$BJ$13,1+DQ$2,FALSE)</f>
        <v>83.523880000000005</v>
      </c>
      <c r="DU14" s="19">
        <v>1.3166093337186791</v>
      </c>
      <c r="DV14" s="19">
        <v>1.058189151120944</v>
      </c>
      <c r="DW14" s="19">
        <v>1.332800479541042</v>
      </c>
      <c r="DX14" s="19">
        <v>0.47754955131875432</v>
      </c>
      <c r="DY14" s="19">
        <v>0.9346062377120008</v>
      </c>
      <c r="DZ14" s="19">
        <v>1.0301424223031486</v>
      </c>
      <c r="EA14" s="19" t="e">
        <v>#DIV/0!</v>
      </c>
      <c r="EB14" s="19">
        <v>0.81946120237552711</v>
      </c>
      <c r="EC14" s="19">
        <v>1.5424549251732835</v>
      </c>
      <c r="ED14" s="19">
        <v>1.1072556283278507</v>
      </c>
      <c r="EE14" s="19">
        <v>1.4345944997043303</v>
      </c>
      <c r="EF14" s="19">
        <v>0.95156493427876265</v>
      </c>
      <c r="EG14" s="19">
        <v>0.99199451270742434</v>
      </c>
      <c r="EH14" s="19">
        <v>2.6559882267733981</v>
      </c>
      <c r="EI14" s="19">
        <v>0.91791468514107477</v>
      </c>
      <c r="EJ14" s="19">
        <v>8.6476636391052235</v>
      </c>
      <c r="EK14" s="19">
        <v>2.1926589836211199</v>
      </c>
      <c r="EL14" s="19">
        <v>0.63045363784689801</v>
      </c>
      <c r="EM14" s="19">
        <v>32.352283592212977</v>
      </c>
      <c r="EN14" s="19">
        <v>1.3489005218421262</v>
      </c>
      <c r="EO14" s="19">
        <v>1.3051441115268962</v>
      </c>
      <c r="EP14" s="19" t="e">
        <v>#DIV/0!</v>
      </c>
      <c r="EQ14" s="19">
        <v>0.76546874777171592</v>
      </c>
      <c r="ER14" s="19">
        <v>1.5424743171344031</v>
      </c>
      <c r="ES14" s="19">
        <v>1.0314337548233585</v>
      </c>
      <c r="ET14" s="19">
        <v>2.1764994411049705</v>
      </c>
      <c r="EU14" s="19">
        <v>4.1541688292414554</v>
      </c>
      <c r="EV14" s="19">
        <v>1.2026589093951843</v>
      </c>
      <c r="EW14" s="19">
        <v>0.95525336766113333</v>
      </c>
      <c r="EX14" s="19">
        <v>0.71379519137358904</v>
      </c>
      <c r="EY14" s="19">
        <v>1.1505195280553642</v>
      </c>
      <c r="EZ14" s="19" t="e">
        <v>#DIV/0!</v>
      </c>
      <c r="FA14" s="19">
        <v>0.74027133517461574</v>
      </c>
      <c r="FB14" s="19">
        <v>1.3049492707514205</v>
      </c>
      <c r="FC14" s="19">
        <v>2.2666158351141936</v>
      </c>
      <c r="FD14" s="19">
        <v>1.8639342027228525</v>
      </c>
      <c r="FE14" s="19">
        <v>5.4102091867739652</v>
      </c>
      <c r="FF14" s="19">
        <v>0.69652205366473374</v>
      </c>
      <c r="FG14" s="19">
        <v>1.4839694108200621</v>
      </c>
      <c r="FH14" s="19">
        <v>2.39885872637376</v>
      </c>
      <c r="FI14" s="19">
        <v>1.4831715210355987</v>
      </c>
      <c r="FJ14" s="19">
        <v>0.64844961106785814</v>
      </c>
      <c r="FK14" s="19">
        <v>1.064606196857613</v>
      </c>
      <c r="FL14" s="19">
        <v>1.4402799077713428</v>
      </c>
      <c r="FM14" s="19">
        <v>0.4949543582782055</v>
      </c>
      <c r="FN14" s="19">
        <v>1.6374679438652793</v>
      </c>
      <c r="FO14" s="19">
        <v>0.98822305808199851</v>
      </c>
      <c r="FP14" s="19">
        <v>0.88779562613426377</v>
      </c>
      <c r="FQ14" s="19">
        <v>2.0422805564555992</v>
      </c>
      <c r="FR14" s="19">
        <v>1.1908844421742917</v>
      </c>
      <c r="FS14" s="19">
        <v>1.2255407931115485</v>
      </c>
      <c r="FT14" s="19">
        <v>1.1885839610048863</v>
      </c>
      <c r="FU14" s="19">
        <v>1.5127247195853266</v>
      </c>
      <c r="FV14" s="19">
        <v>2.6658427444358628</v>
      </c>
      <c r="FW14" s="19" t="e">
        <v>#DIV/0!</v>
      </c>
      <c r="FX14" s="19">
        <v>1.0516098262745319</v>
      </c>
      <c r="FY14" s="19">
        <v>0.89169454726584529</v>
      </c>
      <c r="FZ14" s="19">
        <v>5642.4731466019057</v>
      </c>
      <c r="GA14" s="19" t="e">
        <v>#DIV/0!</v>
      </c>
    </row>
    <row r="15" spans="1:183" ht="15" x14ac:dyDescent="0.25">
      <c r="A15" s="3" t="s">
        <v>74</v>
      </c>
      <c r="B15" s="21">
        <v>10624340</v>
      </c>
      <c r="C15" s="21">
        <v>22938302</v>
      </c>
      <c r="D15" s="21">
        <v>6912949</v>
      </c>
      <c r="E15" s="21">
        <v>11480152</v>
      </c>
      <c r="F15" s="21">
        <v>165978.671875</v>
      </c>
      <c r="G15" s="21">
        <v>8007025</v>
      </c>
      <c r="H15" s="21">
        <v>0</v>
      </c>
      <c r="I15" s="21">
        <v>36533444</v>
      </c>
      <c r="J15" s="21">
        <v>2325607.75</v>
      </c>
      <c r="K15" s="21">
        <v>8402661</v>
      </c>
      <c r="L15" s="21">
        <v>6695753.5</v>
      </c>
      <c r="M15" s="21">
        <v>85696304</v>
      </c>
      <c r="N15" s="21">
        <v>19616090</v>
      </c>
      <c r="O15" s="21">
        <v>204283.609375</v>
      </c>
      <c r="P15" s="21">
        <v>253855.421875</v>
      </c>
      <c r="Q15" s="21">
        <v>1378986.75</v>
      </c>
      <c r="R15" s="21">
        <v>8935682</v>
      </c>
      <c r="S15" s="21">
        <v>102953.1328125</v>
      </c>
      <c r="T15" s="21">
        <v>180995.8125</v>
      </c>
      <c r="U15" s="21">
        <v>9793882</v>
      </c>
      <c r="V15" s="21">
        <v>13993698</v>
      </c>
      <c r="W15" s="37">
        <v>0</v>
      </c>
      <c r="X15" s="21">
        <v>1492818</v>
      </c>
      <c r="Y15" s="21">
        <v>2673839</v>
      </c>
      <c r="Z15" s="21">
        <v>6021680.5</v>
      </c>
      <c r="AA15" s="21">
        <v>425616.1875</v>
      </c>
      <c r="AB15" s="21">
        <v>1887325.625</v>
      </c>
      <c r="AC15" s="21">
        <v>17869434</v>
      </c>
      <c r="AD15" s="21">
        <v>73035.4296875</v>
      </c>
      <c r="AE15" s="21">
        <v>406353.71875</v>
      </c>
      <c r="AF15" s="21">
        <v>8255049</v>
      </c>
      <c r="AG15" s="21">
        <v>222519.6875</v>
      </c>
      <c r="AH15" s="21">
        <v>6032.5</v>
      </c>
      <c r="AI15" s="21">
        <v>3059394.5</v>
      </c>
      <c r="AJ15" s="21">
        <v>21140828</v>
      </c>
      <c r="AK15" s="21">
        <v>986205.0625</v>
      </c>
      <c r="AL15" s="21">
        <v>689626.3125</v>
      </c>
      <c r="AM15" s="21">
        <v>13107542</v>
      </c>
      <c r="AN15" s="21">
        <v>35587252</v>
      </c>
      <c r="AO15" s="21">
        <v>14668576</v>
      </c>
      <c r="AP15" s="21">
        <v>16981470</v>
      </c>
      <c r="AQ15" s="21">
        <v>8905057</v>
      </c>
      <c r="AR15" s="21">
        <v>1977544</v>
      </c>
      <c r="AS15" s="21">
        <v>27349778</v>
      </c>
      <c r="AT15" s="21">
        <v>540063.25</v>
      </c>
      <c r="AU15" s="21">
        <v>4941698</v>
      </c>
      <c r="AV15" s="21">
        <v>6332880</v>
      </c>
      <c r="AW15" s="21">
        <v>76623.2109375</v>
      </c>
      <c r="AX15" s="21">
        <v>3536482.5</v>
      </c>
      <c r="AY15" s="21">
        <v>3479727.5</v>
      </c>
      <c r="AZ15" s="21">
        <v>97662296</v>
      </c>
      <c r="BA15" s="21">
        <v>543386432</v>
      </c>
      <c r="BB15" s="21">
        <v>3228539</v>
      </c>
      <c r="BC15" s="21">
        <v>20367734</v>
      </c>
      <c r="BD15" s="21">
        <v>0</v>
      </c>
      <c r="BE15" s="21">
        <v>1306260.875</v>
      </c>
      <c r="BF15" s="21">
        <v>1459001.375</v>
      </c>
      <c r="BG15" s="21">
        <v>231250.78125</v>
      </c>
      <c r="BH15" s="21">
        <v>22434.76171875</v>
      </c>
      <c r="BI15" s="21">
        <v>1435412146.4453125</v>
      </c>
      <c r="BJ15" s="21">
        <f t="shared" si="1"/>
        <v>2015</v>
      </c>
      <c r="BK15" s="21">
        <f t="shared" si="2"/>
        <v>6</v>
      </c>
      <c r="BL15" s="21">
        <f>IF(B15/VLOOKUP($BK15,'Historical Calibration 2013'!$A$1:$BJ$13,1+BL$2,FALSE)&gt;NONUS!B323,NONUS!B323,IF(B15/VLOOKUP($BK15,'Historical Calibration 2013'!$A$1:$BJ$13,1+BL$2,FALSE)&lt;NONUS!B337,NONUS!B337,B15/VLOOKUP($BK15,'Historical Calibration 2013'!$A$1:$BJ$13,1+BL$2,FALSE)))</f>
        <v>1.2599281090761134</v>
      </c>
      <c r="BM15" s="21">
        <f>IF(C15/VLOOKUP($BK15,'Historical Calibration 2013'!$A$1:$BJ$13,1+BM$2,FALSE)&gt;Rate!C$200,Rate!C$200,IF(C15/VLOOKUP($BK15,'Historical Calibration 2013'!$A$1:$BJ$13,1+BM$2,FALSE)&lt;Rate!C$213,Rate!C$213,C15/VLOOKUP($BK15,'Historical Calibration 2013'!$A$1:$BJ$13,1+BM$2,FALSE)))</f>
        <v>0.74737607268134987</v>
      </c>
      <c r="BN15" s="21">
        <f>IF(D15/VLOOKUP($BK15,'Historical Calibration 2013'!$A$1:$BJ$13,1+BN$2,FALSE)&gt;Rate!D$200,Rate!D$200,IF(D15/VLOOKUP($BK15,'Historical Calibration 2013'!$A$1:$BJ$13,1+BN$2,FALSE)&lt;Rate!D$213,Rate!D$213,D15/VLOOKUP($BK15,'Historical Calibration 2013'!$A$1:$BJ$13,1+BN$2,FALSE)))</f>
        <v>0.72735242548217416</v>
      </c>
      <c r="BO15" s="21">
        <f>IF(E15/VLOOKUP($BK15,'Historical Calibration 2013'!$A$1:$BJ$13,1+BO$2,FALSE)&gt;Rate!E$200,Rate!E$200,IF(E15/VLOOKUP($BK15,'Historical Calibration 2013'!$A$1:$BJ$13,1+BO$2,FALSE)&lt;Rate!E$213,Rate!E$213,E15/VLOOKUP($BK15,'Historical Calibration 2013'!$A$1:$BJ$13,1+BO$2,FALSE)))</f>
        <v>0.75430695546500826</v>
      </c>
      <c r="BP15" s="21">
        <f>IF(F15/VLOOKUP($BK15,'Historical Calibration 2013'!$A$1:$BJ$13,1+BP$2,FALSE)&gt;NONUS!C323,NONUS!C323,IF(F15/VLOOKUP($BK15,'Historical Calibration 2013'!$A$1:$BJ$13,1+BP$2,FALSE)&lt;NONUS!C337,NONUS!C337,F15/VLOOKUP($BK15,'Historical Calibration 2013'!$A$1:$BJ$13,1+BP$2,FALSE)))</f>
        <v>0.46683872130225362</v>
      </c>
      <c r="BQ15" s="21">
        <f>IF((G15+H15)/VLOOKUP($BK15,'Historical Calibration 2013'!$A$1:$BJ$13,1+BQ$2,FALSE)&gt;NONUS!J323,NONUS!J323,IF((G15+H15)/VLOOKUP($BK15,'Historical Calibration 2013'!$A$1:$BJ$13,1+BQ$2,FALSE)&lt;NONUS!J337,NONUS!J337,(G15+H15)/VLOOKUP($BK15,'Historical Calibration 2013'!$A$1:$BJ$13,1+BQ$2,FALSE)))</f>
        <v>0.98518911154724897</v>
      </c>
      <c r="BR15" s="21" t="e">
        <f>IF(H15/VLOOKUP($BK15,'Historical Calibration 2013'!$A$1:$BJ$13,1+BR$2,FALSE)&gt;Rate!H$200,Rate!H$200,IF(H15/VLOOKUP($BK15,'Historical Calibration 2013'!$A$1:$BJ$13,1+BR$2,FALSE)&lt;Rate!H$213,Rate!H$213,H15/VLOOKUP($BK15,'Historical Calibration 2013'!$A$1:$BJ$13,1+BR$2,FALSE)))</f>
        <v>#DIV/0!</v>
      </c>
      <c r="BS15" s="21">
        <f>IF(I15/VLOOKUP($BK15,'Historical Calibration 2013'!$A$1:$BJ$13,1+BS$2,FALSE)&gt;Rate!I$200,Rate!I$200,IF(I15/VLOOKUP($BK15,'Historical Calibration 2013'!$A$1:$BJ$13,1+BS$2,FALSE)&lt;Rate!I$213,Rate!I$213,I15/VLOOKUP($BK15,'Historical Calibration 2013'!$A$1:$BJ$13,1+BS$2,FALSE)))</f>
        <v>0.76064546124019949</v>
      </c>
      <c r="BT15" s="21">
        <f>IF(J15/VLOOKUP($BK15,'Historical Calibration 2013'!$A$1:$BJ$13,1+BT$2,FALSE)&gt;Rate!J$200,Rate!J$200,IF(J15/VLOOKUP($BK15,'Historical Calibration 2013'!$A$1:$BJ$13,1+BT$2,FALSE)&lt;Rate!J$213,Rate!J$213,J15/VLOOKUP($BK15,'Historical Calibration 2013'!$A$1:$BJ$13,1+BT$2,FALSE)))</f>
        <v>0.66115587663239794</v>
      </c>
      <c r="BU15" s="21">
        <f>IF(K15/VLOOKUP($BK15,'Historical Calibration 2013'!$A$1:$BJ$13,1+BU$2,FALSE)&gt;Rate!K$200,Rate!K$200,IF(K15/VLOOKUP($BK15,'Historical Calibration 2013'!$A$1:$BJ$13,1+BU$2,FALSE)&lt;Rate!K$213,Rate!K$213,K15/VLOOKUP($BK15,'Historical Calibration 2013'!$A$1:$BJ$13,1+BU$2,FALSE)))</f>
        <v>1.1007521651422802</v>
      </c>
      <c r="BV15" s="21">
        <f>IF(L15/VLOOKUP($BK15,'Historical Calibration 2013'!$A$1:$BJ$13,1+BV$2,FALSE)&gt;Rate!L$200,Rate!L$200,IF(L15/VLOOKUP($BK15,'Historical Calibration 2013'!$A$1:$BJ$13,1+BV$2,FALSE)&lt;Rate!L$213,Rate!L$213,L15/VLOOKUP($BK15,'Historical Calibration 2013'!$A$1:$BJ$13,1+BV$2,FALSE)))</f>
        <v>1.7470329221897265</v>
      </c>
      <c r="BW15" s="21">
        <f>IF(M15/VLOOKUP($BK15,'Historical Calibration 2013'!$A$1:$BJ$13,1+BW$2,FALSE)&gt;Rate!M$200,Rate!M$200,IF(M15/VLOOKUP($BK15,'Historical Calibration 2013'!$A$1:$BJ$13,1+BW$2,FALSE)&lt;Rate!M$213,Rate!M$213,M15/VLOOKUP($BK15,'Historical Calibration 2013'!$A$1:$BJ$13,1+BW$2,FALSE)))</f>
        <v>0.93105734173019561</v>
      </c>
      <c r="BX15" s="21">
        <f>IF(N15/VLOOKUP($BK15,'Historical Calibration 2013'!$A$1:$BJ$13,1+BX$2,FALSE)&gt;Rate!N$200,Rate!N$200,IF(N15/VLOOKUP($BK15,'Historical Calibration 2013'!$A$1:$BJ$13,1+BX$2,FALSE)&lt;Rate!N$213,Rate!N$213,N15/VLOOKUP($BK15,'Historical Calibration 2013'!$A$1:$BJ$13,1+BX$2,FALSE)))</f>
        <v>0.67482895421257016</v>
      </c>
      <c r="BY15" s="21">
        <f>IF(O15/VLOOKUP($BK15,'Historical Calibration 2013'!$A$1:$BJ$13,1+BY$2,FALSE)&gt;Rate!O$200,Rate!O$200,IF(O15/VLOOKUP($BK15,'Historical Calibration 2013'!$A$1:$BJ$13,1+BY$2,FALSE)&lt;Rate!O$213,Rate!O$213,O15/VLOOKUP($BK15,'Historical Calibration 2013'!$A$1:$BJ$13,1+BY$2,FALSE)))</f>
        <v>0.32755059892606359</v>
      </c>
      <c r="BZ15" s="21">
        <f>IF(P15/VLOOKUP($BK15,'Historical Calibration 2013'!$A$1:$BJ$13,1+BZ$2,FALSE)&gt;Rate!P$200,Rate!P$200,IF(P15/VLOOKUP($BK15,'Historical Calibration 2013'!$A$1:$BJ$13,1+BZ$2,FALSE)&lt;Rate!P$213,Rate!P$213,P15/VLOOKUP($BK15,'Historical Calibration 2013'!$A$1:$BJ$13,1+BZ$2,FALSE)))</f>
        <v>0.31666129475590904</v>
      </c>
      <c r="CA15" s="21">
        <f>IF(Q15/VLOOKUP($BK15,'Historical Calibration 2013'!$A$1:$BJ$13,1+CA$2,FALSE)&gt;Rate!Q$200,Rate!Q$200,IF(Q15/VLOOKUP($BK15,'Historical Calibration 2013'!$A$1:$BJ$13,1+CA$2,FALSE)&lt;Rate!Q$213,Rate!Q$213,Q15/VLOOKUP($BK15,'Historical Calibration 2013'!$A$1:$BJ$13,1+CA$2,FALSE)))</f>
        <v>0.32671310428289696</v>
      </c>
      <c r="CB15" s="21">
        <f>IF(R15/VLOOKUP($BK15,'Historical Calibration 2013'!$A$1:$BJ$13,1+CB$2,FALSE)&gt;Rate!R$200,Rate!R$200,IF(R15/VLOOKUP($BK15,'Historical Calibration 2013'!$A$1:$BJ$13,1+CB$2,FALSE)&lt;Rate!R$213,Rate!R$213,R15/VLOOKUP($BK15,'Historical Calibration 2013'!$A$1:$BJ$13,1+CB$2,FALSE)))</f>
        <v>1.4493838682830402</v>
      </c>
      <c r="CC15" s="21">
        <f>IF(S15/VLOOKUP($BK15,'Historical Calibration 2013'!$A$1:$BJ$13,1+CC$2,FALSE)&gt;Rate!S$200,Rate!S$200,IF(S15/VLOOKUP($BK15,'Historical Calibration 2013'!$A$1:$BJ$13,1+CC$2,FALSE)&lt;Rate!S$213,Rate!S$213,S15/VLOOKUP($BK15,'Historical Calibration 2013'!$A$1:$BJ$13,1+CC$2,FALSE)))</f>
        <v>0.39130434782608697</v>
      </c>
      <c r="CD15" s="21">
        <f>IF(T15/VLOOKUP($BK15,'Historical Calibration 2013'!$A$1:$BJ$13,1+CD$2,FALSE)&gt;Rate!T$200,Rate!T$200,IF(T15/VLOOKUP($BK15,'Historical Calibration 2013'!$A$1:$BJ$13,1+CD$2,FALSE)&lt;Rate!T$213,Rate!T$213,T15/VLOOKUP($BK15,'Historical Calibration 2013'!$A$1:$BJ$13,1+CD$2,FALSE)))</f>
        <v>1.8173459999590336</v>
      </c>
      <c r="CE15" s="21">
        <f>IF(U15/VLOOKUP($BK15,'Historical Calibration 2013'!$A$1:$BJ$13,1+CE$2,FALSE)&gt;Rate!U$200,Rate!U$200,IF(U15/VLOOKUP($BK15,'Historical Calibration 2013'!$A$1:$BJ$13,1+CE$2,FALSE)&lt;Rate!U$213,Rate!U$213,U15/VLOOKUP($BK15,'Historical Calibration 2013'!$A$1:$BJ$13,1+CE$2,FALSE)))</f>
        <v>0.75442593148922732</v>
      </c>
      <c r="CF15" s="21">
        <f>IF(V15/VLOOKUP($BK15,'Historical Calibration 2013'!$A$1:$BJ$13,1+CF$2,FALSE)&gt;Rate!V$200,Rate!V$200,IF(V15/VLOOKUP($BK15,'Historical Calibration 2013'!$A$1:$BJ$13,1+CF$2,FALSE)&lt;Rate!V$213,Rate!V$213,V15/VLOOKUP($BK15,'Historical Calibration 2013'!$A$1:$BJ$13,1+CF$2,FALSE)))</f>
        <v>1.0970725546411781</v>
      </c>
      <c r="CG15" s="21">
        <f>(W15+'Historical Calibration 2013'!W97)/VLOOKUP($BK15,'Historical Calibration 2013'!$A$1:$BJ$13,1+CG$2,FALSE)</f>
        <v>-0.11111111111111109</v>
      </c>
      <c r="CH15" s="21">
        <f>IF(X15/VLOOKUP($BK15,'Historical Calibration 2013'!$A$1:$BJ$13,1+CH$2,FALSE)&gt;Rate!X$200,Rate!X$200,IF(X15/VLOOKUP($BK15,'Historical Calibration 2013'!$A$1:$BJ$13,1+CH$2,FALSE)&lt;Rate!X$213,Rate!X$213,X15/VLOOKUP($BK15,'Historical Calibration 2013'!$A$1:$BJ$13,1+CH$2,FALSE)))</f>
        <v>0.97773146504691455</v>
      </c>
      <c r="CI15" s="21">
        <f>IF(Y15/VLOOKUP($BK15,'Historical Calibration 2013'!$A$1:$BJ$13,1+CI$2,FALSE)&gt;Rate!Y$200,Rate!Y$200,IF(Y15/VLOOKUP($BK15,'Historical Calibration 2013'!$A$1:$BJ$13,1+CI$2,FALSE)&lt;Rate!Y$213,Rate!Y$213,Y15/VLOOKUP($BK15,'Historical Calibration 2013'!$A$1:$BJ$13,1+CI$2,FALSE)))</f>
        <v>1.1604700316826526</v>
      </c>
      <c r="CJ15" s="21">
        <f>IF(Z15/VLOOKUP($BK15,'Historical Calibration 2013'!$A$1:$BJ$13,1+CJ$2,FALSE)&gt;Rate!Z$200,Rate!Z$200,IF(Z15/VLOOKUP($BK15,'Historical Calibration 2013'!$A$1:$BJ$13,1+CJ$2,FALSE)&lt;Rate!Z$213,Rate!Z$213,Z15/VLOOKUP($BK15,'Historical Calibration 2013'!$A$1:$BJ$13,1+CJ$2,FALSE)))</f>
        <v>0.66413950493063167</v>
      </c>
      <c r="CK15" s="21">
        <f>IF(AA15/VLOOKUP($BK15,'Historical Calibration 2013'!$A$1:$BJ$13,1+CK$2,FALSE)&gt;Rate!AA$200,Rate!AA$200,IF(AA15/VLOOKUP($BK15,'Historical Calibration 2013'!$A$1:$BJ$13,1+CK$2,FALSE)&lt;Rate!AA$213,Rate!AA$213,AA15/VLOOKUP($BK15,'Historical Calibration 2013'!$A$1:$BJ$13,1+CK$2,FALSE)))</f>
        <v>0.41751033794381864</v>
      </c>
      <c r="CL15" s="21">
        <f>IF(AB15/VLOOKUP($BK15,'Historical Calibration 2013'!$A$1:$BJ$13,1+CL$2,FALSE)&gt;Rate!AB$200,Rate!AB$200,IF(AB15/VLOOKUP($BK15,'Historical Calibration 2013'!$A$1:$BJ$13,1+CL$2,FALSE)&lt;Rate!AB$213,Rate!AB$213,AB15/VLOOKUP($BK15,'Historical Calibration 2013'!$A$1:$BJ$13,1+CL$2,FALSE)))</f>
        <v>0.37445446610416061</v>
      </c>
      <c r="CM15" s="21">
        <f>IF(AC15/VLOOKUP($BK15,'Historical Calibration 2013'!$A$1:$BJ$13,1+CM$2,FALSE)&gt;Rate!AC$200,Rate!AC$200,IF(AC15/VLOOKUP($BK15,'Historical Calibration 2013'!$A$1:$BJ$13,1+CM$2,FALSE)&lt;Rate!AC$213,Rate!AC$213,AC15/VLOOKUP($BK15,'Historical Calibration 2013'!$A$1:$BJ$13,1+CM$2,FALSE)))</f>
        <v>0.68181696431126482</v>
      </c>
      <c r="CN15" s="21">
        <f>IF(AD15/VLOOKUP($BK15,'Historical Calibration 2013'!$A$1:$BJ$13,1+CN$2,FALSE)&gt;Rate!AD$200,Rate!AD$200,IF(AD15/VLOOKUP($BK15,'Historical Calibration 2013'!$A$1:$BJ$13,1+CN$2,FALSE)&lt;Rate!AD$213,Rate!AD$213,AD15/VLOOKUP($BK15,'Historical Calibration 2013'!$A$1:$BJ$13,1+CN$2,FALSE)))</f>
        <v>0.56084031244000765</v>
      </c>
      <c r="CO15" s="21">
        <f>IF(AE15/VLOOKUP($BK15,'Historical Calibration 2013'!$A$1:$BJ$13,1+CO$2,FALSE)&gt;NONUS!E323,NONUS!E323,IF(AE15/VLOOKUP($BK15,'Historical Calibration 2013'!$A$1:$BJ$13,1+CO$2,FALSE)&lt;NONUS!E337,NONUS!E337,AE15/VLOOKUP($BK15,'Historical Calibration 2013'!$A$1:$BJ$13,1+CO$2,FALSE)))</f>
        <v>0.64976538263691197</v>
      </c>
      <c r="CP15" s="21">
        <f>IF(AF15/VLOOKUP($BK15,'Historical Calibration 2013'!$A$1:$BJ$13,1+CP$2,FALSE)&gt;Rate!AF$200,Rate!AF$200,IF(AF15/VLOOKUP($BK15,'Historical Calibration 2013'!$A$1:$BJ$13,1+CP$2,FALSE)&lt;Rate!AF$213,Rate!AF$213,AF15/VLOOKUP($BK15,'Historical Calibration 2013'!$A$1:$BJ$13,1+CP$2,FALSE)))</f>
        <v>0.61617120724801133</v>
      </c>
      <c r="CQ15" s="21" t="e">
        <f>IF(AG15/VLOOKUP($BK15,'Historical Calibration 2013'!$A$1:$BJ$13,1+CQ$2,FALSE)&gt;Rate!AG$200,Rate!AG$200,IF(AG15/VLOOKUP($BK15,'Historical Calibration 2013'!$A$1:$BJ$13,1+CQ$2,FALSE)&lt;Rate!AG$213,Rate!AG$213,AG15/VLOOKUP($BK15,'Historical Calibration 2013'!$A$1:$BJ$13,1+CQ$2,FALSE)))</f>
        <v>#DIV/0!</v>
      </c>
      <c r="CR15" s="21">
        <f>IF(AH15/VLOOKUP($BK15,'Historical Calibration 2013'!$A$1:$BJ$13,1+CR$2,FALSE)&gt;Rate!AH$200,Rate!AH$200,IF(AH15/VLOOKUP($BK15,'Historical Calibration 2013'!$A$1:$BJ$13,1+CR$2,FALSE)&lt;Rate!AH$213,Rate!AH$213,AH15/VLOOKUP($BK15,'Historical Calibration 2013'!$A$1:$BJ$13,1+CR$2,FALSE)))</f>
        <v>0.30028129395218001</v>
      </c>
      <c r="CS15" s="21">
        <f>IF(AI15/VLOOKUP($BK15,'Historical Calibration 2013'!$A$1:$BJ$13,1+CS$2,FALSE)&gt;Rate!AI$200,Rate!AI$200,IF(AI15/VLOOKUP($BK15,'Historical Calibration 2013'!$A$1:$BJ$13,1+CS$2,FALSE)&lt;Rate!AI$213,Rate!AI$213,AI15/VLOOKUP($BK15,'Historical Calibration 2013'!$A$1:$BJ$13,1+CS$2,FALSE)))</f>
        <v>1.0425745988786357</v>
      </c>
      <c r="CT15" s="21">
        <f>IF(AJ15/VLOOKUP($BK15,'Historical Calibration 2013'!$A$1:$BJ$13,1+CT$2,FALSE)&gt;Rate!AJ$200,Rate!AJ$200,IF(AJ15/VLOOKUP($BK15,'Historical Calibration 2013'!$A$1:$BJ$13,1+CT$2,FALSE)&lt;Rate!AJ$213,Rate!AJ$213,AJ15/VLOOKUP($BK15,'Historical Calibration 2013'!$A$1:$BJ$13,1+CT$2,FALSE)))</f>
        <v>1.3871661319002906</v>
      </c>
      <c r="CU15" s="21">
        <f>IF(AK15/VLOOKUP($BK15,'Historical Calibration 2013'!$A$1:$BJ$13,1+CU$2,FALSE)&gt;Rate!AK$200,Rate!AK$200,IF(AK15/VLOOKUP($BK15,'Historical Calibration 2013'!$A$1:$BJ$13,1+CU$2,FALSE)&lt;Rate!AK$213,Rate!AK$213,AK15/VLOOKUP($BK15,'Historical Calibration 2013'!$A$1:$BJ$13,1+CU$2,FALSE)))</f>
        <v>0.81983852364475207</v>
      </c>
      <c r="CV15" s="21">
        <f>IF(AL15/VLOOKUP($BK15,'Historical Calibration 2013'!$A$1:$BJ$13,1+CV$2,FALSE)&gt;NONUS!F323,NONUS!F323,IF(AL15/VLOOKUP($BK15,'Historical Calibration 2013'!$A$1:$BJ$13,1+CV$2,FALSE)&lt;NONUS!F337,NONUS!F337,AL15/VLOOKUP($BK15,'Historical Calibration 2013'!$A$1:$BJ$13,1+CV$2,FALSE)))</f>
        <v>1.2161106514425861</v>
      </c>
      <c r="CW15" s="21">
        <f>IF(AM15/VLOOKUP($BK15,'Historical Calibration 2013'!$A$1:$BJ$13,1+CW$2,FALSE)&gt;Rate!AM$200,Rate!AM$200,IF(AM15/VLOOKUP($BK15,'Historical Calibration 2013'!$A$1:$BJ$13,1+CW$2,FALSE)&lt;Rate!AM$213,Rate!AM$213,AM15/VLOOKUP($BK15,'Historical Calibration 2013'!$A$1:$BJ$13,1+CW$2,FALSE)))</f>
        <v>0.86863914491518857</v>
      </c>
      <c r="CX15" s="21">
        <f>IF(AN15/VLOOKUP($BK15,'Historical Calibration 2013'!$A$1:$BJ$13,1+CX$2,FALSE)&gt;Rate!AN$200,Rate!AN$200,IF(AN15/VLOOKUP($BK15,'Historical Calibration 2013'!$A$1:$BJ$13,1+CX$2,FALSE)&lt;Rate!AN$213,Rate!AN$213,AN15/VLOOKUP($BK15,'Historical Calibration 2013'!$A$1:$BJ$13,1+CX$2,FALSE)))</f>
        <v>0.99676696539307408</v>
      </c>
      <c r="CY15" s="21">
        <f>IF(AO15/VLOOKUP($BK15,'Historical Calibration 2013'!$A$1:$BJ$13,1+CY$2,FALSE)&gt;Rate!AO$200,Rate!AO$200,IF(AO15/VLOOKUP($BK15,'Historical Calibration 2013'!$A$1:$BJ$13,1+CY$2,FALSE)&lt;Rate!AO$213,Rate!AO$213,AO15/VLOOKUP($BK15,'Historical Calibration 2013'!$A$1:$BJ$13,1+CY$2,FALSE)))</f>
        <v>1.4552635155714424</v>
      </c>
      <c r="CZ15" s="21">
        <f>IF(AP15/VLOOKUP($BK15,'Historical Calibration 2013'!$A$1:$BJ$13,1+CZ$2,FALSE)&gt;Rate!AP$200,Rate!AP$200,IF(AP15/VLOOKUP($BK15,'Historical Calibration 2013'!$A$1:$BJ$13,1+CZ$2,FALSE)&lt;Rate!AP$213,Rate!AP$213,AP15/VLOOKUP($BK15,'Historical Calibration 2013'!$A$1:$BJ$13,1+CZ$2,FALSE)))</f>
        <v>0.76819070108297371</v>
      </c>
      <c r="DA15" s="21">
        <f>IF(AQ15/VLOOKUP($BK15,'Historical Calibration 2013'!$A$1:$BJ$13,1+DA$2,FALSE)&gt;NONUS!G323,NONUS!G323,IF(AQ15/VLOOKUP($BK15,'Historical Calibration 2013'!$A$1:$BJ$13,1+DA$2,FALSE)&lt;NONUS!G337,NONUS!G337,AQ15/VLOOKUP($BK15,'Historical Calibration 2013'!$A$1:$BJ$13,1+DA$2,FALSE)))</f>
        <v>0.574451984056076</v>
      </c>
      <c r="DB15" s="21">
        <f>IF(AR15/VLOOKUP($BK15,'Historical Calibration 2013'!$A$1:$BJ$13,1+DB$2,FALSE)&gt;Rate!AR$200,Rate!AR$200,IF(AR15/VLOOKUP($BK15,'Historical Calibration 2013'!$A$1:$BJ$13,1+DB$2,FALSE)&lt;Rate!AR$213,Rate!AR$213,AR15/VLOOKUP($BK15,'Historical Calibration 2013'!$A$1:$BJ$13,1+DB$2,FALSE)))</f>
        <v>0.75668585474709849</v>
      </c>
      <c r="DC15" s="21">
        <f>IF(AS15/VLOOKUP($BK15,'Historical Calibration 2013'!$A$1:$BJ$13,1+DC$2,FALSE)&gt;Rate!AS$200,Rate!AS$200,IF(AS15/VLOOKUP($BK15,'Historical Calibration 2013'!$A$1:$BJ$13,1+DC$2,FALSE)&lt;Rate!AS$213,Rate!AS$213,AS15/VLOOKUP($BK15,'Historical Calibration 2013'!$A$1:$BJ$13,1+DC$2,FALSE)))</f>
        <v>1.0480050764475137</v>
      </c>
      <c r="DD15" s="21" t="e">
        <f>(AT15+'Historical Calibration 2013'!AT97)/VLOOKUP($BK15,'Historical Calibration 2013'!$A$1:$BJ$13,1+DD$2,FALSE)</f>
        <v>#DIV/0!</v>
      </c>
      <c r="DE15" s="21">
        <f>IF(AU15/VLOOKUP($BK15,'Historical Calibration 2013'!$A$1:$BJ$13,1+DE$2,FALSE)&gt;Rate!AU$200,Rate!AU$200,IF(AU15/VLOOKUP($BK15,'Historical Calibration 2013'!$A$1:$BJ$13,1+DE$2,FALSE)&lt;Rate!AU$213,Rate!AU$213,AU15/VLOOKUP($BK15,'Historical Calibration 2013'!$A$1:$BJ$13,1+DE$2,FALSE)))</f>
        <v>1.3586443738595364</v>
      </c>
      <c r="DF15" s="21">
        <f>IF(AV15/VLOOKUP($BK15,'Historical Calibration 2013'!$A$1:$BJ$13,1+DF$2,FALSE)&gt;Rate!AV$200,Rate!AV$200,IF(AV15/VLOOKUP($BK15,'Historical Calibration 2013'!$A$1:$BJ$13,1+DF$2,FALSE)&lt;Rate!AV$213,Rate!AV$213,AV15/VLOOKUP($BK15,'Historical Calibration 2013'!$A$1:$BJ$13,1+DF$2,FALSE)))</f>
        <v>0.70820868900069445</v>
      </c>
      <c r="DG15" s="21">
        <f>IF(AW15/VLOOKUP($BK15,'Historical Calibration 2013'!$A$1:$BJ$13,1+DG$2,FALSE)&gt;Rate!AW$200,Rate!AW$200,IF(AW15/VLOOKUP($BK15,'Historical Calibration 2013'!$A$1:$BJ$13,1+DG$2,FALSE)&lt;Rate!AW$213,Rate!AW$213,AW15/VLOOKUP($BK15,'Historical Calibration 2013'!$A$1:$BJ$13,1+DG$2,FALSE)))</f>
        <v>0.24514508908932511</v>
      </c>
      <c r="DH15" s="21">
        <f>IF(AX15/VLOOKUP($BK15,'Historical Calibration 2013'!$A$1:$BJ$13,1+DH$2,FALSE)&gt;NONUS!I323,NONUS!I323,IF(AX15/VLOOKUP($BK15,'Historical Calibration 2013'!$A$1:$BJ$13,1+DH$2,FALSE)&lt;NONUS!I337,NONUS!I337,AX15/VLOOKUP($BK15,'Historical Calibration 2013'!$A$1:$BJ$13,1+DH$2,FALSE)))</f>
        <v>1.2667902783091627</v>
      </c>
      <c r="DI15" s="21">
        <f>IF(AY15/VLOOKUP($BK15,'Historical Calibration 2013'!$A$1:$BJ$13,1+DI$2,FALSE)&gt;Rate!AY$200,Rate!AY$200,IF(AY15/VLOOKUP($BK15,'Historical Calibration 2013'!$A$1:$BJ$13,1+DI$2,FALSE)&lt;Rate!AY$213,Rate!AY$213,AY15/VLOOKUP($BK15,'Historical Calibration 2013'!$A$1:$BJ$13,1+DI$2,FALSE)))</f>
        <v>0.6391784040706362</v>
      </c>
      <c r="DJ15" s="21">
        <f>IF(AZ15/VLOOKUP($BK15,'Historical Calibration 2013'!$A$1:$BJ$13,1+DJ$2,FALSE)&gt;Rate!AZ$200,Rate!AZ$200,IF(AZ15/VLOOKUP($BK15,'Historical Calibration 2013'!$A$1:$BJ$13,1+DJ$2,FALSE)&lt;Rate!AZ$213,Rate!AZ$213,AZ15/VLOOKUP($BK15,'Historical Calibration 2013'!$A$1:$BJ$13,1+DJ$2,FALSE)))</f>
        <v>0.86620319165744986</v>
      </c>
      <c r="DK15" s="21">
        <f>IF(BA15/VLOOKUP($BK15,'Historical Calibration 2013'!$A$1:$BJ$13,1+DK$2,FALSE)&gt;Rate!BA$200,Rate!BA$200,IF(BA15/VLOOKUP($BK15,'Historical Calibration 2013'!$A$1:$BJ$13,1+DK$2,FALSE)&lt;Rate!BA$213,Rate!BA$213,BA15/VLOOKUP($BK15,'Historical Calibration 2013'!$A$1:$BJ$13,1+DK$2,FALSE)))</f>
        <v>0.84007507372870927</v>
      </c>
      <c r="DL15" s="21">
        <f>IF(BB15/VLOOKUP($BK15,'Historical Calibration 2013'!$A$1:$BJ$13,1+DL$2,FALSE)&gt;Rate!BB$200,Rate!BB$200,IF(BB15/VLOOKUP($BK15,'Historical Calibration 2013'!$A$1:$BJ$13,1+DL$2,FALSE)&lt;Rate!BB$213,Rate!BB$213,BB15/VLOOKUP($BK15,'Historical Calibration 2013'!$A$1:$BJ$13,1+DL$2,FALSE)))</f>
        <v>1.0334658347396537</v>
      </c>
      <c r="DM15" s="21">
        <f>IF(BC15/VLOOKUP($BK15,'Historical Calibration 2013'!$A$1:$BJ$13,1+DM$2,FALSE)&gt;Rate!BC$200,Rate!BC$200,IF(BC15/VLOOKUP($BK15,'Historical Calibration 2013'!$A$1:$BJ$13,1+DM$2,FALSE)&lt;Rate!BC$213,Rate!BC$213,BC15/VLOOKUP($BK15,'Historical Calibration 2013'!$A$1:$BJ$13,1+DM$2,FALSE)))</f>
        <v>1.5970184104880192</v>
      </c>
      <c r="DN15" s="21" t="e">
        <f>IF(BD15/VLOOKUP($BK15,'Historical Calibration 2013'!$A$1:$BJ$13,1+DN$2,FALSE)&gt;Rate!BD$200,Rate!BD$200,IF(BD15/VLOOKUP($BK15,'Historical Calibration 2013'!$A$1:$BJ$13,1+DN$2,FALSE)&lt;Rate!BD$213,Rate!BD$213,BD15/VLOOKUP($BK15,'Historical Calibration 2013'!$A$1:$BJ$13,1+DN$2,FALSE)))</f>
        <v>#DIV/0!</v>
      </c>
      <c r="DO15" s="21">
        <f>IF(BE15/VLOOKUP($BK15,'Historical Calibration 2013'!$A$1:$BJ$13,1+DO$2,FALSE)&gt;Rate!BE$200,Rate!BE$200,IF(BE15/VLOOKUP($BK15,'Historical Calibration 2013'!$A$1:$BJ$13,1+DO$2,FALSE)&lt;Rate!BE$213,Rate!BE$213,BE15/VLOOKUP($BK15,'Historical Calibration 2013'!$A$1:$BJ$13,1+DO$2,FALSE)))</f>
        <v>0.47373726722693832</v>
      </c>
      <c r="DP15" s="21">
        <f>IF(BF15/VLOOKUP($BK15,'Historical Calibration 2013'!$A$1:$BJ$13,1+DP$2,FALSE)&gt;Rate!BF$200,Rate!BF$200,IF(BF15/VLOOKUP($BK15,'Historical Calibration 2013'!$A$1:$BJ$13,1+DP$2,FALSE)&lt;Rate!BF$213,Rate!BF$213,BF15/VLOOKUP($BK15,'Historical Calibration 2013'!$A$1:$BJ$13,1+DP$2,FALSE)))</f>
        <v>0.37763157894736843</v>
      </c>
      <c r="DQ15" s="21">
        <f>IF(BG15/VLOOKUP($BK15,'Historical Calibration 2013'!$A$1:$BJ$13,1+DQ$2,FALSE)&gt;Rate!BG$200,Rate!BG$200,IF(BG15/VLOOKUP($BK15,'Historical Calibration 2013'!$A$1:$BJ$13,1+DQ$2,FALSE)&lt;Rate!BG$213,Rate!BG$213,BG15/VLOOKUP($BK15,'Historical Calibration 2013'!$A$1:$BJ$13,1+DQ$2,FALSE)))</f>
        <v>2.2393526404420392</v>
      </c>
      <c r="DR15" s="21">
        <f>IF(BH15/VLOOKUP($BK15,'Historical Calibration 2013'!$A$1:$BJ$13,1+DR$2,FALSE)&gt;Rate!BH$200,Rate!BH$200,IF(BH15/VLOOKUP($BK15,'Historical Calibration 2013'!$A$1:$BJ$13,1+DR$2,FALSE)&lt;Rate!BH$213,Rate!BH$213,BH15/VLOOKUP($BK15,'Historical Calibration 2013'!$A$1:$BJ$13,1+DR$2,FALSE)))</f>
        <v>1.8101265822784811</v>
      </c>
      <c r="DU15" s="19">
        <v>1.8320499847198286</v>
      </c>
      <c r="DV15" s="19">
        <v>0.99419877244004751</v>
      </c>
      <c r="DW15" s="19">
        <v>0.94461676617267032</v>
      </c>
      <c r="DX15" s="19">
        <v>0.67068045665302656</v>
      </c>
      <c r="DY15" s="19">
        <v>0.56721056147382487</v>
      </c>
      <c r="DZ15" s="19">
        <v>0.9930950233894017</v>
      </c>
      <c r="EA15" s="19" t="e">
        <v>#DIV/0!</v>
      </c>
      <c r="EB15" s="19">
        <v>0.73859236182406951</v>
      </c>
      <c r="EC15" s="19">
        <v>0.80218408559256882</v>
      </c>
      <c r="ED15" s="19">
        <v>1.2079850523274649</v>
      </c>
      <c r="EE15" s="19">
        <v>2.0863185013579404</v>
      </c>
      <c r="EF15" s="19">
        <v>0.98182581145842496</v>
      </c>
      <c r="EG15" s="19">
        <v>0.98110941701320753</v>
      </c>
      <c r="EH15" s="19">
        <v>1.0875155741534628</v>
      </c>
      <c r="EI15" s="19">
        <v>0.3889985066030921</v>
      </c>
      <c r="EJ15" s="19">
        <v>1.8480128592101759</v>
      </c>
      <c r="EK15" s="19">
        <v>1.8597228392649727</v>
      </c>
      <c r="EL15" s="19">
        <v>1.0206809276761692</v>
      </c>
      <c r="EM15" s="19">
        <v>15.945143949182215</v>
      </c>
      <c r="EN15" s="19">
        <v>1.1691987305402136</v>
      </c>
      <c r="EO15" s="19">
        <v>1.1989623291617961</v>
      </c>
      <c r="EP15" s="19">
        <v>0</v>
      </c>
      <c r="EQ15" s="19">
        <v>1.9919058787622361</v>
      </c>
      <c r="ER15" s="19">
        <v>1.3038684301896619</v>
      </c>
      <c r="ES15" s="19">
        <v>1.2146903497571548</v>
      </c>
      <c r="ET15" s="19">
        <v>1.3839847351343351</v>
      </c>
      <c r="EU15" s="19">
        <v>0.98536602300799581</v>
      </c>
      <c r="EV15" s="19">
        <v>1.0038148619439076</v>
      </c>
      <c r="EW15" s="19">
        <v>0.96711364945287004</v>
      </c>
      <c r="EX15" s="19">
        <v>1.0344682710002937</v>
      </c>
      <c r="EY15" s="19">
        <v>1.0582324239232743</v>
      </c>
      <c r="EZ15" s="19" t="e">
        <v>#DIV/0!</v>
      </c>
      <c r="FA15" s="19">
        <v>0.93031046396107142</v>
      </c>
      <c r="FB15" s="19">
        <v>1.1298292940338959</v>
      </c>
      <c r="FC15" s="19">
        <v>1.6735522266622047</v>
      </c>
      <c r="FD15" s="19">
        <v>0.84404222261747353</v>
      </c>
      <c r="FE15" s="19">
        <v>1.2191755001496274</v>
      </c>
      <c r="FF15" s="19">
        <v>0.78649963723859462</v>
      </c>
      <c r="FG15" s="19">
        <v>1.1600115173426757</v>
      </c>
      <c r="FH15" s="19">
        <v>1.9225750446195162</v>
      </c>
      <c r="FI15" s="19">
        <v>1.0872308624885776</v>
      </c>
      <c r="FJ15" s="19">
        <v>1.0200704045909419</v>
      </c>
      <c r="FK15" s="19">
        <v>0.63035422250010331</v>
      </c>
      <c r="FL15" s="19">
        <v>1.2995845114704798</v>
      </c>
      <c r="FM15" s="19">
        <v>0.88776440449458882</v>
      </c>
      <c r="FN15" s="19">
        <v>1.4904362581714037</v>
      </c>
      <c r="FO15" s="19">
        <v>0.969669127308879</v>
      </c>
      <c r="FP15" s="19">
        <v>1.0893446338926558</v>
      </c>
      <c r="FQ15" s="19">
        <v>1.8990139168132927</v>
      </c>
      <c r="FR15" s="19">
        <v>1.0171127703702181</v>
      </c>
      <c r="FS15" s="19">
        <v>1.0008816547755464</v>
      </c>
      <c r="FT15" s="19">
        <v>1.0671111888920564</v>
      </c>
      <c r="FU15" s="19">
        <v>1.1934324735786774</v>
      </c>
      <c r="FV15" s="19">
        <v>1.8417612282022331</v>
      </c>
      <c r="FW15" s="19" t="e">
        <v>#DIV/0!</v>
      </c>
      <c r="FX15" s="19">
        <v>0.48510917898433753</v>
      </c>
      <c r="FY15" s="19">
        <v>1.0063415053218907</v>
      </c>
      <c r="FZ15" s="19">
        <v>6.9901217041682324</v>
      </c>
      <c r="GA15" s="19">
        <v>526.45022722187502</v>
      </c>
    </row>
    <row r="16" spans="1:183" ht="15" x14ac:dyDescent="0.25">
      <c r="A16" s="3" t="s">
        <v>75</v>
      </c>
      <c r="B16" s="21">
        <v>11176933</v>
      </c>
      <c r="C16" s="21">
        <v>30263516</v>
      </c>
      <c r="D16" s="21">
        <v>12897712</v>
      </c>
      <c r="E16" s="21">
        <v>25105154</v>
      </c>
      <c r="F16" s="21">
        <v>238711.75</v>
      </c>
      <c r="G16" s="21">
        <v>10102729</v>
      </c>
      <c r="H16" s="21">
        <v>0</v>
      </c>
      <c r="I16" s="21">
        <v>66670668</v>
      </c>
      <c r="J16" s="21">
        <v>8301563.5</v>
      </c>
      <c r="K16" s="21">
        <v>12109517</v>
      </c>
      <c r="L16" s="21">
        <v>8252492</v>
      </c>
      <c r="M16" s="21">
        <v>100415072</v>
      </c>
      <c r="N16" s="21">
        <v>27197442</v>
      </c>
      <c r="O16" s="21">
        <v>1333808.625</v>
      </c>
      <c r="P16" s="21">
        <v>1106049.375</v>
      </c>
      <c r="Q16" s="21">
        <v>6690992.5</v>
      </c>
      <c r="R16" s="21">
        <v>11578595</v>
      </c>
      <c r="S16" s="21">
        <v>518858.71875</v>
      </c>
      <c r="T16" s="21">
        <v>865737.8125</v>
      </c>
      <c r="U16" s="21">
        <v>17617078</v>
      </c>
      <c r="V16" s="21">
        <v>19702180</v>
      </c>
      <c r="W16" s="37">
        <v>0</v>
      </c>
      <c r="X16" s="21">
        <v>3311980</v>
      </c>
      <c r="Y16" s="21">
        <v>4179561</v>
      </c>
      <c r="Z16" s="21">
        <v>10806036</v>
      </c>
      <c r="AA16" s="21">
        <v>2303634.25</v>
      </c>
      <c r="AB16" s="21">
        <v>6557733</v>
      </c>
      <c r="AC16" s="21">
        <v>26307678</v>
      </c>
      <c r="AD16" s="21">
        <v>141607.265625</v>
      </c>
      <c r="AE16" s="21">
        <v>490548.1875</v>
      </c>
      <c r="AF16" s="21">
        <v>13670409</v>
      </c>
      <c r="AG16" s="21">
        <v>275620.1875</v>
      </c>
      <c r="AH16" s="21">
        <v>27448.765625</v>
      </c>
      <c r="AI16" s="21">
        <v>4743813</v>
      </c>
      <c r="AJ16" s="21">
        <v>25509996</v>
      </c>
      <c r="AK16" s="21">
        <v>3703820.25</v>
      </c>
      <c r="AL16" s="21">
        <v>382543.90625</v>
      </c>
      <c r="AM16" s="21">
        <v>18207040</v>
      </c>
      <c r="AN16" s="21">
        <v>37293656</v>
      </c>
      <c r="AO16" s="21">
        <v>18812518</v>
      </c>
      <c r="AP16" s="21">
        <v>25949698</v>
      </c>
      <c r="AQ16" s="21">
        <v>14335261</v>
      </c>
      <c r="AR16" s="21">
        <v>5389995.5</v>
      </c>
      <c r="AS16" s="21">
        <v>33906928</v>
      </c>
      <c r="AT16" s="21">
        <v>810893.5625</v>
      </c>
      <c r="AU16" s="21">
        <v>6775629</v>
      </c>
      <c r="AV16" s="21">
        <v>8729034</v>
      </c>
      <c r="AW16" s="21">
        <v>338196.3125</v>
      </c>
      <c r="AX16" s="21">
        <v>3672675.5</v>
      </c>
      <c r="AY16" s="21">
        <v>5391435</v>
      </c>
      <c r="AZ16" s="21">
        <v>137996880</v>
      </c>
      <c r="BA16" s="21">
        <v>783309952</v>
      </c>
      <c r="BB16" s="21">
        <v>6039963.5</v>
      </c>
      <c r="BC16" s="21">
        <v>22358506</v>
      </c>
      <c r="BD16" s="21">
        <v>0</v>
      </c>
      <c r="BE16" s="21">
        <v>5719510.5</v>
      </c>
      <c r="BF16" s="21">
        <v>4949946.5</v>
      </c>
      <c r="BG16" s="21">
        <v>733351.875</v>
      </c>
      <c r="BH16" s="21">
        <v>207943.109375</v>
      </c>
      <c r="BI16" s="21">
        <v>1955495938.8086243</v>
      </c>
      <c r="BJ16" s="21">
        <f t="shared" si="1"/>
        <v>2015</v>
      </c>
      <c r="BK16" s="21">
        <f t="shared" si="2"/>
        <v>7</v>
      </c>
      <c r="BL16" s="21">
        <f>IF(B16/VLOOKUP($BK16,'Historical Calibration 2013'!$A$1:$BJ$13,1+BL$2,FALSE)&gt;NONUS!B324,NONUS!B324,IF(B16/VLOOKUP($BK16,'Historical Calibration 2013'!$A$1:$BJ$13,1+BL$2,FALSE)&lt;NONUS!B338,NONUS!B338,B16/VLOOKUP($BK16,'Historical Calibration 2013'!$A$1:$BJ$13,1+BL$2,FALSE)))</f>
        <v>1.1789405588677968</v>
      </c>
      <c r="BM16" s="21">
        <f>IF(C16/VLOOKUP($BK16,'Historical Calibration 2013'!$A$1:$BJ$13,1+BM$2,FALSE)&gt;Rate!C$201,Rate!C$201,IF(C16/VLOOKUP($BK16,'Historical Calibration 2013'!$A$1:$BJ$13,1+BM$2,FALSE)&lt;Rate!C$214,Rate!C$214,C16/VLOOKUP($BK16,'Historical Calibration 2013'!$A$1:$BJ$13,1+BM$2,FALSE)))</f>
        <v>0.88042623272262432</v>
      </c>
      <c r="BN16" s="21">
        <f>IF(D16/VLOOKUP($BK16,'Historical Calibration 2013'!$A$1:$BJ$13,1+BN$2,FALSE)&gt;Rate!D$201,Rate!D$201,IF(D16/VLOOKUP($BK16,'Historical Calibration 2013'!$A$1:$BJ$13,1+BN$2,FALSE)&lt;Rate!D$214,Rate!D$214,D16/VLOOKUP($BK16,'Historical Calibration 2013'!$A$1:$BJ$13,1+BN$2,FALSE)))</f>
        <v>0.77722530757067376</v>
      </c>
      <c r="BO16" s="21">
        <f>IF(E16/VLOOKUP($BK16,'Historical Calibration 2013'!$A$1:$BJ$13,1+BO$2,FALSE)&gt;Rate!E$201,Rate!E$201,IF(E16/VLOOKUP($BK16,'Historical Calibration 2013'!$A$1:$BJ$13,1+BO$2,FALSE)&lt;Rate!E$214,Rate!E$214,E16/VLOOKUP($BK16,'Historical Calibration 2013'!$A$1:$BJ$13,1+BO$2,FALSE)))</f>
        <v>0.80746530139772177</v>
      </c>
      <c r="BP16" s="21">
        <f>IF(F16/VLOOKUP($BK16,'Historical Calibration 2013'!$A$1:$BJ$13,1+BP$2,FALSE)&gt;NONUS!C324,NONUS!C324,IF(F16/VLOOKUP($BK16,'Historical Calibration 2013'!$A$1:$BJ$13,1+BP$2,FALSE)&lt;NONUS!C338,NONUS!C338,F16/VLOOKUP($BK16,'Historical Calibration 2013'!$A$1:$BJ$13,1+BP$2,FALSE)))</f>
        <v>0.40300533993777105</v>
      </c>
      <c r="BQ16" s="21">
        <f>IF((G16+H16)/VLOOKUP($BK16,'Historical Calibration 2013'!$A$1:$BJ$13,1+BQ$2,FALSE)&gt;NONUS!J324,NONUS!J324,IF((G16+H16)/VLOOKUP($BK16,'Historical Calibration 2013'!$A$1:$BJ$13,1+BQ$2,FALSE)&lt;NONUS!J338,NONUS!J338,(G16+H16)/VLOOKUP($BK16,'Historical Calibration 2013'!$A$1:$BJ$13,1+BQ$2,FALSE)))</f>
        <v>1.0543992998175025</v>
      </c>
      <c r="BR16" s="21" t="e">
        <f>IF(H16/VLOOKUP($BK16,'Historical Calibration 2013'!$A$1:$BJ$13,1+BR$2,FALSE)&gt;Rate!H$201,Rate!H$201,IF(H16/VLOOKUP($BK16,'Historical Calibration 2013'!$A$1:$BJ$13,1+BR$2,FALSE)&lt;Rate!H$214,Rate!H$214,H16/VLOOKUP($BK16,'Historical Calibration 2013'!$A$1:$BJ$13,1+BR$2,FALSE)))</f>
        <v>#DIV/0!</v>
      </c>
      <c r="BS16" s="21">
        <f>IF(I16/VLOOKUP($BK16,'Historical Calibration 2013'!$A$1:$BJ$13,1+BS$2,FALSE)&gt;Rate!I$201,Rate!I$201,IF(I16/VLOOKUP($BK16,'Historical Calibration 2013'!$A$1:$BJ$13,1+BS$2,FALSE)&lt;Rate!I$214,Rate!I$214,I16/VLOOKUP($BK16,'Historical Calibration 2013'!$A$1:$BJ$13,1+BS$2,FALSE)))</f>
        <v>0.88409808974666015</v>
      </c>
      <c r="BT16" s="21">
        <f>IF(J16/VLOOKUP($BK16,'Historical Calibration 2013'!$A$1:$BJ$13,1+BT$2,FALSE)&gt;Rate!J$201,Rate!J$201,IF(J16/VLOOKUP($BK16,'Historical Calibration 2013'!$A$1:$BJ$13,1+BT$2,FALSE)&lt;Rate!J$214,Rate!J$214,J16/VLOOKUP($BK16,'Historical Calibration 2013'!$A$1:$BJ$13,1+BT$2,FALSE)))</f>
        <v>0.8829559636298806</v>
      </c>
      <c r="BU16" s="21">
        <f>IF(K16/VLOOKUP($BK16,'Historical Calibration 2013'!$A$1:$BJ$13,1+BU$2,FALSE)&gt;Rate!K$201,Rate!K$201,IF(K16/VLOOKUP($BK16,'Historical Calibration 2013'!$A$1:$BJ$13,1+BU$2,FALSE)&lt;Rate!K$214,Rate!K$214,K16/VLOOKUP($BK16,'Historical Calibration 2013'!$A$1:$BJ$13,1+BU$2,FALSE)))</f>
        <v>0.97750021189433534</v>
      </c>
      <c r="BV16" s="21">
        <f>IF(L16/VLOOKUP($BK16,'Historical Calibration 2013'!$A$1:$BJ$13,1+BV$2,FALSE)&gt;Rate!L$201,Rate!L$201,IF(L16/VLOOKUP($BK16,'Historical Calibration 2013'!$A$1:$BJ$13,1+BV$2,FALSE)&lt;Rate!L$214,Rate!L$214,L16/VLOOKUP($BK16,'Historical Calibration 2013'!$A$1:$BJ$13,1+BV$2,FALSE)))</f>
        <v>1.1205378043547922</v>
      </c>
      <c r="BW16" s="21">
        <f>IF(M16/VLOOKUP($BK16,'Historical Calibration 2013'!$A$1:$BJ$13,1+BW$2,FALSE)&gt;Rate!M$201,Rate!M$201,IF(M16/VLOOKUP($BK16,'Historical Calibration 2013'!$A$1:$BJ$13,1+BW$2,FALSE)&lt;Rate!M$214,Rate!M$214,M16/VLOOKUP($BK16,'Historical Calibration 2013'!$A$1:$BJ$13,1+BW$2,FALSE)))</f>
        <v>0.89770049732652346</v>
      </c>
      <c r="BX16" s="21">
        <f>IF(N16/VLOOKUP($BK16,'Historical Calibration 2013'!$A$1:$BJ$13,1+BX$2,FALSE)&gt;Rate!N$201,Rate!N$201,IF(N16/VLOOKUP($BK16,'Historical Calibration 2013'!$A$1:$BJ$13,1+BX$2,FALSE)&lt;Rate!N$214,Rate!N$214,N16/VLOOKUP($BK16,'Historical Calibration 2013'!$A$1:$BJ$13,1+BX$2,FALSE)))</f>
        <v>0.81613316945118286</v>
      </c>
      <c r="BY16" s="21">
        <f>IF(O16/VLOOKUP($BK16,'Historical Calibration 2013'!$A$1:$BJ$13,1+BY$2,FALSE)&gt;Rate!O$201,Rate!O$201,IF(O16/VLOOKUP($BK16,'Historical Calibration 2013'!$A$1:$BJ$13,1+BY$2,FALSE)&lt;Rate!O$214,Rate!O$214,O16/VLOOKUP($BK16,'Historical Calibration 2013'!$A$1:$BJ$13,1+BY$2,FALSE)))</f>
        <v>0.43842182890855458</v>
      </c>
      <c r="BZ16" s="21">
        <f>IF(P16/VLOOKUP($BK16,'Historical Calibration 2013'!$A$1:$BJ$13,1+BZ$2,FALSE)&gt;Rate!P$201,Rate!P$201,IF(P16/VLOOKUP($BK16,'Historical Calibration 2013'!$A$1:$BJ$13,1+BZ$2,FALSE)&lt;Rate!P$214,Rate!P$214,P16/VLOOKUP($BK16,'Historical Calibration 2013'!$A$1:$BJ$13,1+BZ$2,FALSE)))</f>
        <v>0.91501826645697748</v>
      </c>
      <c r="CA16" s="21">
        <f>IF(Q16/VLOOKUP($BK16,'Historical Calibration 2013'!$A$1:$BJ$13,1+CA$2,FALSE)&gt;Rate!Q$201,Rate!Q$201,IF(Q16/VLOOKUP($BK16,'Historical Calibration 2013'!$A$1:$BJ$13,1+CA$2,FALSE)&lt;Rate!Q$214,Rate!Q$214,Q16/VLOOKUP($BK16,'Historical Calibration 2013'!$A$1:$BJ$13,1+CA$2,FALSE)))</f>
        <v>0.53197012027578838</v>
      </c>
      <c r="CB16" s="21">
        <f>IF(R16/VLOOKUP($BK16,'Historical Calibration 2013'!$A$1:$BJ$13,1+CB$2,FALSE)&gt;Rate!R$201,Rate!R$201,IF(R16/VLOOKUP($BK16,'Historical Calibration 2013'!$A$1:$BJ$13,1+CB$2,FALSE)&lt;Rate!R$214,Rate!R$214,R16/VLOOKUP($BK16,'Historical Calibration 2013'!$A$1:$BJ$13,1+CB$2,FALSE)))</f>
        <v>1.1993583793479816</v>
      </c>
      <c r="CC16" s="21">
        <f>IF(S16/VLOOKUP($BK16,'Historical Calibration 2013'!$A$1:$BJ$13,1+CC$2,FALSE)&gt;Rate!S$201,Rate!S$201,IF(S16/VLOOKUP($BK16,'Historical Calibration 2013'!$A$1:$BJ$13,1+CC$2,FALSE)&lt;Rate!S$214,Rate!S$214,S16/VLOOKUP($BK16,'Historical Calibration 2013'!$A$1:$BJ$13,1+CC$2,FALSE)))</f>
        <v>0.51438715124423384</v>
      </c>
      <c r="CD16" s="21">
        <f>IF(T16/VLOOKUP($BK16,'Historical Calibration 2013'!$A$1:$BJ$13,1+CD$2,FALSE)&gt;Rate!T$201,Rate!T$201,IF(T16/VLOOKUP($BK16,'Historical Calibration 2013'!$A$1:$BJ$13,1+CD$2,FALSE)&lt;Rate!T$214,Rate!T$214,T16/VLOOKUP($BK16,'Historical Calibration 2013'!$A$1:$BJ$13,1+CD$2,FALSE)))</f>
        <v>0.62622720016260802</v>
      </c>
      <c r="CE16" s="21">
        <f>IF(U16/VLOOKUP($BK16,'Historical Calibration 2013'!$A$1:$BJ$13,1+CE$2,FALSE)&gt;Rate!U$201,Rate!U$201,IF(U16/VLOOKUP($BK16,'Historical Calibration 2013'!$A$1:$BJ$13,1+CE$2,FALSE)&lt;Rate!U$214,Rate!U$214,U16/VLOOKUP($BK16,'Historical Calibration 2013'!$A$1:$BJ$13,1+CE$2,FALSE)))</f>
        <v>0.95143876324849797</v>
      </c>
      <c r="CF16" s="21">
        <f>IF(V16/VLOOKUP($BK16,'Historical Calibration 2013'!$A$1:$BJ$13,1+CF$2,FALSE)&gt;Rate!V$201,Rate!V$201,IF(V16/VLOOKUP($BK16,'Historical Calibration 2013'!$A$1:$BJ$13,1+CF$2,FALSE)&lt;Rate!V$214,Rate!V$214,V16/VLOOKUP($BK16,'Historical Calibration 2013'!$A$1:$BJ$13,1+CF$2,FALSE)))</f>
        <v>0.94411776685746596</v>
      </c>
      <c r="CG16" s="21">
        <f>(W16+'Historical Calibration 2013'!W98)/VLOOKUP($BK16,'Historical Calibration 2013'!$A$1:$BJ$13,1+CG$2,FALSE)</f>
        <v>-6.64280932537437E-2</v>
      </c>
      <c r="CH16" s="21">
        <f>IF(X16/VLOOKUP($BK16,'Historical Calibration 2013'!$A$1:$BJ$13,1+CH$2,FALSE)&gt;Rate!X$201,Rate!X$201,IF(X16/VLOOKUP($BK16,'Historical Calibration 2013'!$A$1:$BJ$13,1+CH$2,FALSE)&lt;Rate!X$214,Rate!X$214,X16/VLOOKUP($BK16,'Historical Calibration 2013'!$A$1:$BJ$13,1+CH$2,FALSE)))</f>
        <v>0.6174773622893186</v>
      </c>
      <c r="CI16" s="21">
        <f>IF(Y16/VLOOKUP($BK16,'Historical Calibration 2013'!$A$1:$BJ$13,1+CI$2,FALSE)&gt;Rate!Y$201,Rate!Y$201,IF(Y16/VLOOKUP($BK16,'Historical Calibration 2013'!$A$1:$BJ$13,1+CI$2,FALSE)&lt;Rate!Y$214,Rate!Y$214,Y16/VLOOKUP($BK16,'Historical Calibration 2013'!$A$1:$BJ$13,1+CI$2,FALSE)))</f>
        <v>0.9789205494429053</v>
      </c>
      <c r="CJ16" s="21">
        <f>IF(Z16/VLOOKUP($BK16,'Historical Calibration 2013'!$A$1:$BJ$13,1+CJ$2,FALSE)&gt;Rate!Z$201,Rate!Z$201,IF(Z16/VLOOKUP($BK16,'Historical Calibration 2013'!$A$1:$BJ$13,1+CJ$2,FALSE)&lt;Rate!Z$214,Rate!Z$214,Z16/VLOOKUP($BK16,'Historical Calibration 2013'!$A$1:$BJ$13,1+CJ$2,FALSE)))</f>
        <v>0.66570251217770737</v>
      </c>
      <c r="CK16" s="21">
        <f>IF(AA16/VLOOKUP($BK16,'Historical Calibration 2013'!$A$1:$BJ$13,1+CK$2,FALSE)&gt;Rate!AA$201,Rate!AA$201,IF(AA16/VLOOKUP($BK16,'Historical Calibration 2013'!$A$1:$BJ$13,1+CK$2,FALSE)&lt;Rate!AA$214,Rate!AA$214,AA16/VLOOKUP($BK16,'Historical Calibration 2013'!$A$1:$BJ$13,1+CK$2,FALSE)))</f>
        <v>0.40779469127749046</v>
      </c>
      <c r="CL16" s="21">
        <f>IF(AB16/VLOOKUP($BK16,'Historical Calibration 2013'!$A$1:$BJ$13,1+CL$2,FALSE)&gt;Rate!AB$201,Rate!AB$201,IF(AB16/VLOOKUP($BK16,'Historical Calibration 2013'!$A$1:$BJ$13,1+CL$2,FALSE)&lt;Rate!AB$214,Rate!AB$214,AB16/VLOOKUP($BK16,'Historical Calibration 2013'!$A$1:$BJ$13,1+CL$2,FALSE)))</f>
        <v>0.84489611335828962</v>
      </c>
      <c r="CM16" s="21">
        <f>IF(AC16/VLOOKUP($BK16,'Historical Calibration 2013'!$A$1:$BJ$13,1+CM$2,FALSE)&gt;Rate!AC$201,Rate!AC$201,IF(AC16/VLOOKUP($BK16,'Historical Calibration 2013'!$A$1:$BJ$13,1+CM$2,FALSE)&lt;Rate!AC$214,Rate!AC$214,AC16/VLOOKUP($BK16,'Historical Calibration 2013'!$A$1:$BJ$13,1+CM$2,FALSE)))</f>
        <v>0.86629432370721082</v>
      </c>
      <c r="CN16" s="21">
        <f>IF(AD16/VLOOKUP($BK16,'Historical Calibration 2013'!$A$1:$BJ$13,1+CN$2,FALSE)&gt;Rate!AD$201,Rate!AD$201,IF(AD16/VLOOKUP($BK16,'Historical Calibration 2013'!$A$1:$BJ$13,1+CN$2,FALSE)&lt;Rate!AD$214,Rate!AD$214,AD16/VLOOKUP($BK16,'Historical Calibration 2013'!$A$1:$BJ$13,1+CN$2,FALSE)))</f>
        <v>0.6088919707566256</v>
      </c>
      <c r="CO16" s="21">
        <f>IF(AE16/VLOOKUP($BK16,'Historical Calibration 2013'!$A$1:$BJ$13,1+CO$2,FALSE)&gt;NONUS!E324,NONUS!E324,IF(AE16/VLOOKUP($BK16,'Historical Calibration 2013'!$A$1:$BJ$13,1+CO$2,FALSE)&lt;NONUS!E338,NONUS!E338,AE16/VLOOKUP($BK16,'Historical Calibration 2013'!$A$1:$BJ$13,1+CO$2,FALSE)))</f>
        <v>0.77143208785630413</v>
      </c>
      <c r="CP16" s="21">
        <f>IF(AF16/VLOOKUP($BK16,'Historical Calibration 2013'!$A$1:$BJ$13,1+CP$2,FALSE)&gt;Rate!AF$201,Rate!AF$201,IF(AF16/VLOOKUP($BK16,'Historical Calibration 2013'!$A$1:$BJ$13,1+CP$2,FALSE)&lt;Rate!AF$214,Rate!AF$214,AF16/VLOOKUP($BK16,'Historical Calibration 2013'!$A$1:$BJ$13,1+CP$2,FALSE)))</f>
        <v>0.77100091197598741</v>
      </c>
      <c r="CQ16" s="21" t="e">
        <f>IF(AG16/VLOOKUP($BK16,'Historical Calibration 2013'!$A$1:$BJ$13,1+CQ$2,FALSE)&gt;Rate!AG$201,Rate!AG$201,IF(AG16/VLOOKUP($BK16,'Historical Calibration 2013'!$A$1:$BJ$13,1+CQ$2,FALSE)&lt;Rate!AG$214,Rate!AG$214,AG16/VLOOKUP($BK16,'Historical Calibration 2013'!$A$1:$BJ$13,1+CQ$2,FALSE)))</f>
        <v>#DIV/0!</v>
      </c>
      <c r="CR16" s="21">
        <f>IF(AH16/VLOOKUP($BK16,'Historical Calibration 2013'!$A$1:$BJ$13,1+CR$2,FALSE)&gt;Rate!AH$201,Rate!AH$201,IF(AH16/VLOOKUP($BK16,'Historical Calibration 2013'!$A$1:$BJ$13,1+CR$2,FALSE)&lt;Rate!AH$214,Rate!AH$214,AH16/VLOOKUP($BK16,'Historical Calibration 2013'!$A$1:$BJ$13,1+CR$2,FALSE)))</f>
        <v>0.35521517140773157</v>
      </c>
      <c r="CS16" s="21">
        <f>IF(AI16/VLOOKUP($BK16,'Historical Calibration 2013'!$A$1:$BJ$13,1+CS$2,FALSE)&gt;Rate!AI$201,Rate!AI$201,IF(AI16/VLOOKUP($BK16,'Historical Calibration 2013'!$A$1:$BJ$13,1+CS$2,FALSE)&lt;Rate!AI$214,Rate!AI$214,AI16/VLOOKUP($BK16,'Historical Calibration 2013'!$A$1:$BJ$13,1+CS$2,FALSE)))</f>
        <v>1.0070096493328511</v>
      </c>
      <c r="CT16" s="21">
        <f>IF(AJ16/VLOOKUP($BK16,'Historical Calibration 2013'!$A$1:$BJ$13,1+CT$2,FALSE)&gt;Rate!AJ$201,Rate!AJ$201,IF(AJ16/VLOOKUP($BK16,'Historical Calibration 2013'!$A$1:$BJ$13,1+CT$2,FALSE)&lt;Rate!AJ$214,Rate!AJ$214,AJ16/VLOOKUP($BK16,'Historical Calibration 2013'!$A$1:$BJ$13,1+CT$2,FALSE)))</f>
        <v>1.020230889764655</v>
      </c>
      <c r="CU16" s="21">
        <f>IF(AK16/VLOOKUP($BK16,'Historical Calibration 2013'!$A$1:$BJ$13,1+CU$2,FALSE)&gt;Rate!AK$201,Rate!AK$201,IF(AK16/VLOOKUP($BK16,'Historical Calibration 2013'!$A$1:$BJ$13,1+CU$2,FALSE)&lt;Rate!AK$214,Rate!AK$214,AK16/VLOOKUP($BK16,'Historical Calibration 2013'!$A$1:$BJ$13,1+CU$2,FALSE)))</f>
        <v>0.81201590956667369</v>
      </c>
      <c r="CV16" s="21">
        <f>IF(AL16/VLOOKUP($BK16,'Historical Calibration 2013'!$A$1:$BJ$13,1+CV$2,FALSE)&gt;NONUS!F324,NONUS!F324,IF(AL16/VLOOKUP($BK16,'Historical Calibration 2013'!$A$1:$BJ$13,1+CV$2,FALSE)&lt;NONUS!F338,NONUS!F338,AL16/VLOOKUP($BK16,'Historical Calibration 2013'!$A$1:$BJ$13,1+CV$2,FALSE)))</f>
        <v>0.78334732531414253</v>
      </c>
      <c r="CW16" s="21">
        <f>IF(AM16/VLOOKUP($BK16,'Historical Calibration 2013'!$A$1:$BJ$13,1+CW$2,FALSE)&gt;Rate!AM$201,Rate!AM$201,IF(AM16/VLOOKUP($BK16,'Historical Calibration 2013'!$A$1:$BJ$13,1+CW$2,FALSE)&lt;Rate!AM$214,Rate!AM$214,AM16/VLOOKUP($BK16,'Historical Calibration 2013'!$A$1:$BJ$13,1+CW$2,FALSE)))</f>
        <v>0.85937067454092464</v>
      </c>
      <c r="CX16" s="21">
        <f>IF(AN16/VLOOKUP($BK16,'Historical Calibration 2013'!$A$1:$BJ$13,1+CX$2,FALSE)&gt;Rate!AN$201,Rate!AN$201,IF(AN16/VLOOKUP($BK16,'Historical Calibration 2013'!$A$1:$BJ$13,1+CX$2,FALSE)&lt;Rate!AN$214,Rate!AN$214,AN16/VLOOKUP($BK16,'Historical Calibration 2013'!$A$1:$BJ$13,1+CX$2,FALSE)))</f>
        <v>0.69952169336305459</v>
      </c>
      <c r="CY16" s="21">
        <f>IF(AO16/VLOOKUP($BK16,'Historical Calibration 2013'!$A$1:$BJ$13,1+CY$2,FALSE)&gt;Rate!AO$201,Rate!AO$201,IF(AO16/VLOOKUP($BK16,'Historical Calibration 2013'!$A$1:$BJ$13,1+CY$2,FALSE)&lt;Rate!AO$214,Rate!AO$214,AO16/VLOOKUP($BK16,'Historical Calibration 2013'!$A$1:$BJ$13,1+CY$2,FALSE)))</f>
        <v>0.97950387818081375</v>
      </c>
      <c r="CZ16" s="21">
        <f>IF(AP16/VLOOKUP($BK16,'Historical Calibration 2013'!$A$1:$BJ$13,1+CZ$2,FALSE)&gt;Rate!AP$201,Rate!AP$201,IF(AP16/VLOOKUP($BK16,'Historical Calibration 2013'!$A$1:$BJ$13,1+CZ$2,FALSE)&lt;Rate!AP$214,Rate!AP$214,AP16/VLOOKUP($BK16,'Historical Calibration 2013'!$A$1:$BJ$13,1+CZ$2,FALSE)))</f>
        <v>0.8979314463750484</v>
      </c>
      <c r="DA16" s="21">
        <f>IF(AQ16/VLOOKUP($BK16,'Historical Calibration 2013'!$A$1:$BJ$13,1+DA$2,FALSE)&gt;NONUS!G324,NONUS!G324,IF(AQ16/VLOOKUP($BK16,'Historical Calibration 2013'!$A$1:$BJ$13,1+DA$2,FALSE)&lt;NONUS!G338,NONUS!G338,AQ16/VLOOKUP($BK16,'Historical Calibration 2013'!$A$1:$BJ$13,1+DA$2,FALSE)))</f>
        <v>0.71408713188024342</v>
      </c>
      <c r="DB16" s="21">
        <f>IF(AR16/VLOOKUP($BK16,'Historical Calibration 2013'!$A$1:$BJ$13,1+DB$2,FALSE)&gt;Rate!AR$201,Rate!AR$201,IF(AR16/VLOOKUP($BK16,'Historical Calibration 2013'!$A$1:$BJ$13,1+DB$2,FALSE)&lt;Rate!AR$214,Rate!AR$214,AR16/VLOOKUP($BK16,'Historical Calibration 2013'!$A$1:$BJ$13,1+DB$2,FALSE)))</f>
        <v>0.86095439190133549</v>
      </c>
      <c r="DC16" s="21">
        <f>IF(AS16/VLOOKUP($BK16,'Historical Calibration 2013'!$A$1:$BJ$13,1+DC$2,FALSE)&gt;Rate!AS$201,Rate!AS$201,IF(AS16/VLOOKUP($BK16,'Historical Calibration 2013'!$A$1:$BJ$13,1+DC$2,FALSE)&lt;Rate!AS$214,Rate!AS$214,AS16/VLOOKUP($BK16,'Historical Calibration 2013'!$A$1:$BJ$13,1+DC$2,FALSE)))</f>
        <v>0.90906582409819126</v>
      </c>
      <c r="DD16" s="21" t="e">
        <f>(AT16+'Historical Calibration 2013'!AT98)/VLOOKUP($BK16,'Historical Calibration 2013'!$A$1:$BJ$13,1+DD$2,FALSE)</f>
        <v>#DIV/0!</v>
      </c>
      <c r="DE16" s="21">
        <f>IF(AU16/VLOOKUP($BK16,'Historical Calibration 2013'!$A$1:$BJ$13,1+DE$2,FALSE)&gt;Rate!AU$201,Rate!AU$201,IF(AU16/VLOOKUP($BK16,'Historical Calibration 2013'!$A$1:$BJ$13,1+DE$2,FALSE)&lt;Rate!AU$214,Rate!AU$214,AU16/VLOOKUP($BK16,'Historical Calibration 2013'!$A$1:$BJ$13,1+DE$2,FALSE)))</f>
        <v>1.0411549154622275</v>
      </c>
      <c r="DF16" s="21">
        <f>IF(AV16/VLOOKUP($BK16,'Historical Calibration 2013'!$A$1:$BJ$13,1+DF$2,FALSE)&gt;Rate!AV$201,Rate!AV$201,IF(AV16/VLOOKUP($BK16,'Historical Calibration 2013'!$A$1:$BJ$13,1+DF$2,FALSE)&lt;Rate!AV$214,Rate!AV$214,AV16/VLOOKUP($BK16,'Historical Calibration 2013'!$A$1:$BJ$13,1+DF$2,FALSE)))</f>
        <v>0.86433610057113885</v>
      </c>
      <c r="DG16" s="21">
        <f>IF(AW16/VLOOKUP($BK16,'Historical Calibration 2013'!$A$1:$BJ$13,1+DG$2,FALSE)&gt;Rate!AW$201,Rate!AW$201,IF(AW16/VLOOKUP($BK16,'Historical Calibration 2013'!$A$1:$BJ$13,1+DG$2,FALSE)&lt;Rate!AW$214,Rate!AW$214,AW16/VLOOKUP($BK16,'Historical Calibration 2013'!$A$1:$BJ$13,1+DG$2,FALSE)))</f>
        <v>0.37601274110050853</v>
      </c>
      <c r="DH16" s="21">
        <f>IF(AX16/VLOOKUP($BK16,'Historical Calibration 2013'!$A$1:$BJ$13,1+DH$2,FALSE)&gt;NONUS!I324,NONUS!I324,IF(AX16/VLOOKUP($BK16,'Historical Calibration 2013'!$A$1:$BJ$13,1+DH$2,FALSE)&lt;NONUS!I338,NONUS!I338,AX16/VLOOKUP($BK16,'Historical Calibration 2013'!$A$1:$BJ$13,1+DH$2,FALSE)))</f>
        <v>1.0197032798309691</v>
      </c>
      <c r="DI16" s="21">
        <f>IF(AY16/VLOOKUP($BK16,'Historical Calibration 2013'!$A$1:$BJ$13,1+DI$2,FALSE)&gt;Rate!AY$201,Rate!AY$201,IF(AY16/VLOOKUP($BK16,'Historical Calibration 2013'!$A$1:$BJ$13,1+DI$2,FALSE)&lt;Rate!AY$214,Rate!AY$214,AY16/VLOOKUP($BK16,'Historical Calibration 2013'!$A$1:$BJ$13,1+DI$2,FALSE)))</f>
        <v>0.85956473597739902</v>
      </c>
      <c r="DJ16" s="21">
        <f>IF(AZ16/VLOOKUP($BK16,'Historical Calibration 2013'!$A$1:$BJ$13,1+DJ$2,FALSE)&gt;Rate!AZ$201,Rate!AZ$201,IF(AZ16/VLOOKUP($BK16,'Historical Calibration 2013'!$A$1:$BJ$13,1+DJ$2,FALSE)&lt;Rate!AZ$214,Rate!AZ$214,AZ16/VLOOKUP($BK16,'Historical Calibration 2013'!$A$1:$BJ$13,1+DJ$2,FALSE)))</f>
        <v>1.0147396472155796</v>
      </c>
      <c r="DK16" s="21">
        <f>IF(BA16/VLOOKUP($BK16,'Historical Calibration 2013'!$A$1:$BJ$13,1+DK$2,FALSE)&gt;Rate!BA$201,Rate!BA$201,IF(BA16/VLOOKUP($BK16,'Historical Calibration 2013'!$A$1:$BJ$13,1+DK$2,FALSE)&lt;Rate!BA$214,Rate!BA$214,BA16/VLOOKUP($BK16,'Historical Calibration 2013'!$A$1:$BJ$13,1+DK$2,FALSE)))</f>
        <v>0.89056516800918639</v>
      </c>
      <c r="DL16" s="21">
        <f>IF(BB16/VLOOKUP($BK16,'Historical Calibration 2013'!$A$1:$BJ$13,1+DL$2,FALSE)&gt;Rate!BB$201,Rate!BB$201,IF(BB16/VLOOKUP($BK16,'Historical Calibration 2013'!$A$1:$BJ$13,1+DL$2,FALSE)&lt;Rate!BB$214,Rate!BB$214,BB16/VLOOKUP($BK16,'Historical Calibration 2013'!$A$1:$BJ$13,1+DL$2,FALSE)))</f>
        <v>1.3600060119834367</v>
      </c>
      <c r="DM16" s="21">
        <f>IF(BC16/VLOOKUP($BK16,'Historical Calibration 2013'!$A$1:$BJ$13,1+DM$2,FALSE)&gt;Rate!BC$201,Rate!BC$201,IF(BC16/VLOOKUP($BK16,'Historical Calibration 2013'!$A$1:$BJ$13,1+DM$2,FALSE)&lt;Rate!BC$214,Rate!BC$214,BC16/VLOOKUP($BK16,'Historical Calibration 2013'!$A$1:$BJ$13,1+DM$2,FALSE)))</f>
        <v>1.1324936989432053</v>
      </c>
      <c r="DN16" s="21" t="e">
        <f>IF(BD16/VLOOKUP($BK16,'Historical Calibration 2013'!$A$1:$BJ$13,1+DN$2,FALSE)&gt;Rate!BD$201,Rate!BD$201,IF(BD16/VLOOKUP($BK16,'Historical Calibration 2013'!$A$1:$BJ$13,1+DN$2,FALSE)&lt;Rate!BD$214,Rate!BD$214,BD16/VLOOKUP($BK16,'Historical Calibration 2013'!$A$1:$BJ$13,1+DN$2,FALSE)))</f>
        <v>#DIV/0!</v>
      </c>
      <c r="DO16" s="21">
        <f>IF(BE16/VLOOKUP($BK16,'Historical Calibration 2013'!$A$1:$BJ$13,1+DO$2,FALSE)&gt;Rate!BE$201,Rate!BE$201,IF(BE16/VLOOKUP($BK16,'Historical Calibration 2013'!$A$1:$BJ$13,1+DO$2,FALSE)&lt;Rate!BE$214,Rate!BE$214,BE16/VLOOKUP($BK16,'Historical Calibration 2013'!$A$1:$BJ$13,1+DO$2,FALSE)))</f>
        <v>0.77178794040207654</v>
      </c>
      <c r="DP16" s="21">
        <f>IF(BF16/VLOOKUP($BK16,'Historical Calibration 2013'!$A$1:$BJ$13,1+DP$2,FALSE)&gt;Rate!BF$201,Rate!BF$201,IF(BF16/VLOOKUP($BK16,'Historical Calibration 2013'!$A$1:$BJ$13,1+DP$2,FALSE)&lt;Rate!BF$214,Rate!BF$214,BF16/VLOOKUP($BK16,'Historical Calibration 2013'!$A$1:$BJ$13,1+DP$2,FALSE)))</f>
        <v>0.58297495689177481</v>
      </c>
      <c r="DQ16" s="21">
        <f>IF(BG16/VLOOKUP($BK16,'Historical Calibration 2013'!$A$1:$BJ$13,1+DQ$2,FALSE)&gt;Rate!BG$201,Rate!BG$201,IF(BG16/VLOOKUP($BK16,'Historical Calibration 2013'!$A$1:$BJ$13,1+DQ$2,FALSE)&lt;Rate!BG$214,Rate!BG$214,BG16/VLOOKUP($BK16,'Historical Calibration 2013'!$A$1:$BJ$13,1+DQ$2,FALSE)))</f>
        <v>0.72342789118867379</v>
      </c>
      <c r="DR16" s="21">
        <f>IF(BH16/VLOOKUP($BK16,'Historical Calibration 2013'!$A$1:$BJ$13,1+DR$2,FALSE)&gt;Rate!BH$201,Rate!BH$201,IF(BH16/VLOOKUP($BK16,'Historical Calibration 2013'!$A$1:$BJ$13,1+DR$2,FALSE)&lt;Rate!BH$214,Rate!BH$214,BH16/VLOOKUP($BK16,'Historical Calibration 2013'!$A$1:$BJ$13,1+DR$2,FALSE)))</f>
        <v>1.9512195121951219</v>
      </c>
      <c r="DU16" s="19">
        <v>1.4589972099540436</v>
      </c>
      <c r="DV16" s="19">
        <v>1.0101560756752763</v>
      </c>
      <c r="DW16" s="19">
        <v>1.0231115498090941</v>
      </c>
      <c r="DX16" s="19">
        <v>0.81323977664498537</v>
      </c>
      <c r="DY16" s="19">
        <v>0.46944439872098109</v>
      </c>
      <c r="DZ16" s="19">
        <v>1.0600771152581296</v>
      </c>
      <c r="EA16" s="19" t="e">
        <v>#DIV/0!</v>
      </c>
      <c r="EB16" s="19">
        <v>0.87700097625092588</v>
      </c>
      <c r="EC16" s="19">
        <v>1.0534647991873731</v>
      </c>
      <c r="ED16" s="19">
        <v>1.0581735919116906</v>
      </c>
      <c r="EE16" s="19">
        <v>1.3403706298643812</v>
      </c>
      <c r="EF16" s="19">
        <v>1.0166600720019381</v>
      </c>
      <c r="EG16" s="19">
        <v>1.0094775176175312</v>
      </c>
      <c r="EH16" s="19">
        <v>1.1170475988617452</v>
      </c>
      <c r="EI16" s="19">
        <v>0.9236173789454265</v>
      </c>
      <c r="EJ16" s="19">
        <v>1.2679151931663508</v>
      </c>
      <c r="EK16" s="19">
        <v>1.6629134002714525</v>
      </c>
      <c r="EL16" s="19">
        <v>1.3773220642950827</v>
      </c>
      <c r="EM16" s="19">
        <v>4.183284796877464</v>
      </c>
      <c r="EN16" s="19">
        <v>1.2211589279686761</v>
      </c>
      <c r="EO16" s="19">
        <v>1.0732982722639788</v>
      </c>
      <c r="EP16" s="19">
        <v>1.1391591944276778</v>
      </c>
      <c r="EQ16" s="19">
        <v>1.4364764463217461</v>
      </c>
      <c r="ER16" s="19">
        <v>1.0871606003521206</v>
      </c>
      <c r="ES16" s="19">
        <v>1.0910509945153344</v>
      </c>
      <c r="ET16" s="19">
        <v>1.2262935685133931</v>
      </c>
      <c r="EU16" s="19">
        <v>1.0910835866643218</v>
      </c>
      <c r="EV16" s="19">
        <v>1.0310040878475608</v>
      </c>
      <c r="EW16" s="19">
        <v>1.0321102415233558</v>
      </c>
      <c r="EX16" s="19">
        <v>1.1440941941638285</v>
      </c>
      <c r="EY16" s="19">
        <v>1.1978126112122851</v>
      </c>
      <c r="EZ16" s="19" t="e">
        <v>#DIV/0!</v>
      </c>
      <c r="FA16" s="19">
        <v>1.0604252642831491</v>
      </c>
      <c r="FB16" s="19">
        <v>1.0617765547704081</v>
      </c>
      <c r="FC16" s="19">
        <v>1.2359370888180918</v>
      </c>
      <c r="FD16" s="19">
        <v>0.90790758394796811</v>
      </c>
      <c r="FE16" s="19">
        <v>1.2275859115641967</v>
      </c>
      <c r="FF16" s="19">
        <v>0.88155206848426992</v>
      </c>
      <c r="FG16" s="19">
        <v>1.0049698122862156</v>
      </c>
      <c r="FH16" s="19">
        <v>1.5297502833724788</v>
      </c>
      <c r="FI16" s="19">
        <v>1.092694109431954</v>
      </c>
      <c r="FJ16" s="19">
        <v>0.99577075536810933</v>
      </c>
      <c r="FK16" s="19">
        <v>0.89969737188261167</v>
      </c>
      <c r="FL16" s="19">
        <v>1.0822553631297647</v>
      </c>
      <c r="FM16" s="19">
        <v>1.0270570300081061</v>
      </c>
      <c r="FN16" s="19">
        <v>1.2514376207877285</v>
      </c>
      <c r="FO16" s="19">
        <v>1.0497117570639818</v>
      </c>
      <c r="FP16" s="19">
        <v>1.1157955091003413</v>
      </c>
      <c r="FQ16" s="19">
        <v>1.2249065027445296</v>
      </c>
      <c r="FR16" s="19">
        <v>1.0507612457023239</v>
      </c>
      <c r="FS16" s="19">
        <v>1.068114982896103</v>
      </c>
      <c r="FT16" s="19">
        <v>1.0727860794824715</v>
      </c>
      <c r="FU16" s="19">
        <v>1.4032640341534699</v>
      </c>
      <c r="FV16" s="19">
        <v>1.4643028924079358</v>
      </c>
      <c r="FW16" s="19" t="e">
        <v>#DIV/0!</v>
      </c>
      <c r="FX16" s="19">
        <v>0.70988632965614173</v>
      </c>
      <c r="FY16" s="19">
        <v>1.0533343053613429</v>
      </c>
      <c r="FZ16" s="19">
        <v>2.345886873864329</v>
      </c>
      <c r="GA16" s="19">
        <v>4.9631363834106583</v>
      </c>
    </row>
    <row r="17" spans="1:183" ht="15" x14ac:dyDescent="0.25">
      <c r="A17" s="3" t="s">
        <v>76</v>
      </c>
      <c r="B17" s="21">
        <v>10584108</v>
      </c>
      <c r="C17" s="21">
        <v>28338196</v>
      </c>
      <c r="D17" s="21">
        <v>11313616</v>
      </c>
      <c r="E17" s="21">
        <v>22696866</v>
      </c>
      <c r="F17" s="21">
        <v>276778.21875</v>
      </c>
      <c r="G17" s="21">
        <v>8975060</v>
      </c>
      <c r="H17" s="21">
        <v>0</v>
      </c>
      <c r="I17" s="21">
        <v>65965776</v>
      </c>
      <c r="J17" s="21">
        <v>7824665</v>
      </c>
      <c r="K17" s="21">
        <v>12479012</v>
      </c>
      <c r="L17" s="21">
        <v>8203427.5</v>
      </c>
      <c r="M17" s="21">
        <v>97466520</v>
      </c>
      <c r="N17" s="21">
        <v>25462240</v>
      </c>
      <c r="O17" s="21">
        <v>1184987.125</v>
      </c>
      <c r="P17" s="21">
        <v>1273371.75</v>
      </c>
      <c r="Q17" s="21">
        <v>5218554</v>
      </c>
      <c r="R17" s="21">
        <v>10566399</v>
      </c>
      <c r="S17" s="21">
        <v>291886.90625</v>
      </c>
      <c r="T17" s="21">
        <v>757756.5</v>
      </c>
      <c r="U17" s="21">
        <v>15374890</v>
      </c>
      <c r="V17" s="21">
        <v>20900136</v>
      </c>
      <c r="W17" s="37">
        <v>0</v>
      </c>
      <c r="X17" s="21">
        <v>2936075.75</v>
      </c>
      <c r="Y17" s="21">
        <v>4524589.5</v>
      </c>
      <c r="Z17" s="21">
        <v>9513222</v>
      </c>
      <c r="AA17" s="21">
        <v>1937522.375</v>
      </c>
      <c r="AB17" s="21">
        <v>5305650</v>
      </c>
      <c r="AC17" s="21">
        <v>24923920</v>
      </c>
      <c r="AD17" s="21">
        <v>133081.4375</v>
      </c>
      <c r="AE17" s="21">
        <v>479258.5</v>
      </c>
      <c r="AF17" s="21">
        <v>12581491</v>
      </c>
      <c r="AG17" s="21">
        <v>261986.375</v>
      </c>
      <c r="AH17" s="21">
        <v>60549.0390625</v>
      </c>
      <c r="AI17" s="21">
        <v>5045575.5</v>
      </c>
      <c r="AJ17" s="21">
        <v>25517332</v>
      </c>
      <c r="AK17" s="21">
        <v>2923725.25</v>
      </c>
      <c r="AL17" s="21">
        <v>341138.9375</v>
      </c>
      <c r="AM17" s="21">
        <v>17989748</v>
      </c>
      <c r="AN17" s="21">
        <v>36771652</v>
      </c>
      <c r="AO17" s="21">
        <v>19412852</v>
      </c>
      <c r="AP17" s="21">
        <v>23404206</v>
      </c>
      <c r="AQ17" s="21">
        <v>13830699</v>
      </c>
      <c r="AR17" s="21">
        <v>7460015.5</v>
      </c>
      <c r="AS17" s="21">
        <v>34252052</v>
      </c>
      <c r="AT17" s="21">
        <v>854752.6875</v>
      </c>
      <c r="AU17" s="21">
        <v>7414622.5</v>
      </c>
      <c r="AV17" s="21">
        <v>8570345</v>
      </c>
      <c r="AW17" s="21">
        <v>258193.59375</v>
      </c>
      <c r="AX17" s="21">
        <v>3814863</v>
      </c>
      <c r="AY17" s="21">
        <v>4724490</v>
      </c>
      <c r="AZ17" s="21">
        <v>124680920</v>
      </c>
      <c r="BA17" s="21">
        <v>750930688</v>
      </c>
      <c r="BB17" s="21">
        <v>6047430</v>
      </c>
      <c r="BC17" s="21">
        <v>22697300</v>
      </c>
      <c r="BD17" s="21">
        <v>0</v>
      </c>
      <c r="BE17" s="21">
        <v>8537600</v>
      </c>
      <c r="BF17" s="21">
        <v>4031362</v>
      </c>
      <c r="BG17" s="21">
        <v>590785</v>
      </c>
      <c r="BH17" s="21">
        <v>166945.640625</v>
      </c>
      <c r="BI17" s="21">
        <v>1955554478.171875</v>
      </c>
      <c r="BJ17" s="21">
        <f t="shared" si="1"/>
        <v>2015</v>
      </c>
      <c r="BK17" s="21">
        <f t="shared" si="2"/>
        <v>8</v>
      </c>
      <c r="BL17" s="37">
        <f>IF(B17/B5&gt;NONUS!B325,NONUS!B325,IF(B17/B5&lt;NONUS!B339,NONUS!B339,B17/B5))</f>
        <v>1.1008694637382979</v>
      </c>
      <c r="BM17" s="37">
        <f>IF(C17/C5&gt;Rate!C$202,Rate!C$202,IF(C17/C5&lt;Rate!C$215,Rate!C$215,C17/C5))</f>
        <v>1.0255865758746414</v>
      </c>
      <c r="BN17" s="37">
        <f>IF(D17/D5&gt;Rate!D$202,Rate!D$202,IF(D17/D5&lt;Rate!D$215,Rate!D$215,D17/D5))</f>
        <v>1.0982942660666908</v>
      </c>
      <c r="BO17" s="37">
        <f>IF(E17/E5&gt;Rate!E$202,Rate!E$202,IF(E17/E5&lt;Rate!E$215,Rate!E$215,E17/E5))</f>
        <v>0.95145819993961811</v>
      </c>
      <c r="BP17" s="37">
        <f>IF(F17/F5&gt;NONUS!C325,NONUS!C325,IF(F17/F5&lt;NONUS!C339,NONUS!C339,F17/F5))</f>
        <v>0.76429628096795121</v>
      </c>
      <c r="BQ17" s="37">
        <f>IF((G17+H17)/(G5+H5)&gt;NONUS!J325,NONUS!J325,IF((G17+H17)/(G5+H5)&lt;NONUS!J339,NONUS!J339,(G17+H17)/(G5+H5)))</f>
        <v>1.0140807704566972</v>
      </c>
      <c r="BR17" s="37" t="e">
        <f>IF(H17/H5&gt;Rate!H$202,Rate!H$202,IF(H17/H5&lt;Rate!H$215,Rate!H$215,H17/H5))</f>
        <v>#DIV/0!</v>
      </c>
      <c r="BS17" s="37">
        <f>IF(I17/I5&gt;Rate!I$202,Rate!I$202,IF(I17/I5&lt;Rate!I$215,Rate!I$215,I17/I5))</f>
        <v>0.98320910549577689</v>
      </c>
      <c r="BT17" s="37">
        <f>IF(J17/J5&gt;Rate!J$202,Rate!J$202,IF(J17/J5&lt;Rate!J$215,Rate!J$215,J17/J5))</f>
        <v>1.1020950632548663</v>
      </c>
      <c r="BU17" s="37">
        <f>IF(K17/K5&gt;Rate!K$202,Rate!K$202,IF(K17/K5&lt;Rate!K$215,Rate!K$215,K17/K5))</f>
        <v>0.98869165692884098</v>
      </c>
      <c r="BV17" s="37">
        <f>IF(L17/L5&gt;Rate!L$202,Rate!L$202,IF(L17/L5&lt;Rate!L$215,Rate!L$215,L17/L5))</f>
        <v>1.1565990597394651</v>
      </c>
      <c r="BW17" s="37">
        <f>IF(M17/M5&gt;Rate!M$202,Rate!M$202,IF(M17/M5&lt;Rate!M$215,Rate!M$215,M17/M5))</f>
        <v>0.99134695204699752</v>
      </c>
      <c r="BX17" s="37">
        <f>IF(N17/N5&gt;Rate!N$202,Rate!N$202,IF(N17/N5&lt;Rate!N$215,Rate!N$215,N17/N5))</f>
        <v>1.0219954532026665</v>
      </c>
      <c r="BY17" s="37">
        <f>IF(O17/O5&gt;Rate!O$202,Rate!O$202,IF(O17/O5&lt;Rate!O$215,Rate!O$215,O17/O5))</f>
        <v>1.4638221986415954</v>
      </c>
      <c r="BZ17" s="37">
        <f>IF(P17/P5&gt;Rate!P$202,Rate!P$202,IF(P17/P5&lt;Rate!P$215,Rate!P$215,P17/P5))</f>
        <v>1.0900985264531216</v>
      </c>
      <c r="CA17" s="37">
        <f>IF(Q17/Q5&gt;Rate!Q$202,Rate!Q$202,IF(Q17/Q5&lt;Rate!Q$215,Rate!Q$215,Q17/Q5))</f>
        <v>1.716580761764509</v>
      </c>
      <c r="CB17" s="37">
        <f>IF(R17/R5&gt;Rate!R$202,Rate!R$202,IF(R17/R5&lt;Rate!R$215,Rate!R$215,R17/R5))</f>
        <v>1.1652316860914238</v>
      </c>
      <c r="CC17" s="37">
        <f>IF(S17/S5&gt;Rate!S$202,Rate!S$202,IF(S17/S5&lt;Rate!S$215,Rate!S$215,S17/S5))</f>
        <v>1.1796604522525069</v>
      </c>
      <c r="CD17" s="37">
        <f>IF(T17/T5&gt;Rate!T$202,Rate!T$202,IF(T17/T5&lt;Rate!T$215,Rate!T$215,T17/T5))</f>
        <v>2.9056039702230874</v>
      </c>
      <c r="CE17" s="37">
        <f>IF(U17/U5&gt;Rate!U$202,Rate!U$202,IF(U17/U5&lt;Rate!U$215,Rate!U$215,U17/U5))</f>
        <v>1.2797088086046322</v>
      </c>
      <c r="CF17" s="37">
        <f>IF(V17/V5&gt;Rate!V$202,Rate!V$202,IF(V17/V5&lt;Rate!V$215,Rate!V$215,V17/V5))</f>
        <v>1.0016226180826306</v>
      </c>
      <c r="CG17" s="37">
        <f>IF(W5=0,1,W17/W5)</f>
        <v>1</v>
      </c>
      <c r="CH17" s="37">
        <f>IF(X17/X5&gt;Rate!X$202,Rate!X$202,IF(X17/X5&lt;Rate!X$215,Rate!X$215,X17/X5))</f>
        <v>3.6049475262368817</v>
      </c>
      <c r="CI17" s="37">
        <f>IF(Y17/Y5&gt;Rate!Y$202,Rate!Y$202,IF(Y17/Y5&lt;Rate!Y$215,Rate!Y$215,Y17/Y5))</f>
        <v>0.99648072741544069</v>
      </c>
      <c r="CJ17" s="37">
        <f>IF(Z17/Z5&gt;Rate!Z$202,Rate!Z$202,IF(Z17/Z5&lt;Rate!Z$215,Rate!Z$215,Z17/Z5))</f>
        <v>1.3197841614335966</v>
      </c>
      <c r="CK17" s="37">
        <f>IF(AA17/AA5&gt;Rate!AA$202,Rate!AA$202,IF(AA17/AA5&lt;Rate!AA$215,Rate!AA$215,AA17/AA5))</f>
        <v>2.042025721454177</v>
      </c>
      <c r="CL17" s="37">
        <f>IF(AB17/AB5&gt;Rate!AB$202,Rate!AB$202,IF(AB17/AB5&lt;Rate!AB$215,Rate!AB$215,AB17/AB5))</f>
        <v>1.3087499380239138</v>
      </c>
      <c r="CM17" s="37">
        <f>IF(AC17/AC5&gt;Rate!AC$202,Rate!AC$202,IF(AC17/AC5&lt;Rate!AC$215,Rate!AC$215,AC17/AC5))</f>
        <v>1.0703760328448972</v>
      </c>
      <c r="CN17" s="37">
        <f>IF(AD17/AD5&gt;Rate!AD$202,Rate!AD$202,IF(AD17/AD5&lt;Rate!AD$215,Rate!AD$215,AD17/AD5))</f>
        <v>1.0877364629700852</v>
      </c>
      <c r="CO17" s="37">
        <f>IF(AE17/AE5&gt;NONUS!E325,NONUS!E325,IF(AE17/AE5&lt;NONUS!E339,NONUS!E339,AE17/AE5))</f>
        <v>1.3383218739664535</v>
      </c>
      <c r="CP17" s="37">
        <f>IF(AF17/AF5&gt;Rate!AF$202,Rate!AF$202,IF(AF17/AF5&lt;Rate!AF$215,Rate!AF$215,AF17/AF5))</f>
        <v>1.1851723496073947</v>
      </c>
      <c r="CQ17" s="37">
        <f>IF(AG17/AG5&gt;Rate!AG$202,Rate!AG$202,IF(AG17/AG5&lt;Rate!AG$215,Rate!AG$215,AG17/AG5))</f>
        <v>0</v>
      </c>
      <c r="CR17" s="37">
        <f>IF(AH17/AH5&gt;Rate!AH$202,Rate!AH$202,IF(AH17/AH5&lt;Rate!AH$215,Rate!AH$215,AH17/AH5))</f>
        <v>1.7052969360429791</v>
      </c>
      <c r="CS17" s="37">
        <f>IF(AI17/AI5&gt;Rate!AI$202,Rate!AI$202,IF(AI17/AI5&lt;Rate!AI$215,Rate!AI$215,AI17/AI5))</f>
        <v>1.0090708017918013</v>
      </c>
      <c r="CT17" s="37">
        <f>IF(AJ17/AJ5&gt;Rate!AJ$202,Rate!AJ$202,IF(AJ17/AJ5&lt;Rate!AJ$215,Rate!AJ$215,AJ17/AJ5))</f>
        <v>1.1661794890356698</v>
      </c>
      <c r="CU17" s="37">
        <f>IF(AK17/AK5&gt;Rate!AK$202,Rate!AK$202,IF(AK17/AK5&lt;Rate!AK$215,Rate!AK$215,AK17/AK5))</f>
        <v>0.88436726408405542</v>
      </c>
      <c r="CV17" s="37">
        <f>IF(AL17/AL5&gt;NONUS!F325,NONUS!F325,IF(AL17/AL5&lt;NONUS!F339,NONUS!F339,AL17/AL5))</f>
        <v>2.3315279822652211</v>
      </c>
      <c r="CW17" s="37">
        <f>IF(AM17/AM5&gt;Rate!AM$202,Rate!AM$202,IF(AM17/AM5&lt;Rate!AM$215,Rate!AM$215,AM17/AM5))</f>
        <v>0.95502476410186277</v>
      </c>
      <c r="CX17" s="37">
        <f>IF(AN17/AN5&gt;Rate!AN$202,Rate!AN$202,IF(AN17/AN5&lt;Rate!AN$215,Rate!AN$215,AN17/AN5))</f>
        <v>1.0065782421340141</v>
      </c>
      <c r="CY17" s="37">
        <f>IF(AO17/AO5&gt;Rate!AO$202,Rate!AO$202,IF(AO17/AO5&lt;Rate!AO$215,Rate!AO$215,AO17/AO5))</f>
        <v>1.1536660688610716</v>
      </c>
      <c r="CZ17" s="37">
        <f>IF(AP17/AP5&gt;Rate!AP$202,Rate!AP$202,IF(AP17/AP5&lt;Rate!AP$215,Rate!AP$215,AP17/AP5))</f>
        <v>1.1005988533068509</v>
      </c>
      <c r="DA17" s="37">
        <f>IF(AQ17/AQ5&gt;NONUS!G325,NONUS!G325,IF(AQ17/AQ5&lt;NONUS!G339,NONUS!G339,AQ17/AQ5))</f>
        <v>1.3183199561916681</v>
      </c>
      <c r="DB17" s="37">
        <f>IF(AR17/AR5&gt;Rate!AR$202,Rate!AR$202,IF(AR17/AR5&lt;Rate!AR$215,Rate!AR$215,AR17/AR5))</f>
        <v>1.029872095949643</v>
      </c>
      <c r="DC17" s="37">
        <f>IF(AS17/AS5&gt;Rate!AS$202,Rate!AS$202,IF(AS17/AS5&lt;Rate!AS$215,Rate!AS$215,AS17/AS5))</f>
        <v>1.106447862616158</v>
      </c>
      <c r="DD17" s="37">
        <f>IF(AT5=0,1,(AT17-'Historical Calibration 2013'!AT99)/(AT5-'Historical Calibration 2013'!AT99))</f>
        <v>1.116858031996889</v>
      </c>
      <c r="DE17" s="37">
        <f>IF(AU17/AU5&gt;Rate!AU$202,Rate!AU$202,IF(AU17/AU5&lt;Rate!AU$215,Rate!AU$215,AU17/AU5))</f>
        <v>1.2025842036293617</v>
      </c>
      <c r="DF17" s="37">
        <f>IF(AV17/AV5&gt;Rate!AV$202,Rate!AV$202,IF(AV17/AV5&lt;Rate!AV$215,Rate!AV$215,AV17/AV5))</f>
        <v>1.0560556934205203</v>
      </c>
      <c r="DG17" s="37">
        <f>IF(AW17/AW5&gt;Rate!AW$202,Rate!AW$202,IF(AW17/AW5&lt;Rate!AW$215,Rate!AW$215,AW17/AW5))</f>
        <v>1.1583327188043351</v>
      </c>
      <c r="DH17" s="37">
        <f>IF(AX17/AX5&gt;NONUS!I325,NONUS!I325,IF(AX17/AX5&lt;NONUS!I339,NONUS!I339,AX17/AX5))</f>
        <v>1.3829811800860234</v>
      </c>
      <c r="DI17" s="37">
        <f>IF(AY17/AY5&gt;Rate!AY$202,Rate!AY$202,IF(AY17/AY5&lt;Rate!AY$215,Rate!AY$215,AY17/AY5))</f>
        <v>1.2393175200769797</v>
      </c>
      <c r="DJ17" s="37">
        <f>IF(AZ17/AZ5&gt;Rate!AZ$202,Rate!AZ$202,IF(AZ17/AZ5&lt;Rate!AZ$215,Rate!AZ$215,AZ17/AZ5))</f>
        <v>1.0415375614033153</v>
      </c>
      <c r="DK17" s="37">
        <f>IF(BA17/BA5&gt;Rate!BA$202,Rate!BA$202,IF(BA17/BA5&lt;Rate!BA$215,Rate!BA$215,BA17/BA5))</f>
        <v>1.0622709017625309</v>
      </c>
      <c r="DL17" s="37">
        <f>IF(BB17/BB5&gt;Rate!BB$202,Rate!BB$202,IF(BB17/BB5&lt;Rate!BB$215,Rate!BB$215,BB17/BB5))</f>
        <v>1.0148077221259004</v>
      </c>
      <c r="DM17" s="37">
        <f>IF(BC17/BC5&gt;Rate!BC$202,Rate!BC$202,IF(BC17/BC5&lt;Rate!BC$215,Rate!BC$215,BC17/BC5))</f>
        <v>1.2536186665809466</v>
      </c>
      <c r="DN17" s="37" t="e">
        <f>IF(BD17/BD5&gt;Rate!BD$202,Rate!BD$202,IF(BD17/BD5&lt;Rate!BD$215,Rate!BD$215,BD17/BD5))</f>
        <v>#DIV/0!</v>
      </c>
      <c r="DO17" s="37">
        <f>IF(BE17/BE5&gt;Rate!BE$202,Rate!BE$202,IF(BE17/BE5&lt;Rate!BE$215,Rate!BE$215,BE17/BE5))</f>
        <v>0.98389734720181143</v>
      </c>
      <c r="DP17" s="37">
        <f>IF(BF17/BF5&gt;Rate!BF$202,Rate!BF$202,IF(BF17/BF5&lt;Rate!BF$215,Rate!BF$215,BF17/BF5))</f>
        <v>1.2184808908589573</v>
      </c>
      <c r="DQ17" s="37">
        <f>IF(BG17/BG5&gt;Rate!BG$202,Rate!BG$202,IF(BG17/BG5&lt;Rate!BG$215,Rate!BG$215,BG17/BG5))</f>
        <v>1.5486801855225987</v>
      </c>
      <c r="DR17" s="37">
        <f>IF(BH17/BH5&gt;Rate!BH$202,Rate!BH$202,IF(BH17/BH5&lt;Rate!BH$215,Rate!BH$215,BH17/BH5))</f>
        <v>2.1176470588235294</v>
      </c>
      <c r="DU17" s="19">
        <v>1.371975823472475</v>
      </c>
      <c r="DV17" s="19">
        <v>0.93543789332035843</v>
      </c>
      <c r="DW17" s="19">
        <v>0.9911837982005256</v>
      </c>
      <c r="DX17" s="19">
        <v>0.80688825140631237</v>
      </c>
      <c r="DY17" s="19">
        <v>0.41402515899593945</v>
      </c>
      <c r="DZ17" s="19">
        <v>0.99853834131277608</v>
      </c>
      <c r="EA17" s="19" t="e">
        <v>#DIV/0!</v>
      </c>
      <c r="EB17" s="19">
        <v>0.90601659235367993</v>
      </c>
      <c r="EC17" s="19">
        <v>0.97453550572996306</v>
      </c>
      <c r="ED17" s="19">
        <v>1.1133606561643812</v>
      </c>
      <c r="EE17" s="19">
        <v>1.5325614771831639</v>
      </c>
      <c r="EF17" s="19">
        <v>1.015920621938615</v>
      </c>
      <c r="EG17" s="19">
        <v>0.97027647353318347</v>
      </c>
      <c r="EH17" s="19">
        <v>1.4534672071348356</v>
      </c>
      <c r="EI17" s="19">
        <v>0.8875815418395111</v>
      </c>
      <c r="EJ17" s="19">
        <v>1.3809355164728134</v>
      </c>
      <c r="EK17" s="19">
        <v>1.458234384399449</v>
      </c>
      <c r="EL17" s="19">
        <v>2.2607648701239285</v>
      </c>
      <c r="EM17" s="19">
        <v>11.023815915995716</v>
      </c>
      <c r="EN17" s="19">
        <v>1.2353395270742662</v>
      </c>
      <c r="EO17" s="19">
        <v>1.1632112984171921</v>
      </c>
      <c r="EP17" s="19">
        <v>12.710181991973524</v>
      </c>
      <c r="EQ17" s="19">
        <v>3.3763082732196339</v>
      </c>
      <c r="ER17" s="19">
        <v>1.1445249231675338</v>
      </c>
      <c r="ES17" s="19">
        <v>1.1911625363334919</v>
      </c>
      <c r="ET17" s="19">
        <v>1.4779152832156963</v>
      </c>
      <c r="EU17" s="19">
        <v>1.101821957130436</v>
      </c>
      <c r="EV17" s="19">
        <v>0.99436646312388466</v>
      </c>
      <c r="EW17" s="19">
        <v>1.02629674684246</v>
      </c>
      <c r="EX17" s="19">
        <v>1.0506081369929514</v>
      </c>
      <c r="EY17" s="19">
        <v>1.1522615780133723</v>
      </c>
      <c r="EZ17" s="19" t="e">
        <v>#DIV/0!</v>
      </c>
      <c r="FA17" s="19">
        <v>2.2436582755309975</v>
      </c>
      <c r="FB17" s="19">
        <v>1.1380292513580526</v>
      </c>
      <c r="FC17" s="19">
        <v>1.5710139914510659</v>
      </c>
      <c r="FD17" s="19">
        <v>1.0442181482859254</v>
      </c>
      <c r="FE17" s="19">
        <v>1.5898951764486495</v>
      </c>
      <c r="FF17" s="19">
        <v>0.84936717531372441</v>
      </c>
      <c r="FG17" s="19">
        <v>1.3721517807197463</v>
      </c>
      <c r="FH17" s="19">
        <v>1.565968010190647</v>
      </c>
      <c r="FI17" s="19">
        <v>1.0587515843185245</v>
      </c>
      <c r="FJ17" s="19">
        <v>1.0849267553290596</v>
      </c>
      <c r="FK17" s="19">
        <v>0.91186186796470292</v>
      </c>
      <c r="FL17" s="19">
        <v>1.1176841321496185</v>
      </c>
      <c r="FM17" s="19">
        <v>1.0246511802063603</v>
      </c>
      <c r="FN17" s="19">
        <v>1.4447292803490348</v>
      </c>
      <c r="FO17" s="19">
        <v>1.0393637447970698</v>
      </c>
      <c r="FP17" s="19">
        <v>1.487912426352437</v>
      </c>
      <c r="FQ17" s="19">
        <v>1.1332723801594942</v>
      </c>
      <c r="FR17" s="19">
        <v>0.98012537786359599</v>
      </c>
      <c r="FS17" s="19">
        <v>1.0307895447764472</v>
      </c>
      <c r="FT17" s="19">
        <v>1.0913429738045393</v>
      </c>
      <c r="FU17" s="19">
        <v>1.3520306989850357</v>
      </c>
      <c r="FV17" s="19">
        <v>1.7083610261376057</v>
      </c>
      <c r="FW17" s="19" t="e">
        <v>#DIV/0!</v>
      </c>
      <c r="FX17" s="19">
        <v>0.91279957296929248</v>
      </c>
      <c r="FY17" s="19">
        <v>0.99237530102600369</v>
      </c>
      <c r="FZ17" s="19">
        <v>4.578729871904879</v>
      </c>
      <c r="GA17" s="19">
        <v>4.53648942189223</v>
      </c>
    </row>
    <row r="18" spans="1:183" ht="15" x14ac:dyDescent="0.25">
      <c r="A18" s="3" t="s">
        <v>77</v>
      </c>
      <c r="B18" s="21">
        <v>12662154</v>
      </c>
      <c r="C18" s="21">
        <v>23262928</v>
      </c>
      <c r="D18" s="21">
        <v>6204326.5</v>
      </c>
      <c r="E18" s="21">
        <v>18944740</v>
      </c>
      <c r="F18" s="21">
        <v>609126.25</v>
      </c>
      <c r="G18" s="21">
        <v>8248123</v>
      </c>
      <c r="H18" s="21">
        <v>0</v>
      </c>
      <c r="I18" s="21">
        <v>66510016</v>
      </c>
      <c r="J18" s="21">
        <v>4113317.25</v>
      </c>
      <c r="K18" s="21">
        <v>10308530</v>
      </c>
      <c r="L18" s="21">
        <v>7391610</v>
      </c>
      <c r="M18" s="21">
        <v>85152784</v>
      </c>
      <c r="N18" s="21">
        <v>19846802</v>
      </c>
      <c r="O18" s="21">
        <v>112726.6015625</v>
      </c>
      <c r="P18" s="21">
        <v>1338362.125</v>
      </c>
      <c r="Q18" s="21">
        <v>940725.25</v>
      </c>
      <c r="R18" s="21">
        <v>8873392</v>
      </c>
      <c r="S18" s="21">
        <v>59337.70703125</v>
      </c>
      <c r="T18" s="21">
        <v>461792</v>
      </c>
      <c r="U18" s="21">
        <v>8390227</v>
      </c>
      <c r="V18" s="21">
        <v>17839862</v>
      </c>
      <c r="W18" s="37">
        <v>0</v>
      </c>
      <c r="X18" s="21">
        <v>1839717.5</v>
      </c>
      <c r="Y18" s="21">
        <v>3977825.5</v>
      </c>
      <c r="Z18" s="21">
        <v>5229362</v>
      </c>
      <c r="AA18" s="21">
        <v>545035.875</v>
      </c>
      <c r="AB18" s="21">
        <v>1155875.125</v>
      </c>
      <c r="AC18" s="21">
        <v>16457203</v>
      </c>
      <c r="AD18" s="21">
        <v>79277.359375</v>
      </c>
      <c r="AE18" s="21">
        <v>429801.15625</v>
      </c>
      <c r="AF18" s="21">
        <v>7840435.5</v>
      </c>
      <c r="AG18" s="21">
        <v>194313.265625</v>
      </c>
      <c r="AH18" s="21">
        <v>4050.17236328125</v>
      </c>
      <c r="AI18" s="21">
        <v>4317782.5</v>
      </c>
      <c r="AJ18" s="21">
        <v>23275374</v>
      </c>
      <c r="AK18" s="21">
        <v>1619876.25</v>
      </c>
      <c r="AL18" s="21">
        <v>368543.5625</v>
      </c>
      <c r="AM18" s="21">
        <v>15561008</v>
      </c>
      <c r="AN18" s="21">
        <v>31601860</v>
      </c>
      <c r="AO18" s="21">
        <v>15843876</v>
      </c>
      <c r="AP18" s="21">
        <v>13087266</v>
      </c>
      <c r="AQ18" s="21">
        <v>7490172</v>
      </c>
      <c r="AR18" s="21">
        <v>7697245</v>
      </c>
      <c r="AS18" s="21">
        <v>28193604</v>
      </c>
      <c r="AT18" s="21">
        <v>757004.125</v>
      </c>
      <c r="AU18" s="21">
        <v>5617060.5</v>
      </c>
      <c r="AV18" s="21">
        <v>6303122</v>
      </c>
      <c r="AW18" s="21">
        <v>58094.375</v>
      </c>
      <c r="AX18" s="21">
        <v>4032253.5</v>
      </c>
      <c r="AY18" s="21">
        <v>3421421.5</v>
      </c>
      <c r="AZ18" s="21">
        <v>75391448</v>
      </c>
      <c r="BA18" s="21">
        <v>580333312</v>
      </c>
      <c r="BB18" s="21">
        <v>5416203.5</v>
      </c>
      <c r="BC18" s="21">
        <v>20183800</v>
      </c>
      <c r="BD18" s="21">
        <v>0</v>
      </c>
      <c r="BE18" s="21">
        <v>10238305</v>
      </c>
      <c r="BF18" s="21">
        <v>1161986.25</v>
      </c>
      <c r="BG18" s="21">
        <v>286721.03125</v>
      </c>
      <c r="BH18" s="21">
        <v>8214.931640625</v>
      </c>
      <c r="BI18" s="21">
        <v>1439263048.8583984</v>
      </c>
      <c r="BJ18" s="21">
        <f t="shared" si="1"/>
        <v>2015</v>
      </c>
      <c r="BK18" s="21">
        <f t="shared" si="2"/>
        <v>9</v>
      </c>
      <c r="BL18" s="37">
        <f>IF(B18/B6&gt;NONUS!B326,NONUS!B326,IF(B18/B6&lt;NONUS!B340,NONUS!B340,B18/B6))</f>
        <v>1.0778083558838709</v>
      </c>
      <c r="BM18" s="37">
        <f>IF(C18/C6&gt;Rate!C$203,Rate!C$203,IF(C18/C6&lt;Rate!C$216,Rate!C$216,C18/C6))</f>
        <v>1.1125872106453638</v>
      </c>
      <c r="BN18" s="37">
        <f>IF(D18/D6&gt;Rate!D$203,Rate!D$203,IF(D18/D6&lt;Rate!D$216,Rate!D$216,D18/D6))</f>
        <v>1.1179590105069823</v>
      </c>
      <c r="BO18" s="37">
        <f>IF(E18/E6&gt;Rate!E$203,Rate!E$203,IF(E18/E6&lt;Rate!E$216,Rate!E$216,E18/E6))</f>
        <v>1.0112482022007454</v>
      </c>
      <c r="BP18" s="37">
        <f>IF(F18/F6&gt;NONUS!C326,NONUS!C326,IF(F18/F6&lt;NONUS!C340,NONUS!C340,F18/F6))</f>
        <v>0.65713550192548531</v>
      </c>
      <c r="BQ18" s="37">
        <f>IF((G18+H18)/(G6+H6)&gt;NONUS!J326,NONUS!J326,IF((G18+H18)/(G6+H6)&lt;NONUS!J340,NONUS!J340,(G18+H18)/(G6+H6)))</f>
        <v>1.0113179355689241</v>
      </c>
      <c r="BR18" s="37" t="e">
        <f>IF(H18/H6&gt;Rate!H$203,Rate!H$203,IF(H18/H6&lt;Rate!H$216,Rate!H$216,H18/H6))</f>
        <v>#DIV/0!</v>
      </c>
      <c r="BS18" s="37">
        <f>IF(I18/I6&gt;Rate!I$203,Rate!I$203,IF(I18/I6&lt;Rate!I$216,Rate!I$216,I18/I6))</f>
        <v>0.98461332936665469</v>
      </c>
      <c r="BT18" s="37">
        <f>IF(J18/J6&gt;Rate!J$203,Rate!J$203,IF(J18/J6&lt;Rate!J$216,Rate!J$216,J18/J6))</f>
        <v>1.4549218583645718</v>
      </c>
      <c r="BU18" s="37">
        <f>IF(K18/K6&gt;Rate!K$203,Rate!K$203,IF(K18/K6&lt;Rate!K$216,Rate!K$216,K18/K6))</f>
        <v>0.97166353289554797</v>
      </c>
      <c r="BV18" s="37">
        <f>IF(L18/L6&gt;Rate!L$203,Rate!L$203,IF(L18/L6&lt;Rate!L$216,Rate!L$216,L18/L6))</f>
        <v>1.1437137798090908</v>
      </c>
      <c r="BW18" s="37">
        <f>IF(M18/M6&gt;Rate!M$203,Rate!M$203,IF(M18/M6&lt;Rate!M$216,Rate!M$216,M18/M6))</f>
        <v>1.0248146512099903</v>
      </c>
      <c r="BX18" s="37">
        <f>IF(N18/N6&gt;Rate!N$203,Rate!N$203,IF(N18/N6&lt;Rate!N$216,Rate!N$216,N18/N6))</f>
        <v>1.068612072987035</v>
      </c>
      <c r="BY18" s="37">
        <f>IF(O18/O6&gt;Rate!O$203,Rate!O$203,IF(O18/O6&lt;Rate!O$216,Rate!O$216,O18/O6))</f>
        <v>3.0399546693173471</v>
      </c>
      <c r="BZ18" s="37">
        <f>IF(P18/P6&gt;Rate!P$203,Rate!P$203,IF(P18/P6&lt;Rate!P$216,Rate!P$216,P18/P6))</f>
        <v>1.1100741311048832</v>
      </c>
      <c r="CA18" s="37">
        <f>IF(Q18/Q6&gt;Rate!Q$203,Rate!Q$203,IF(Q18/Q6&lt;Rate!Q$216,Rate!Q$216,Q18/Q6))</f>
        <v>3.5363469761759316</v>
      </c>
      <c r="CB18" s="37">
        <f>IF(R18/R6&gt;Rate!R$203,Rate!R$203,IF(R18/R6&lt;Rate!R$216,Rate!R$216,R18/R6))</f>
        <v>1.0000475601743273</v>
      </c>
      <c r="CC18" s="37">
        <f>IF(S18/S6&gt;Rate!S$203,Rate!S$203,IF(S18/S6&lt;Rate!S$216,Rate!S$216,S18/S6))</f>
        <v>1.314903733998839</v>
      </c>
      <c r="CD18" s="37">
        <f>IF(T18/T6&gt;Rate!T$203,Rate!T$203,IF(T18/T6&lt;Rate!T$216,Rate!T$216,T18/T6))</f>
        <v>1.0517130132239316</v>
      </c>
      <c r="CE18" s="37">
        <f>IF(U18/U6&gt;Rate!U$203,Rate!U$203,IF(U18/U6&lt;Rate!U$216,Rate!U$216,U18/U6))</f>
        <v>1.5425658518989318</v>
      </c>
      <c r="CF18" s="37">
        <f>IF(V18/V6&gt;Rate!V$203,Rate!V$203,IF(V18/V6&lt;Rate!V$216,Rate!V$216,V18/V6))</f>
        <v>0.95264017402264711</v>
      </c>
      <c r="CG18" s="37">
        <f t="shared" ref="CG18:CG33" si="3">IF(W6=0,1,W18/W6)</f>
        <v>1</v>
      </c>
      <c r="CH18" s="37">
        <f>IF(X18/X6&gt;Rate!X$203,Rate!X$203,IF(X18/X6&lt;Rate!X$216,Rate!X$216,X18/X6))</f>
        <v>2.9946140035906641</v>
      </c>
      <c r="CI18" s="37">
        <f>IF(Y18/Y6&gt;Rate!Y$203,Rate!Y$203,IF(Y18/Y6&lt;Rate!Y$216,Rate!Y$216,Y18/Y6))</f>
        <v>0.94797310621970798</v>
      </c>
      <c r="CJ18" s="37">
        <f>IF(Z18/Z6&gt;Rate!Z$203,Rate!Z$203,IF(Z18/Z6&lt;Rate!Z$216,Rate!Z$216,Z18/Z6))</f>
        <v>1.4398910175151898</v>
      </c>
      <c r="CK18" s="37">
        <f>IF(AA18/AA6&gt;Rate!AA$203,Rate!AA$203,IF(AA18/AA6&lt;Rate!AA$216,Rate!AA$216,AA18/AA6))</f>
        <v>2.5419103313840155</v>
      </c>
      <c r="CL18" s="37">
        <f>IF(AB18/AB6&gt;Rate!AB$203,Rate!AB$203,IF(AB18/AB6&lt;Rate!AB$216,Rate!AB$216,AB18/AB6))</f>
        <v>1.5169280921698991</v>
      </c>
      <c r="CM18" s="37">
        <f>IF(AC18/AC6&gt;Rate!AC$203,Rate!AC$203,IF(AC18/AC6&lt;Rate!AC$216,Rate!AC$216,AC18/AC6))</f>
        <v>1.2213253676918043</v>
      </c>
      <c r="CN18" s="37">
        <f>IF(AD18/AD6&gt;Rate!AD$203,Rate!AD$203,IF(AD18/AD6&lt;Rate!AD$216,Rate!AD$216,AD18/AD6))</f>
        <v>1.1424805541910592</v>
      </c>
      <c r="CO18" s="37">
        <f>IF(AE18/AE6&gt;NONUS!E326,NONUS!E326,IF(AE18/AE6&lt;NONUS!E340,NONUS!E340,AE18/AE6))</f>
        <v>1.2140599336318749</v>
      </c>
      <c r="CP18" s="37">
        <f>IF(AF18/AF6&gt;Rate!AF$203,Rate!AF$203,IF(AF18/AF6&lt;Rate!AF$216,Rate!AF$216,AF18/AF6))</f>
        <v>1.2875538394233657</v>
      </c>
      <c r="CQ18" s="37">
        <f>IF(AG18/AG6&gt;Rate!AG$203,Rate!AG$203,IF(AG18/AG6&lt;Rate!AG$216,Rate!AG$216,AG18/AG6))</f>
        <v>0</v>
      </c>
      <c r="CR18" s="37">
        <f>IF(AH18/AH6&gt;Rate!AH$203,Rate!AH$203,IF(AH18/AH6&lt;Rate!AH$216,Rate!AH$216,AH18/AH6))</f>
        <v>1.5398769936733212</v>
      </c>
      <c r="CS18" s="37">
        <f>IF(AI18/AI6&gt;Rate!AI$203,Rate!AI$203,IF(AI18/AI6&lt;Rate!AI$216,Rate!AI$216,AI18/AI6))</f>
        <v>0.93253519590596856</v>
      </c>
      <c r="CT18" s="37">
        <f>IF(AJ18/AJ6&gt;Rate!AJ$203,Rate!AJ$203,IF(AJ18/AJ6&lt;Rate!AJ$216,Rate!AJ$216,AJ18/AJ6))</f>
        <v>1.1337180297870553</v>
      </c>
      <c r="CU18" s="37">
        <f>IF(AK18/AK6&gt;Rate!AK$203,Rate!AK$203,IF(AK18/AK6&lt;Rate!AK$216,Rate!AK$216,AK18/AK6))</f>
        <v>1.0648219627104714</v>
      </c>
      <c r="CV18" s="37">
        <f>IF(AL18/AL6&gt;NONUS!F326,NONUS!F326,IF(AL18/AL6&lt;NONUS!F340,NONUS!F340,AL18/AL6))</f>
        <v>2.7453765564922925</v>
      </c>
      <c r="CW18" s="37">
        <f>IF(AM18/AM6&gt;Rate!AM$203,Rate!AM$203,IF(AM18/AM6&lt;Rate!AM$216,Rate!AM$216,AM18/AM6))</f>
        <v>0.9619235246155492</v>
      </c>
      <c r="CX18" s="37">
        <f>IF(AN18/AN6&gt;Rate!AN$203,Rate!AN$203,IF(AN18/AN6&lt;Rate!AN$216,Rate!AN$216,AN18/AN6))</f>
        <v>0.98045789404579387</v>
      </c>
      <c r="CY18" s="37">
        <f>IF(AO18/AO6&gt;Rate!AO$203,Rate!AO$203,IF(AO18/AO6&lt;Rate!AO$216,Rate!AO$216,AO18/AO6))</f>
        <v>1.0213895235197343</v>
      </c>
      <c r="CZ18" s="37">
        <f>IF(AP18/AP6&gt;Rate!AP$203,Rate!AP$203,IF(AP18/AP6&lt;Rate!AP$216,Rate!AP$216,AP18/AP6))</f>
        <v>1.2430519396516106</v>
      </c>
      <c r="DA18" s="37">
        <f>IF(AQ18/AQ6&gt;NONUS!G326,NONUS!G326,IF(AQ18/AQ6&lt;NONUS!G340,NONUS!G340,AQ18/AQ6))</f>
        <v>1.0249883408543035</v>
      </c>
      <c r="DB18" s="37">
        <f>IF(AR18/AR6&gt;Rate!AR$203,Rate!AR$203,IF(AR18/AR6&lt;Rate!AR$216,Rate!AR$216,AR18/AR6))</f>
        <v>0.97871766890273504</v>
      </c>
      <c r="DC18" s="37">
        <f>IF(AS18/AS6&gt;Rate!AS$203,Rate!AS$203,IF(AS18/AS6&lt;Rate!AS$216,Rate!AS$216,AS18/AS6))</f>
        <v>1.1692266374089102</v>
      </c>
      <c r="DD18" s="37">
        <f t="shared" ref="DD18:DD33" si="4">IF(AT6=0,1,AT18/AT6)</f>
        <v>1.2515964950115699</v>
      </c>
      <c r="DE18" s="37">
        <f>IF(AU18/AU6&gt;Rate!AU$203,Rate!AU$203,IF(AU18/AU6&lt;Rate!AU$216,Rate!AU$216,AU18/AU6))</f>
        <v>1.1155942386940796</v>
      </c>
      <c r="DF18" s="37">
        <f>IF(AV18/AV6&gt;Rate!AV$203,Rate!AV$203,IF(AV18/AV6&lt;Rate!AV$216,Rate!AV$216,AV18/AV6))</f>
        <v>1.270386302425095</v>
      </c>
      <c r="DG18" s="37">
        <f>IF(AW18/AW6&gt;Rate!AW$203,Rate!AW$203,IF(AW18/AW6&lt;Rate!AW$216,Rate!AW$216,AW18/AW6))</f>
        <v>1.8491239508957935</v>
      </c>
      <c r="DH18" s="37">
        <f>IF(AX18/AX6&gt;NONUS!I326,NONUS!I326,IF(AX18/AX6&lt;NONUS!I340,NONUS!I340,AX18/AX6))</f>
        <v>1.3673171555046613</v>
      </c>
      <c r="DI18" s="37">
        <f>IF(AY18/AY6&gt;Rate!AY$203,Rate!AY$203,IF(AY18/AY6&lt;Rate!AY$216,Rate!AY$216,AY18/AY6))</f>
        <v>1.4600036655616642</v>
      </c>
      <c r="DJ18" s="37">
        <f>IF(AZ18/AZ6&gt;Rate!AZ$203,Rate!AZ$203,IF(AZ18/AZ6&lt;Rate!AZ$216,Rate!AZ$216,AZ18/AZ6))</f>
        <v>1.0310963608399777</v>
      </c>
      <c r="DK18" s="37">
        <f>IF(BA18/BA6&gt;Rate!BA$203,Rate!BA$203,IF(BA18/BA6&lt;Rate!BA$216,Rate!BA$216,BA18/BA6))</f>
        <v>1.0693065757514544</v>
      </c>
      <c r="DL18" s="37">
        <f>IF(BB18/BB6&gt;Rate!BB$203,Rate!BB$203,IF(BB18/BB6&lt;Rate!BB$216,Rate!BB$216,BB18/BB6))</f>
        <v>1.0327723183942596</v>
      </c>
      <c r="DM18" s="37">
        <f>IF(BC18/BC6&gt;Rate!BC$203,Rate!BC$203,IF(BC18/BC6&lt;Rate!BC$216,Rate!BC$216,BC18/BC6))</f>
        <v>1.2458004584892322</v>
      </c>
      <c r="DN18" s="37" t="e">
        <f>IF(BD18/BD6&gt;Rate!BD$203,Rate!BD$203,IF(BD18/BD6&lt;Rate!BD$216,Rate!BD$216,BD18/BD6))</f>
        <v>#DIV/0!</v>
      </c>
      <c r="DO18" s="37">
        <f>IF(BE18/BE6&gt;Rate!BE$203,Rate!BE$203,IF(BE18/BE6&lt;Rate!BE$216,Rate!BE$216,BE18/BE6))</f>
        <v>1.0495903869488072</v>
      </c>
      <c r="DP18" s="37">
        <f>IF(BF18/BF6&gt;Rate!BF$203,Rate!BF$203,IF(BF18/BF6&lt;Rate!BF$216,Rate!BF$216,BF18/BF6))</f>
        <v>1.0133567140691244</v>
      </c>
      <c r="DQ18" s="37">
        <f>IF(BG18/BG6&gt;Rate!BG$203,Rate!BG$203,IF(BG18/BG6&lt;Rate!BG$216,Rate!BG$216,BG18/BG6))</f>
        <v>1.2267166191504384</v>
      </c>
      <c r="DR18" s="37" t="e">
        <f>IF(BH18/BH6&gt;Rate!BH$203,Rate!BH$203,IF(BH18/BH6&lt;Rate!BH$216,Rate!BH$216,BH18/BH6))</f>
        <v>#DIV/0!</v>
      </c>
      <c r="DU18" s="19">
        <v>1.2279295969975432</v>
      </c>
      <c r="DV18" s="19">
        <v>0.9142748309444565</v>
      </c>
      <c r="DW18" s="19">
        <v>0.81985695127402769</v>
      </c>
      <c r="DX18" s="19">
        <v>0.76044212395033195</v>
      </c>
      <c r="DY18" s="19">
        <v>0.53388874854848634</v>
      </c>
      <c r="DZ18" s="19">
        <v>1.0097019236334328</v>
      </c>
      <c r="EA18" s="19" t="e">
        <v>#DIV/0!</v>
      </c>
      <c r="EB18" s="19">
        <v>0.89345784600852829</v>
      </c>
      <c r="EC18" s="19">
        <v>0.83019005972782134</v>
      </c>
      <c r="ED18" s="19">
        <v>1.0382660457503605</v>
      </c>
      <c r="EE18" s="19">
        <v>1.8555670771562873</v>
      </c>
      <c r="EF18" s="19">
        <v>0.95437361278943456</v>
      </c>
      <c r="EG18" s="19">
        <v>0.88846635421438713</v>
      </c>
      <c r="EH18" s="19">
        <v>0.84075398105236954</v>
      </c>
      <c r="EI18" s="19">
        <v>0.91943733629157764</v>
      </c>
      <c r="EJ18" s="19">
        <v>1.1149384950054628</v>
      </c>
      <c r="EK18" s="19">
        <v>1.4544401565189022</v>
      </c>
      <c r="EL18" s="19">
        <v>1.1000402374618803</v>
      </c>
      <c r="EM18" s="19">
        <v>9.7665389620933976</v>
      </c>
      <c r="EN18" s="19">
        <v>1.0818476803338051</v>
      </c>
      <c r="EO18" s="19">
        <v>1.0579551950667352</v>
      </c>
      <c r="EP18" s="19" t="e">
        <v>#DIV/0!</v>
      </c>
      <c r="EQ18" s="19">
        <v>4.3906998145376459</v>
      </c>
      <c r="ER18" s="19">
        <v>1.1524554051013987</v>
      </c>
      <c r="ES18" s="19">
        <v>0.85626090033167412</v>
      </c>
      <c r="ET18" s="19">
        <v>1.1016622769245028</v>
      </c>
      <c r="EU18" s="19">
        <v>0.83639910195348399</v>
      </c>
      <c r="EV18" s="19">
        <v>0.92323514984593213</v>
      </c>
      <c r="EW18" s="19">
        <v>0.63009742750035824</v>
      </c>
      <c r="EX18" s="19">
        <v>1.1354363207893707</v>
      </c>
      <c r="EY18" s="19">
        <v>0.89111815489275847</v>
      </c>
      <c r="EZ18" s="19">
        <v>2.8329351687139388</v>
      </c>
      <c r="FA18" s="19">
        <v>1.6199794837225452</v>
      </c>
      <c r="FB18" s="19">
        <v>1.0771851203496983</v>
      </c>
      <c r="FC18" s="19">
        <v>1.8164924473479873</v>
      </c>
      <c r="FD18" s="19">
        <v>0.83728842444859486</v>
      </c>
      <c r="FE18" s="19">
        <v>1.2862656560577221</v>
      </c>
      <c r="FF18" s="19">
        <v>0.85004120104369152</v>
      </c>
      <c r="FG18" s="19">
        <v>1.3145493158340695</v>
      </c>
      <c r="FH18" s="19">
        <v>1.4564566806657333</v>
      </c>
      <c r="FI18" s="19">
        <v>0.94646462994217961</v>
      </c>
      <c r="FJ18" s="19">
        <v>0.72147048199075647</v>
      </c>
      <c r="FK18" s="19">
        <v>0.90883058567069042</v>
      </c>
      <c r="FL18" s="19">
        <v>1.0958065857141899</v>
      </c>
      <c r="FM18" s="19">
        <v>0.82007293351479849</v>
      </c>
      <c r="FN18" s="19">
        <v>1.231670692242061</v>
      </c>
      <c r="FO18" s="19">
        <v>0.89189997041304736</v>
      </c>
      <c r="FP18" s="19">
        <v>0.92422566694061214</v>
      </c>
      <c r="FQ18" s="19">
        <v>1.1669148709736985</v>
      </c>
      <c r="FR18" s="19">
        <v>0.90955107322950601</v>
      </c>
      <c r="FS18" s="19">
        <v>0.89298468139762011</v>
      </c>
      <c r="FT18" s="19">
        <v>1.0000763864351248</v>
      </c>
      <c r="FU18" s="19">
        <v>1.3019283087178628</v>
      </c>
      <c r="FV18" s="19">
        <v>1.6981610687179585</v>
      </c>
      <c r="FW18" s="19" t="e">
        <v>#DIV/0!</v>
      </c>
      <c r="FX18" s="19">
        <v>0.92985355165153549</v>
      </c>
      <c r="FY18" s="19">
        <v>0.73764856736114826</v>
      </c>
      <c r="FZ18" s="19">
        <v>9.2580189327081879</v>
      </c>
      <c r="GA18" s="19">
        <v>6.4076986279522545</v>
      </c>
    </row>
    <row r="19" spans="1:183" ht="15" x14ac:dyDescent="0.25">
      <c r="A19" s="3" t="s">
        <v>78</v>
      </c>
      <c r="B19" s="21">
        <v>11900981</v>
      </c>
      <c r="C19" s="21">
        <v>21181776</v>
      </c>
      <c r="D19" s="21">
        <v>2835803.25</v>
      </c>
      <c r="E19" s="21">
        <v>12521596</v>
      </c>
      <c r="F19" s="21">
        <v>337312.625</v>
      </c>
      <c r="G19" s="21">
        <v>7414142.5</v>
      </c>
      <c r="H19" s="21">
        <v>0</v>
      </c>
      <c r="I19" s="21">
        <v>62015504</v>
      </c>
      <c r="J19" s="21">
        <v>3495531.5</v>
      </c>
      <c r="K19" s="21">
        <v>12082598</v>
      </c>
      <c r="L19" s="21">
        <v>7432203</v>
      </c>
      <c r="M19" s="21">
        <v>75472552</v>
      </c>
      <c r="N19" s="21">
        <v>17708954</v>
      </c>
      <c r="O19" s="21">
        <v>70318.421875</v>
      </c>
      <c r="P19" s="21">
        <v>1086256.875</v>
      </c>
      <c r="Q19" s="21">
        <v>706156.625</v>
      </c>
      <c r="R19" s="21">
        <v>9867909</v>
      </c>
      <c r="S19" s="21">
        <v>1761.2744140625</v>
      </c>
      <c r="T19" s="21">
        <v>516366.4375</v>
      </c>
      <c r="U19" s="21">
        <v>7413264</v>
      </c>
      <c r="V19" s="21">
        <v>20488460</v>
      </c>
      <c r="W19" s="37">
        <v>0</v>
      </c>
      <c r="X19" s="21">
        <v>2255798.5</v>
      </c>
      <c r="Y19" s="21">
        <v>4357941.5</v>
      </c>
      <c r="Z19" s="21">
        <v>4904946.5</v>
      </c>
      <c r="AA19" s="21">
        <v>330030.65625</v>
      </c>
      <c r="AB19" s="21">
        <v>450951.8125</v>
      </c>
      <c r="AC19" s="21">
        <v>14535405</v>
      </c>
      <c r="AD19" s="21">
        <v>15450.595703125</v>
      </c>
      <c r="AE19" s="21">
        <v>461449.6875</v>
      </c>
      <c r="AF19" s="21">
        <v>8649485</v>
      </c>
      <c r="AG19" s="21">
        <v>121322.8828125</v>
      </c>
      <c r="AH19" s="21">
        <v>94.448036193847656</v>
      </c>
      <c r="AI19" s="21">
        <v>5187200</v>
      </c>
      <c r="AJ19" s="21">
        <v>23872092</v>
      </c>
      <c r="AK19" s="21">
        <v>1295903.25</v>
      </c>
      <c r="AL19" s="21">
        <v>492466.59375</v>
      </c>
      <c r="AM19" s="21">
        <v>14761346</v>
      </c>
      <c r="AN19" s="21">
        <v>33524594</v>
      </c>
      <c r="AO19" s="21">
        <v>18673382</v>
      </c>
      <c r="AP19" s="21">
        <v>6990215.5</v>
      </c>
      <c r="AQ19" s="21">
        <v>7318337</v>
      </c>
      <c r="AR19" s="21">
        <v>6650299</v>
      </c>
      <c r="AS19" s="21">
        <v>30497958</v>
      </c>
      <c r="AT19" s="21">
        <v>799767.125</v>
      </c>
      <c r="AU19" s="21">
        <v>6190384</v>
      </c>
      <c r="AV19" s="21">
        <v>7648418</v>
      </c>
      <c r="AW19" s="21">
        <v>8345.353515625</v>
      </c>
      <c r="AX19" s="21">
        <v>3009269.25</v>
      </c>
      <c r="AY19" s="21">
        <v>3159685.25</v>
      </c>
      <c r="AZ19" s="21">
        <v>47661548</v>
      </c>
      <c r="BA19" s="21">
        <v>528221376</v>
      </c>
      <c r="BB19" s="21">
        <v>5210187.5</v>
      </c>
      <c r="BC19" s="21">
        <v>20995868</v>
      </c>
      <c r="BD19" s="21">
        <v>0</v>
      </c>
      <c r="BE19" s="21">
        <v>9840549</v>
      </c>
      <c r="BF19" s="21">
        <v>362822.375</v>
      </c>
      <c r="BG19" s="21">
        <v>195915.40625</v>
      </c>
      <c r="BH19" s="21">
        <v>163294.734375</v>
      </c>
      <c r="BI19" s="21">
        <v>1331088706.1494141</v>
      </c>
      <c r="BJ19" s="21">
        <f t="shared" si="1"/>
        <v>2015</v>
      </c>
      <c r="BK19" s="21">
        <f t="shared" si="2"/>
        <v>10</v>
      </c>
      <c r="BL19" s="37">
        <f>IF(B19/B7&gt;NONUS!B327,NONUS!B327,IF(B19/B7&lt;NONUS!B341,NONUS!B341,B19/B7))</f>
        <v>1.1052365972551714</v>
      </c>
      <c r="BM19" s="37">
        <f>IF(C19/C7&gt;Rate!C$204,Rate!C$204,IF(C19/C7&lt;Rate!C$217,Rate!C$217,C19/C7))</f>
        <v>1.3322008269644525</v>
      </c>
      <c r="BN19" s="37">
        <f>IF(D19/D7&gt;Rate!D$204,Rate!D$204,IF(D19/D7&lt;Rate!D$217,Rate!D$217,D19/D7))</f>
        <v>1.0139775743802006</v>
      </c>
      <c r="BO19" s="37">
        <f>IF(E19/E7&gt;Rate!E$204,Rate!E$204,IF(E19/E7&lt;Rate!E$217,Rate!E$217,E19/E7))</f>
        <v>0.94455483381084349</v>
      </c>
      <c r="BP19" s="37">
        <f>IF(F19/F7&gt;NONUS!C327,NONUS!C327,IF(F19/F7&lt;NONUS!C341,NONUS!C341,F19/F7))</f>
        <v>0.56514210643264884</v>
      </c>
      <c r="BQ19" s="37">
        <f>IF((G19+H19)/(G7+H7)&gt;NONUS!J327,NONUS!J327,IF((G19+H19)/(G7+H7)&lt;NONUS!J341,NONUS!J341,(G19+H19)/(G7+H7)))</f>
        <v>1.0137824729075806</v>
      </c>
      <c r="BR19" s="37" t="e">
        <f>IF(H19/H7&gt;Rate!H$204,Rate!H$204,IF(H19/H7&lt;Rate!H$217,Rate!H$217,H19/H7))</f>
        <v>#DIV/0!</v>
      </c>
      <c r="BS19" s="37">
        <f>IF(I19/I7&gt;Rate!I$204,Rate!I$204,IF(I19/I7&lt;Rate!I$217,Rate!I$217,I19/I7))</f>
        <v>0.98018262748956309</v>
      </c>
      <c r="BT19" s="37">
        <f>IF(J19/J7&gt;Rate!J$204,Rate!J$204,IF(J19/J7&lt;Rate!J$217,Rate!J$217,J19/J7))</f>
        <v>1.3033876307186176</v>
      </c>
      <c r="BU19" s="37">
        <f>IF(K19/K7&gt;Rate!K$204,Rate!K$204,IF(K19/K7&lt;Rate!K$217,Rate!K$217,K19/K7))</f>
        <v>0.9706518083901875</v>
      </c>
      <c r="BV19" s="37">
        <f>IF(L19/L7&gt;Rate!L$204,Rate!L$204,IF(L19/L7&lt;Rate!L$217,Rate!L$217,L19/L7))</f>
        <v>1.1510773283066453</v>
      </c>
      <c r="BW19" s="37">
        <f>IF(M19/M7&gt;Rate!M$204,Rate!M$204,IF(M19/M7&lt;Rate!M$217,Rate!M$217,M19/M7))</f>
        <v>1.0508527004678454</v>
      </c>
      <c r="BX19" s="37">
        <f>IF(N19/N7&gt;Rate!N$204,Rate!N$204,IF(N19/N7&lt;Rate!N$217,Rate!N$217,N19/N7))</f>
        <v>1.474682551876126</v>
      </c>
      <c r="BY19" s="37">
        <f>IF(O19/O7&gt;Rate!O$204,Rate!O$204,IF(O19/O7&lt;Rate!O$217,Rate!O$217,O19/O7))</f>
        <v>7.257668711656442</v>
      </c>
      <c r="BZ19" s="37">
        <f>IF(P19/P7&gt;Rate!P$204,Rate!P$204,IF(P19/P7&lt;Rate!P$217,Rate!P$217,P19/P7))</f>
        <v>1.1147548154633857</v>
      </c>
      <c r="CA19" s="37">
        <f>IF(Q19/Q7&gt;Rate!Q$204,Rate!Q$204,IF(Q19/Q7&lt;Rate!Q$217,Rate!Q$217,Q19/Q7))</f>
        <v>4.6767151767151764</v>
      </c>
      <c r="CB19" s="37">
        <f>IF(R19/R7&gt;Rate!R$204,Rate!R$204,IF(R19/R7&lt;Rate!R$217,Rate!R$217,R19/R7))</f>
        <v>1.0467314533079533</v>
      </c>
      <c r="CC19" s="37">
        <f>IF(S19/S7&gt;Rate!S$204,Rate!S$204,IF(S19/S7&lt;Rate!S$217,Rate!S$217,S19/S7))</f>
        <v>2.4095563139931739</v>
      </c>
      <c r="CD19" s="37">
        <f>IF(T19/T7&gt;Rate!T$204,Rate!T$204,IF(T19/T7&lt;Rate!T$217,Rate!T$217,T19/T7))</f>
        <v>3.7709457097136099</v>
      </c>
      <c r="CE19" s="37">
        <f>IF(U19/U7&gt;Rate!U$204,Rate!U$204,IF(U19/U7&lt;Rate!U$217,Rate!U$217,U19/U7))</f>
        <v>1.8398558618955836</v>
      </c>
      <c r="CF19" s="37">
        <f>IF(V19/V7&gt;Rate!V$204,Rate!V$204,IF(V19/V7&lt;Rate!V$217,Rate!V$217,V19/V7))</f>
        <v>0.92574765050720231</v>
      </c>
      <c r="CG19" s="37">
        <f t="shared" si="3"/>
        <v>1</v>
      </c>
      <c r="CH19" s="37">
        <f>IF(X19/X7&gt;Rate!X$204,Rate!X$204,IF(X19/X7&lt;Rate!X$217,Rate!X$217,X19/X7))</f>
        <v>5.0797413793103452</v>
      </c>
      <c r="CI19" s="37">
        <f>IF(Y19/Y7&gt;Rate!Y$204,Rate!Y$204,IF(Y19/Y7&lt;Rate!Y$217,Rate!Y$217,Y19/Y7))</f>
        <v>0.93972635439501551</v>
      </c>
      <c r="CJ19" s="37">
        <f>IF(Z19/Z7&gt;Rate!Z$204,Rate!Z$204,IF(Z19/Z7&lt;Rate!Z$217,Rate!Z$217,Z19/Z7))</f>
        <v>0.98338807853998256</v>
      </c>
      <c r="CK19" s="37">
        <f>IF(AA19/AA7&gt;Rate!AA$204,Rate!AA$204,IF(AA19/AA7&lt;Rate!AA$217,Rate!AA$217,AA19/AA7))</f>
        <v>5.4572591587516959</v>
      </c>
      <c r="CL19" s="37">
        <f>IF(AB19/AB7&gt;Rate!AB$204,Rate!AB$204,IF(AB19/AB7&lt;Rate!AB$217,Rate!AB$217,AB19/AB7))</f>
        <v>1.9036926970241268</v>
      </c>
      <c r="CM19" s="37">
        <f>IF(AC19/AC7&gt;Rate!AC$204,Rate!AC$204,IF(AC19/AC7&lt;Rate!AC$217,Rate!AC$217,AC19/AC7))</f>
        <v>1.1121713064890384</v>
      </c>
      <c r="CN19" s="37">
        <f>IF(AD19/AD7&gt;Rate!AD$204,Rate!AD$204,IF(AD19/AD7&lt;Rate!AD$217,Rate!AD$217,AD19/AD7))</f>
        <v>1.6023345818006003</v>
      </c>
      <c r="CO19" s="37">
        <f>IF(AE19/AE7&gt;NONUS!E327,NONUS!E327,IF(AE19/AE7&lt;NONUS!E341,NONUS!E341,AE19/AE7))</f>
        <v>1.0567082996068899</v>
      </c>
      <c r="CP19" s="37">
        <f>IF(AF19/AF7&gt;Rate!AF$204,Rate!AF$204,IF(AF19/AF7&lt;Rate!AF$217,Rate!AF$217,AF19/AF7))</f>
        <v>1.8030593798440564</v>
      </c>
      <c r="CQ19" s="37">
        <f>IF(AG19/AG7&gt;Rate!AG$204,Rate!AG$204,IF(AG19/AG7&lt;Rate!AG$217,Rate!AG$217,AG19/AG7))</f>
        <v>0</v>
      </c>
      <c r="CR19" s="37">
        <f>IF(AH19/AH7&gt;Rate!AH$204,Rate!AH$204,IF(AH19/AH7&lt;Rate!AH$217,Rate!AH$217,AH19/AH7))</f>
        <v>1.9552192237193282</v>
      </c>
      <c r="CS19" s="37">
        <f>IF(AI19/AI7&gt;Rate!AI$204,Rate!AI$204,IF(AI19/AI7&lt;Rate!AI$217,Rate!AI$217,AI19/AI7))</f>
        <v>0.94927547106001819</v>
      </c>
      <c r="CT19" s="37">
        <f>IF(AJ19/AJ7&gt;Rate!AJ$204,Rate!AJ$204,IF(AJ19/AJ7&lt;Rate!AJ$217,Rate!AJ$217,AJ19/AJ7))</f>
        <v>1.111235491548042</v>
      </c>
      <c r="CU19" s="37">
        <f>IF(AK19/AK7&gt;Rate!AK$204,Rate!AK$204,IF(AK19/AK7&lt;Rate!AK$217,Rate!AK$217,AK19/AK7))</f>
        <v>1.3233544177846175</v>
      </c>
      <c r="CV19" s="37">
        <f>IF(AL19/AL7&gt;NONUS!F327,NONUS!F327,IF(AL19/AL7&lt;NONUS!F341,NONUS!F341,AL19/AL7))</f>
        <v>2.2978050973323532</v>
      </c>
      <c r="CW19" s="37">
        <f>IF(AM19/AM7&gt;Rate!AM$204,Rate!AM$204,IF(AM19/AM7&lt;Rate!AM$217,Rate!AM$217,AM19/AM7))</f>
        <v>0.95976637411415822</v>
      </c>
      <c r="CX19" s="37">
        <f>IF(AN19/AN7&gt;Rate!AN$204,Rate!AN$204,IF(AN19/AN7&lt;Rate!AN$217,Rate!AN$217,AN19/AN7))</f>
        <v>1.0104523481478944</v>
      </c>
      <c r="CY19" s="37">
        <f>IF(AO19/AO7&gt;Rate!AO$204,Rate!AO$204,IF(AO19/AO7&lt;Rate!AO$217,Rate!AO$217,AO19/AO7))</f>
        <v>1.0149886729950919</v>
      </c>
      <c r="CZ19" s="37">
        <f>IF(AP19/AP7&gt;Rate!AP$204,Rate!AP$204,IF(AP19/AP7&lt;Rate!AP$217,Rate!AP$217,AP19/AP7))</f>
        <v>1.4680256440842701</v>
      </c>
      <c r="DA19" s="37">
        <f>IF(AQ19/AQ7&gt;NONUS!G327,NONUS!G327,IF(AQ19/AQ7&lt;NONUS!G341,NONUS!G341,AQ19/AQ7))</f>
        <v>0.83457744869636419</v>
      </c>
      <c r="DB19" s="37">
        <f>IF(AR19/AR7&gt;Rate!AR$204,Rate!AR$204,IF(AR19/AR7&lt;Rate!AR$217,Rate!AR$217,AR19/AR7))</f>
        <v>1.0044473873345785</v>
      </c>
      <c r="DC19" s="37">
        <f>IF(AS19/AS7&gt;Rate!AS$204,Rate!AS$204,IF(AS19/AS7&lt;Rate!AS$217,Rate!AS$217,AS19/AS7))</f>
        <v>1.1584708042771934</v>
      </c>
      <c r="DD19" s="37">
        <f t="shared" si="4"/>
        <v>0.91174424853177116</v>
      </c>
      <c r="DE19" s="37">
        <f>IF(AU19/AU7&gt;Rate!AU$204,Rate!AU$204,IF(AU19/AU7&lt;Rate!AU$217,Rate!AU$217,AU19/AU7))</f>
        <v>1.0297060072299509</v>
      </c>
      <c r="DF19" s="37">
        <f>IF(AV19/AV7&gt;Rate!AV$204,Rate!AV$204,IF(AV19/AV7&lt;Rate!AV$217,Rate!AV$217,AV19/AV7))</f>
        <v>2.180919762906373</v>
      </c>
      <c r="DG19" s="37">
        <f>IF(AW19/AW7&gt;Rate!AW$204,Rate!AW$204,IF(AW19/AW7&lt;Rate!AW$217,Rate!AW$217,AW19/AW7))</f>
        <v>1.7032202695290577</v>
      </c>
      <c r="DH19" s="37">
        <f>IF(AX19/AX7&gt;NONUS!I327,NONUS!I327,IF(AX19/AX7&lt;NONUS!I341,NONUS!I341,AX19/AX7))</f>
        <v>1.3826614195478151</v>
      </c>
      <c r="DI19" s="37">
        <f>IF(AY19/AY7&gt;Rate!AY$204,Rate!AY$204,IF(AY19/AY7&lt;Rate!AY$217,Rate!AY$217,AY19/AY7))</f>
        <v>1.5043722197140241</v>
      </c>
      <c r="DJ19" s="37">
        <f>IF(AZ19/AZ7&gt;Rate!AZ$204,Rate!AZ$204,IF(AZ19/AZ7&lt;Rate!AZ$217,Rate!AZ$217,AZ19/AZ7))</f>
        <v>1.0365440594775153</v>
      </c>
      <c r="DK19" s="37">
        <f>IF(BA19/BA7&gt;Rate!BA$204,Rate!BA$204,IF(BA19/BA7&lt;Rate!BA$217,Rate!BA$217,BA19/BA7))</f>
        <v>1.1024030462191468</v>
      </c>
      <c r="DL19" s="37">
        <f>IF(BB19/BB7&gt;Rate!BB$204,Rate!BB$204,IF(BB19/BB7&lt;Rate!BB$217,Rate!BB$217,BB19/BB7))</f>
        <v>1.096505535259592</v>
      </c>
      <c r="DM19" s="37">
        <f>IF(BC19/BC7&gt;Rate!BC$204,Rate!BC$204,IF(BC19/BC7&lt;Rate!BC$217,Rate!BC$217,BC19/BC7))</f>
        <v>1.2983024446590157</v>
      </c>
      <c r="DN19" s="37" t="e">
        <f>IF(BD19/BD7&gt;Rate!BD$204,Rate!BD$204,IF(BD19/BD7&lt;Rate!BD$217,Rate!BD$217,BD19/BD7))</f>
        <v>#DIV/0!</v>
      </c>
      <c r="DO19" s="37">
        <f>IF(BE19/BE7&gt;Rate!BE$204,Rate!BE$204,IF(BE19/BE7&lt;Rate!BE$217,Rate!BE$217,BE19/BE7))</f>
        <v>1.0664052746837374</v>
      </c>
      <c r="DP19" s="37">
        <f>IF(BF19/BF7&gt;Rate!BF$204,Rate!BF$204,IF(BF19/BF7&lt;Rate!BF$217,Rate!BF$217,BF19/BF7))</f>
        <v>0.72627306698707716</v>
      </c>
      <c r="DQ19" s="37">
        <f>IF(BG19/BG7&gt;Rate!BG$204,Rate!BG$204,IF(BG19/BG7&lt;Rate!BG$217,Rate!BG$217,BG19/BG7))</f>
        <v>1.3441453830367305</v>
      </c>
      <c r="DR19" s="37">
        <f>IF(BH19/BH7&gt;Rate!BH$204,Rate!BH$204,IF(BH19/BH7&lt;Rate!BH$217,Rate!BH$217,BH19/BH7))</f>
        <v>1.7998460871175848</v>
      </c>
      <c r="DU19" s="19">
        <v>1.3066990100905163</v>
      </c>
      <c r="DV19" s="19">
        <v>0.97828877552165627</v>
      </c>
      <c r="DW19" s="19">
        <v>0.67417122109925032</v>
      </c>
      <c r="DX19" s="19">
        <v>0.86396392292625157</v>
      </c>
      <c r="DY19" s="19">
        <v>0.58628771958317405</v>
      </c>
      <c r="DZ19" s="19">
        <v>1.0427625445457183</v>
      </c>
      <c r="EA19" s="19" t="e">
        <v>#DIV/0!</v>
      </c>
      <c r="EB19" s="19">
        <v>1.0870884421552369</v>
      </c>
      <c r="EC19" s="19">
        <v>1.0665569820529524</v>
      </c>
      <c r="ED19" s="19">
        <v>1.1996793136479114</v>
      </c>
      <c r="EE19" s="19">
        <v>1.987493209430889</v>
      </c>
      <c r="EF19" s="19">
        <v>0.91100153473595002</v>
      </c>
      <c r="EG19" s="19">
        <v>1.0140004322193861</v>
      </c>
      <c r="EH19" s="19">
        <v>0.22171045635830933</v>
      </c>
      <c r="EI19" s="19">
        <v>0.97895115888361806</v>
      </c>
      <c r="EJ19" s="19">
        <v>0.53425993220789803</v>
      </c>
      <c r="EK19" s="19">
        <v>1.4591834689278611</v>
      </c>
      <c r="EL19" s="19">
        <v>0.84821985256619581</v>
      </c>
      <c r="EM19" s="19">
        <v>0.72930399234626964</v>
      </c>
      <c r="EN19" s="19">
        <v>1.1754717152628387</v>
      </c>
      <c r="EO19" s="19">
        <v>1.139341998915417</v>
      </c>
      <c r="EP19" s="19">
        <v>0</v>
      </c>
      <c r="EQ19" s="19">
        <v>2.2356176778380994</v>
      </c>
      <c r="ER19" s="19">
        <v>1.2130562136154115</v>
      </c>
      <c r="ES19" s="19">
        <v>0.75367097277779804</v>
      </c>
      <c r="ET19" s="19">
        <v>0.58460990579705741</v>
      </c>
      <c r="EU19" s="19">
        <v>0.49835958286055249</v>
      </c>
      <c r="EV19" s="19">
        <v>0.93044104989285004</v>
      </c>
      <c r="EW19" s="19">
        <v>0.44299051898853203</v>
      </c>
      <c r="EX19" s="19">
        <v>1.1045080604112179</v>
      </c>
      <c r="EY19" s="19">
        <v>0.97313066588861519</v>
      </c>
      <c r="EZ19" s="19">
        <v>3.6734815678592447</v>
      </c>
      <c r="FA19" s="19">
        <v>3.0248450312049383E-2</v>
      </c>
      <c r="FB19" s="19">
        <v>1.2110768762809632</v>
      </c>
      <c r="FC19" s="19">
        <v>1.7286570245374171</v>
      </c>
      <c r="FD19" s="19">
        <v>1.5146857264034808</v>
      </c>
      <c r="FE19" s="19">
        <v>1.1501729085855681</v>
      </c>
      <c r="FF19" s="19">
        <v>0.8139665109337848</v>
      </c>
      <c r="FG19" s="19">
        <v>1.2452834318901114</v>
      </c>
      <c r="FH19" s="19">
        <v>1.3802943198356474</v>
      </c>
      <c r="FI19" s="19">
        <v>0.86433298436695394</v>
      </c>
      <c r="FJ19" s="19">
        <v>0.72485030604098288</v>
      </c>
      <c r="FK19" s="19">
        <v>0.8259914609459682</v>
      </c>
      <c r="FL19" s="19">
        <v>1.1899753579086365</v>
      </c>
      <c r="FM19" s="19">
        <v>0.85425536301042038</v>
      </c>
      <c r="FN19" s="19">
        <v>1.2599907673833746</v>
      </c>
      <c r="FO19" s="19">
        <v>0.9891245136228578</v>
      </c>
      <c r="FP19" s="19">
        <v>0.32395646224012337</v>
      </c>
      <c r="FQ19" s="19">
        <v>1.0382560749457179</v>
      </c>
      <c r="FR19" s="19">
        <v>1.0316642105122893</v>
      </c>
      <c r="FS19" s="19">
        <v>0.92553010299564675</v>
      </c>
      <c r="FT19" s="19">
        <v>1.0393253702317509</v>
      </c>
      <c r="FU19" s="19">
        <v>1.4346476827647978</v>
      </c>
      <c r="FV19" s="19">
        <v>1.6325569429421163</v>
      </c>
      <c r="FW19" s="19">
        <v>0</v>
      </c>
      <c r="FX19" s="19">
        <v>0.86766923153826214</v>
      </c>
      <c r="FY19" s="19">
        <v>0.54769568217053821</v>
      </c>
      <c r="FZ19" s="19">
        <v>3.4855221154560274</v>
      </c>
      <c r="GA19" s="19">
        <v>1211.8935529317864</v>
      </c>
    </row>
    <row r="20" spans="1:183" ht="15" x14ac:dyDescent="0.25">
      <c r="A20" s="3" t="s">
        <v>79</v>
      </c>
      <c r="B20" s="21">
        <v>8992872</v>
      </c>
      <c r="C20" s="21">
        <v>21719216</v>
      </c>
      <c r="D20" s="21">
        <v>2974822.5</v>
      </c>
      <c r="E20" s="21">
        <v>7366960</v>
      </c>
      <c r="F20" s="21">
        <v>211513.265625</v>
      </c>
      <c r="G20" s="21">
        <v>6612575.5</v>
      </c>
      <c r="H20" s="21">
        <v>0</v>
      </c>
      <c r="I20" s="21">
        <v>55240360</v>
      </c>
      <c r="J20" s="21">
        <v>3561825.25</v>
      </c>
      <c r="K20" s="21">
        <v>5046382.5</v>
      </c>
      <c r="L20" s="21">
        <v>4525732.5</v>
      </c>
      <c r="M20" s="21">
        <v>80231720</v>
      </c>
      <c r="N20" s="21">
        <v>19090662</v>
      </c>
      <c r="O20" s="21">
        <v>125314.7421875</v>
      </c>
      <c r="P20" s="21">
        <v>711904.25</v>
      </c>
      <c r="Q20" s="21">
        <v>315679.625</v>
      </c>
      <c r="R20" s="21">
        <v>8098091</v>
      </c>
      <c r="S20" s="21">
        <v>9182.4521484375</v>
      </c>
      <c r="T20" s="21">
        <v>30661.5703125</v>
      </c>
      <c r="U20" s="21">
        <v>7363042.5</v>
      </c>
      <c r="V20" s="21">
        <v>6660267.5</v>
      </c>
      <c r="W20" s="37">
        <v>0</v>
      </c>
      <c r="X20" s="21">
        <v>1402490.375</v>
      </c>
      <c r="Y20" s="21">
        <v>852389.8125</v>
      </c>
      <c r="Z20" s="21">
        <v>4734433</v>
      </c>
      <c r="AA20" s="21">
        <v>320497.5625</v>
      </c>
      <c r="AB20" s="21">
        <v>1538772.75</v>
      </c>
      <c r="AC20" s="21">
        <v>19953768</v>
      </c>
      <c r="AD20" s="21">
        <v>3014.490234375</v>
      </c>
      <c r="AE20" s="21">
        <v>581340.4375</v>
      </c>
      <c r="AF20" s="21">
        <v>9319137</v>
      </c>
      <c r="AG20" s="21">
        <v>124945.8828125</v>
      </c>
      <c r="AH20" s="21">
        <v>0</v>
      </c>
      <c r="AI20" s="21">
        <v>2141210.5</v>
      </c>
      <c r="AJ20" s="21">
        <v>16586109</v>
      </c>
      <c r="AK20" s="21">
        <v>877400.5625</v>
      </c>
      <c r="AL20" s="21">
        <v>390408.4375</v>
      </c>
      <c r="AM20" s="21">
        <v>13816162</v>
      </c>
      <c r="AN20" s="21">
        <v>25553214</v>
      </c>
      <c r="AO20" s="21">
        <v>14832887</v>
      </c>
      <c r="AP20" s="21">
        <v>12317540</v>
      </c>
      <c r="AQ20" s="21">
        <v>4318302.5</v>
      </c>
      <c r="AR20" s="21">
        <v>3141807.75</v>
      </c>
      <c r="AS20" s="21">
        <v>28021914</v>
      </c>
      <c r="AT20" s="21">
        <v>610233.0625</v>
      </c>
      <c r="AU20" s="21">
        <v>1273019.375</v>
      </c>
      <c r="AV20" s="21">
        <v>8563585</v>
      </c>
      <c r="AW20" s="21">
        <v>9412.3564453125</v>
      </c>
      <c r="AX20" s="21">
        <v>2819078.25</v>
      </c>
      <c r="AY20" s="21">
        <v>3906992.5</v>
      </c>
      <c r="AZ20" s="21">
        <v>69136248</v>
      </c>
      <c r="BA20" s="21">
        <v>486150176</v>
      </c>
      <c r="BB20" s="21">
        <v>4922108</v>
      </c>
      <c r="BC20" s="21">
        <v>17735558</v>
      </c>
      <c r="BD20" s="21">
        <v>0</v>
      </c>
      <c r="BE20" s="21">
        <v>4389802.5</v>
      </c>
      <c r="BF20" s="21">
        <v>84489.5625</v>
      </c>
      <c r="BG20" s="21">
        <v>23246.955078125</v>
      </c>
      <c r="BH20" s="21">
        <v>73343.2421875</v>
      </c>
      <c r="BI20" s="21">
        <v>1224751035.4101257</v>
      </c>
      <c r="BJ20" s="21">
        <f t="shared" si="1"/>
        <v>2015</v>
      </c>
      <c r="BK20" s="21">
        <f t="shared" si="2"/>
        <v>11</v>
      </c>
      <c r="BL20" s="37">
        <f>IF(B20/B8&gt;NONUS!B328,NONUS!B328,IF(B20/B8&lt;NONUS!B342,NONUS!B342,B20/B8))</f>
        <v>0.98666117794517016</v>
      </c>
      <c r="BM20" s="37">
        <f>IF(C20/C8&gt;Rate!C$205,Rate!C$205,IF(C20/C8&lt;Rate!C$218,Rate!C$218,C20/C8))</f>
        <v>1.4874627769891613</v>
      </c>
      <c r="BN20" s="37">
        <f>IF(D20/D8&gt;Rate!D$205,Rate!D$205,IF(D20/D8&lt;Rate!D$218,Rate!D$218,D20/D8))</f>
        <v>1.382857379268476</v>
      </c>
      <c r="BO20" s="37">
        <f>IF(E20/E8&gt;Rate!E$205,Rate!E$205,IF(E20/E8&lt;Rate!E$218,Rate!E$218,E20/E8))</f>
        <v>0.73535735787391421</v>
      </c>
      <c r="BP20" s="37">
        <f>IF(F20/F8&gt;NONUS!C328,NONUS!C328,IF(F20/F8&lt;NONUS!C342,NONUS!C342,F20/F8))</f>
        <v>0.53319069328640167</v>
      </c>
      <c r="BQ20" s="37">
        <f>IF((G20+H20)/(G8+H8)&gt;NONUS!J328,NONUS!J328,IF((G20+H20)/(G8+H8)&lt;NONUS!J342,NONUS!J342,(G20+H20)/(G8+H8)))</f>
        <v>0.99387509390979079</v>
      </c>
      <c r="BR20" s="37" t="e">
        <f>IF(H20/H8&gt;Rate!H$205,Rate!H$205,IF(H20/H8&lt;Rate!H$218,Rate!H$218,H20/H8))</f>
        <v>#DIV/0!</v>
      </c>
      <c r="BS20" s="37">
        <f>IF(I20/I8&gt;Rate!I$205,Rate!I$205,IF(I20/I8&lt;Rate!I$218,Rate!I$218,I20/I8))</f>
        <v>0.82895722602586985</v>
      </c>
      <c r="BT20" s="37">
        <f>IF(J20/J8&gt;Rate!J$205,Rate!J$205,IF(J20/J8&lt;Rate!J$218,Rate!J$218,J20/J8))</f>
        <v>1.4219690805532954</v>
      </c>
      <c r="BU20" s="37">
        <f>IF(K20/K8&gt;Rate!K$205,Rate!K$205,IF(K20/K8&lt;Rate!K$218,Rate!K$218,K20/K8))</f>
        <v>0.75375837710559679</v>
      </c>
      <c r="BV20" s="37">
        <f>IF(L20/L8&gt;Rate!L$205,Rate!L$205,IF(L20/L8&lt;Rate!L$218,Rate!L$218,L20/L8))</f>
        <v>1.6714615692077603</v>
      </c>
      <c r="BW20" s="37">
        <f>IF(M20/M8&gt;Rate!M$205,Rate!M$205,IF(M20/M8&lt;Rate!M$218,Rate!M$218,M20/M8))</f>
        <v>0.93823213397803296</v>
      </c>
      <c r="BX20" s="37">
        <f>IF(N20/N8&gt;Rate!N$205,Rate!N$205,IF(N20/N8&lt;Rate!N$218,Rate!N$218,N20/N8))</f>
        <v>1.5779674450733043</v>
      </c>
      <c r="BY20" s="37">
        <f>IF(O20/O8&gt;Rate!O$205,Rate!O$205,IF(O20/O8&lt;Rate!O$218,Rate!O$218,O20/O8))</f>
        <v>7.653614457831325</v>
      </c>
      <c r="BZ20" s="37">
        <f>IF(P20/P8&gt;Rate!P$205,Rate!P$205,IF(P20/P8&lt;Rate!P$218,Rate!P$218,P20/P8))</f>
        <v>0.78850270457775895</v>
      </c>
      <c r="CA20" s="37">
        <f>IF(Q20/Q8&gt;Rate!Q$205,Rate!Q$205,IF(Q20/Q8&lt;Rate!Q$218,Rate!Q$218,Q20/Q8))</f>
        <v>3.1605107159142727</v>
      </c>
      <c r="CB20" s="37">
        <f>IF(R20/R8&gt;Rate!R$205,Rate!R$205,IF(R20/R8&lt;Rate!R$218,Rate!R$218,R20/R8))</f>
        <v>0.94808757851810821</v>
      </c>
      <c r="CC20" s="37">
        <f>IF(S20/S8&gt;Rate!S$205,Rate!S$205,IF(S20/S8&lt;Rate!S$218,Rate!S$218,S20/S8))</f>
        <v>3.2575301204819276</v>
      </c>
      <c r="CD20" s="37">
        <f>IF(T20/T8&gt;Rate!T$205,Rate!T$205,IF(T20/T8&lt;Rate!T$218,Rate!T$218,T20/T8))</f>
        <v>1.4550188838801483</v>
      </c>
      <c r="CE20" s="37">
        <f>IF(U20/U8&gt;Rate!U$205,Rate!U$205,IF(U20/U8&lt;Rate!U$218,Rate!U$218,U20/U8))</f>
        <v>1.7581671616461603</v>
      </c>
      <c r="CF20" s="37">
        <f>IF(V20/V8&gt;Rate!V$205,Rate!V$205,IF(V20/V8&lt;Rate!V$218,Rate!V$218,V20/V8))</f>
        <v>0.75310027964226689</v>
      </c>
      <c r="CG20" s="37">
        <f t="shared" si="3"/>
        <v>1</v>
      </c>
      <c r="CH20" s="37">
        <f>IF(X20/X8&gt;Rate!X$205,Rate!X$205,IF(X20/X8&lt;Rate!X$218,Rate!X$218,X20/X8))</f>
        <v>10.614285714285714</v>
      </c>
      <c r="CI20" s="37">
        <f>IF(Y20/Y8&gt;Rate!Y$205,Rate!Y$205,IF(Y20/Y8&lt;Rate!Y$218,Rate!Y$218,Y20/Y8))</f>
        <v>0.58735786492450914</v>
      </c>
      <c r="CJ20" s="37">
        <f>IF(Z20/Z8&gt;Rate!Z$205,Rate!Z$205,IF(Z20/Z8&lt;Rate!Z$218,Rate!Z$218,Z20/Z8))</f>
        <v>1.2757897184768265</v>
      </c>
      <c r="CK20" s="37">
        <f>IF(AA20/AA8&gt;Rate!AA$205,Rate!AA$205,IF(AA20/AA8&lt;Rate!AA$218,Rate!AA$218,AA20/AA8))</f>
        <v>3.6166471277842906</v>
      </c>
      <c r="CL20" s="37">
        <f>IF(AB20/AB8&gt;Rate!AB$205,Rate!AB$205,IF(AB20/AB8&lt;Rate!AB$218,Rate!AB$218,AB20/AB8))</f>
        <v>3.6850192061459666</v>
      </c>
      <c r="CM20" s="37">
        <f>IF(AC20/AC8&gt;Rate!AC$205,Rate!AC$205,IF(AC20/AC8&lt;Rate!AC$218,Rate!AC$218,AC20/AC8))</f>
        <v>1.1959750183722815</v>
      </c>
      <c r="CN20" s="37">
        <f>IF(AD20/AD8&gt;Rate!AD$205,Rate!AD$205,IF(AD20/AD8&lt;Rate!AD$218,Rate!AD$218,AD20/AD8))</f>
        <v>0.75027184198304797</v>
      </c>
      <c r="CO20" s="37">
        <f>IF(AE20/AE8&gt;NONUS!E328,NONUS!E328,IF(AE20/AE8&lt;NONUS!E342,NONUS!E342,AE20/AE8))</f>
        <v>1.1933091685192689</v>
      </c>
      <c r="CP20" s="37">
        <f>IF(AF20/AF8&gt;Rate!AF$205,Rate!AF$205,IF(AF20/AF8&lt;Rate!AF$218,Rate!AF$218,AF20/AF8))</f>
        <v>2.2751109173507125</v>
      </c>
      <c r="CQ20" s="37">
        <f>IF(AG20/AG8&gt;Rate!AG$205,Rate!AG$205,IF(AG20/AG8&lt;Rate!AG$218,Rate!AG$218,AG20/AG8))</f>
        <v>0</v>
      </c>
      <c r="CR20" s="37" t="e">
        <f>IF(AH20/AH8&gt;Rate!AH$205,Rate!AH$205,IF(AH20/AH8&lt;Rate!AH$218,Rate!AH$218,AH20/AH8))</f>
        <v>#DIV/0!</v>
      </c>
      <c r="CS20" s="37">
        <f>IF(AI20/AI8&gt;Rate!AI$205,Rate!AI$205,IF(AI20/AI8&lt;Rate!AI$218,Rate!AI$218,AI20/AI8))</f>
        <v>0.88711127314986238</v>
      </c>
      <c r="CT20" s="37">
        <f>IF(AJ20/AJ8&gt;Rate!AJ$205,Rate!AJ$205,IF(AJ20/AJ8&lt;Rate!AJ$218,Rate!AJ$218,AJ20/AJ8))</f>
        <v>1.3502922004652151</v>
      </c>
      <c r="CU20" s="37">
        <f>IF(AK20/AK8&gt;Rate!AK$205,Rate!AK$205,IF(AK20/AK8&lt;Rate!AK$218,Rate!AK$218,AK20/AK8))</f>
        <v>1.4039081472002508</v>
      </c>
      <c r="CV20" s="37">
        <f>IF(AL20/AL8&gt;NONUS!F328,NONUS!F328,IF(AL20/AL8&lt;NONUS!F342,NONUS!F342,AL20/AL8))</f>
        <v>1.5448983489663812</v>
      </c>
      <c r="CW20" s="37">
        <f>IF(AM20/AM8&gt;Rate!AM$205,Rate!AM$205,IF(AM20/AM8&lt;Rate!AM$218,Rate!AM$218,AM20/AM8))</f>
        <v>0.97441650654620227</v>
      </c>
      <c r="CX20" s="37">
        <f>IF(AN20/AN8&gt;Rate!AN$205,Rate!AN$205,IF(AN20/AN8&lt;Rate!AN$218,Rate!AN$218,AN20/AN8))</f>
        <v>1.1681026045640326</v>
      </c>
      <c r="CY20" s="37">
        <f>IF(AO20/AO8&gt;Rate!AO$205,Rate!AO$205,IF(AO20/AO8&lt;Rate!AO$218,Rate!AO$218,AO20/AO8))</f>
        <v>0.99417212170802394</v>
      </c>
      <c r="CZ20" s="37">
        <f>IF(AP20/AP8&gt;Rate!AP$205,Rate!AP$205,IF(AP20/AP8&lt;Rate!AP$218,Rate!AP$218,AP20/AP8))</f>
        <v>1.5952727272727272</v>
      </c>
      <c r="DA20" s="37">
        <f>IF(AQ20/AQ8&gt;NONUS!G328,NONUS!G328,IF(AQ20/AQ8&lt;NONUS!G342,NONUS!G342,AQ20/AQ8))</f>
        <v>0.72475666694629082</v>
      </c>
      <c r="DB20" s="37">
        <f>IF(AR20/AR8&gt;Rate!AR$205,Rate!AR$205,IF(AR20/AR8&lt;Rate!AR$218,Rate!AR$218,AR20/AR8))</f>
        <v>0.78015222482435598</v>
      </c>
      <c r="DC20" s="37">
        <f>IF(AS20/AS8&gt;Rate!AS$205,Rate!AS$205,IF(AS20/AS8&lt;Rate!AS$218,Rate!AS$218,AS20/AS8))</f>
        <v>1.3504173719087458</v>
      </c>
      <c r="DD20" s="37">
        <f t="shared" si="4"/>
        <v>0.92875904587810831</v>
      </c>
      <c r="DE20" s="37">
        <f>IF(AU20/AU8&gt;Rate!AU$205,Rate!AU$205,IF(AU20/AU8&lt;Rate!AU$218,Rate!AU$218,AU20/AU8))</f>
        <v>1.132807663999055</v>
      </c>
      <c r="DF20" s="37">
        <f>IF(AV20/AV8&gt;Rate!AV$205,Rate!AV$205,IF(AV20/AV8&lt;Rate!AV$218,Rate!AV$218,AV20/AV8))</f>
        <v>1.2436740411126512</v>
      </c>
      <c r="DG20" s="37">
        <f>IF(AW20/AW8&gt;Rate!AW$205,Rate!AW$205,IF(AW20/AW8&lt;Rate!AW$218,Rate!AW$218,AW20/AW8))</f>
        <v>9.3135382357007135</v>
      </c>
      <c r="DH20" s="37">
        <f>IF(AX20/AX8&gt;NONUS!I328,NONUS!I328,IF(AX20/AX8&lt;NONUS!I342,NONUS!I342,AX20/AX8))</f>
        <v>1.1673669535208087</v>
      </c>
      <c r="DI20" s="37">
        <f>IF(AY20/AY8&gt;Rate!AY$205,Rate!AY$205,IF(AY20/AY8&lt;Rate!AY$218,Rate!AY$218,AY20/AY8))</f>
        <v>1.4231914537680905</v>
      </c>
      <c r="DJ20" s="37">
        <f>IF(AZ20/AZ8&gt;Rate!AZ$205,Rate!AZ$205,IF(AZ20/AZ8&lt;Rate!AZ$218,Rate!AZ$218,AZ20/AZ8))</f>
        <v>1.2930499785514871</v>
      </c>
      <c r="DK20" s="37">
        <f>IF(BA20/BA8&gt;Rate!BA$205,Rate!BA$205,IF(BA20/BA8&lt;Rate!BA$218,Rate!BA$218,BA20/BA8))</f>
        <v>1.1314724155340727</v>
      </c>
      <c r="DL20" s="37">
        <f>IF(BB20/BB8&gt;Rate!BB$205,Rate!BB$205,IF(BB20/BB8&lt;Rate!BB$218,Rate!BB$218,BB20/BB8))</f>
        <v>1.0091623244627614</v>
      </c>
      <c r="DM20" s="37">
        <f>IF(BC20/BC8&gt;Rate!BC$205,Rate!BC$205,IF(BC20/BC8&lt;Rate!BC$218,Rate!BC$218,BC20/BC8))</f>
        <v>3.263866117792507</v>
      </c>
      <c r="DN20" s="37" t="e">
        <f>IF(BD20/BD8&gt;Rate!BD$205,Rate!BD$205,IF(BD20/BD8&lt;Rate!BD$218,Rate!BD$218,BD20/BD8))</f>
        <v>#DIV/0!</v>
      </c>
      <c r="DO20" s="37">
        <f>IF(BE20/BE8&gt;Rate!BE$205,Rate!BE$205,IF(BE20/BE8&lt;Rate!BE$218,Rate!BE$218,BE20/BE8))</f>
        <v>0.64491380317197278</v>
      </c>
      <c r="DP20" s="37">
        <f>IF(BF20/BF8&gt;Rate!BF$205,Rate!BF$205,IF(BF20/BF8&lt;Rate!BF$218,Rate!BF$218,BF20/BF8))</f>
        <v>0.48371104815864024</v>
      </c>
      <c r="DQ20" s="37">
        <f>IF(BG20/BG8&gt;Rate!BG$205,Rate!BG$205,IF(BG20/BG8&lt;Rate!BG$218,Rate!BG$218,BG20/BG8))</f>
        <v>1.5092220230979001</v>
      </c>
      <c r="DR20" s="37">
        <f>IF(BH20/BH8&gt;Rate!BH$205,Rate!BH$205,IF(BH20/BH8&lt;Rate!BH$218,Rate!BH$218,BH20/BH8))</f>
        <v>0.83471742556710582</v>
      </c>
      <c r="DU20" s="19">
        <v>1.0720723325171835</v>
      </c>
      <c r="DV20" s="19">
        <v>0.99485184698167273</v>
      </c>
      <c r="DW20" s="19">
        <v>0.58295144782096064</v>
      </c>
      <c r="DX20" s="19">
        <v>0.53326933811619803</v>
      </c>
      <c r="DY20" s="19">
        <v>0.55907158924190181</v>
      </c>
      <c r="DZ20" s="19">
        <v>0.98590983669832277</v>
      </c>
      <c r="EA20" s="19" t="e">
        <v>#DIV/0!</v>
      </c>
      <c r="EB20" s="19">
        <v>0.90969509898214285</v>
      </c>
      <c r="EC20" s="19">
        <v>1.0883669431567509</v>
      </c>
      <c r="ED20" s="19">
        <v>0.5937461831809081</v>
      </c>
      <c r="EE20" s="19">
        <v>1.8315317961876774</v>
      </c>
      <c r="EF20" s="19">
        <v>0.92718826669194032</v>
      </c>
      <c r="EG20" s="19">
        <v>0.96121554451303748</v>
      </c>
      <c r="EH20" s="19">
        <v>0.59750311510880305</v>
      </c>
      <c r="EI20" s="19">
        <v>0.92361263627764323</v>
      </c>
      <c r="EJ20" s="19">
        <v>0.63224193727547873</v>
      </c>
      <c r="EK20" s="19">
        <v>1.3530559783347713</v>
      </c>
      <c r="EL20" s="19">
        <v>0.71027374834829071</v>
      </c>
      <c r="EM20" s="19">
        <v>5.6033804766970121</v>
      </c>
      <c r="EN20" s="19">
        <v>1.0968421359910805</v>
      </c>
      <c r="EO20" s="19">
        <v>0.54141139861798171</v>
      </c>
      <c r="EP20" s="19" t="e">
        <v>#DIV/0!</v>
      </c>
      <c r="EQ20" s="19">
        <v>7.766974397470257</v>
      </c>
      <c r="ER20" s="19">
        <v>0.3307416033687437</v>
      </c>
      <c r="ES20" s="19">
        <v>0.79974747962539883</v>
      </c>
      <c r="ET20" s="19">
        <v>1.3633597244138997</v>
      </c>
      <c r="EU20" s="19">
        <v>0.77694100045199421</v>
      </c>
      <c r="EV20" s="19">
        <v>0.92145397328697443</v>
      </c>
      <c r="EW20" s="19">
        <v>0.88580552090505782</v>
      </c>
      <c r="EX20" s="19">
        <v>1.2999066558311105</v>
      </c>
      <c r="EY20" s="19">
        <v>0.90835928602624505</v>
      </c>
      <c r="EZ20" s="19">
        <v>7.697614065674574</v>
      </c>
      <c r="FA20" s="19">
        <v>2.041740567155002E-2</v>
      </c>
      <c r="FB20" s="19">
        <v>0.61758343173574615</v>
      </c>
      <c r="FC20" s="19">
        <v>1.5608267727144987</v>
      </c>
      <c r="FD20" s="19">
        <v>1.21312373413539</v>
      </c>
      <c r="FE20" s="19">
        <v>1.7435914256953824</v>
      </c>
      <c r="FF20" s="19">
        <v>0.79435988055428186</v>
      </c>
      <c r="FG20" s="19">
        <v>1.3064594685537507</v>
      </c>
      <c r="FH20" s="19">
        <v>1.2459827827074559</v>
      </c>
      <c r="FI20" s="19">
        <v>1.0430395677876294</v>
      </c>
      <c r="FJ20" s="19">
        <v>0.55317262147881241</v>
      </c>
      <c r="FK20" s="19">
        <v>1.0118757090207189</v>
      </c>
      <c r="FL20" s="19">
        <v>1.0662232861656102</v>
      </c>
      <c r="FM20" s="19">
        <v>0.85342249920447533</v>
      </c>
      <c r="FN20" s="19">
        <v>0.45806292059834275</v>
      </c>
      <c r="FO20" s="19">
        <v>0.94346697919927014</v>
      </c>
      <c r="FP20" s="19">
        <v>0.29958737295560195</v>
      </c>
      <c r="FQ20" s="19">
        <v>1.4122547819965496</v>
      </c>
      <c r="FR20" s="19">
        <v>0.98402055588190918</v>
      </c>
      <c r="FS20" s="19">
        <v>0.96127042119983941</v>
      </c>
      <c r="FT20" s="19">
        <v>0.97442493016834175</v>
      </c>
      <c r="FU20" s="19">
        <v>1.321128361572163</v>
      </c>
      <c r="FV20" s="19">
        <v>1.9052663689386728</v>
      </c>
      <c r="FW20" s="19" t="e">
        <v>#DIV/0!</v>
      </c>
      <c r="FX20" s="19">
        <v>0.92475912490479373</v>
      </c>
      <c r="FY20" s="19">
        <v>0.32701204655700733</v>
      </c>
      <c r="FZ20" s="19">
        <v>4.6919343367164217</v>
      </c>
      <c r="GA20" s="19">
        <v>49.259488525101034</v>
      </c>
    </row>
    <row r="21" spans="1:183" ht="15" x14ac:dyDescent="0.25">
      <c r="A21" s="3" t="s">
        <v>80</v>
      </c>
      <c r="B21" s="21">
        <v>11646168</v>
      </c>
      <c r="C21" s="21">
        <v>19709814</v>
      </c>
      <c r="D21" s="21">
        <v>3800910.25</v>
      </c>
      <c r="E21" s="21">
        <v>8355234</v>
      </c>
      <c r="F21" s="21">
        <v>268915.9375</v>
      </c>
      <c r="G21" s="21">
        <v>6781544.5</v>
      </c>
      <c r="H21" s="21">
        <v>0</v>
      </c>
      <c r="I21" s="21">
        <v>65775128</v>
      </c>
      <c r="J21" s="21">
        <v>5396022</v>
      </c>
      <c r="K21" s="21">
        <v>5815330</v>
      </c>
      <c r="L21" s="21">
        <v>1120989.75</v>
      </c>
      <c r="M21" s="21">
        <v>75225480</v>
      </c>
      <c r="N21" s="21">
        <v>15628413</v>
      </c>
      <c r="O21" s="21">
        <v>58069.1328125</v>
      </c>
      <c r="P21" s="21">
        <v>950688.375</v>
      </c>
      <c r="Q21" s="21">
        <v>556168.625</v>
      </c>
      <c r="R21" s="21">
        <v>9074639</v>
      </c>
      <c r="S21" s="21">
        <v>263.890625</v>
      </c>
      <c r="T21" s="21">
        <v>42014.59375</v>
      </c>
      <c r="U21" s="21">
        <v>7490807.5</v>
      </c>
      <c r="V21" s="21">
        <v>7590381</v>
      </c>
      <c r="W21" s="37">
        <v>0</v>
      </c>
      <c r="X21" s="21">
        <v>2681659.25</v>
      </c>
      <c r="Y21" s="21">
        <v>1114285.75</v>
      </c>
      <c r="Z21" s="21">
        <v>8901579</v>
      </c>
      <c r="AA21" s="21">
        <v>391917.46875</v>
      </c>
      <c r="AB21" s="21">
        <v>1220130.5</v>
      </c>
      <c r="AC21" s="21">
        <v>20569826</v>
      </c>
      <c r="AD21" s="21">
        <v>7431.6884765625</v>
      </c>
      <c r="AE21" s="21">
        <v>883363.4375</v>
      </c>
      <c r="AF21" s="21">
        <v>7130251</v>
      </c>
      <c r="AG21" s="21">
        <v>60617.65234375</v>
      </c>
      <c r="AH21" s="21">
        <v>0</v>
      </c>
      <c r="AI21" s="21">
        <v>1966708.375</v>
      </c>
      <c r="AJ21" s="21">
        <v>10831882</v>
      </c>
      <c r="AK21" s="21">
        <v>642289.75</v>
      </c>
      <c r="AL21" s="21">
        <v>940779.875</v>
      </c>
      <c r="AM21" s="21">
        <v>14092838</v>
      </c>
      <c r="AN21" s="21">
        <v>16000359</v>
      </c>
      <c r="AO21" s="21">
        <v>15725570</v>
      </c>
      <c r="AP21" s="21">
        <v>10646109</v>
      </c>
      <c r="AQ21" s="21">
        <v>8487604</v>
      </c>
      <c r="AR21" s="21">
        <v>4061367</v>
      </c>
      <c r="AS21" s="21">
        <v>21344830</v>
      </c>
      <c r="AT21" s="21">
        <v>214740.484375</v>
      </c>
      <c r="AU21" s="21">
        <v>1941662.5</v>
      </c>
      <c r="AV21" s="21">
        <v>9641829</v>
      </c>
      <c r="AW21" s="21">
        <v>28092.642578125</v>
      </c>
      <c r="AX21" s="21">
        <v>3343230.25</v>
      </c>
      <c r="AY21" s="21">
        <v>4453294.5</v>
      </c>
      <c r="AZ21" s="21">
        <v>65914956</v>
      </c>
      <c r="BA21" s="21">
        <v>460041600</v>
      </c>
      <c r="BB21" s="21">
        <v>5296115</v>
      </c>
      <c r="BC21" s="21">
        <v>3087118.25</v>
      </c>
      <c r="BD21" s="21">
        <v>0</v>
      </c>
      <c r="BE21" s="21">
        <v>6575979.5</v>
      </c>
      <c r="BF21" s="21">
        <v>979590</v>
      </c>
      <c r="BG21" s="21">
        <v>118358.5859375</v>
      </c>
      <c r="BH21" s="21">
        <v>446.85726928710937</v>
      </c>
      <c r="BI21" s="21">
        <v>1177934206.5516357</v>
      </c>
      <c r="BJ21" s="21">
        <f t="shared" si="1"/>
        <v>2015</v>
      </c>
      <c r="BK21" s="21">
        <f t="shared" si="2"/>
        <v>12</v>
      </c>
      <c r="BL21" s="37">
        <f>IF(B21/B9&gt;NONUS!B329,NONUS!B329,IF(B21/B9&lt;NONUS!B343,NONUS!B343,B21/B9))</f>
        <v>1.0914650649996214</v>
      </c>
      <c r="BM21" s="37">
        <f>IF(C21/C9&gt;Rate!C$206,Rate!C$206,IF(C21/C9&lt;Rate!C$219,Rate!C$219,C21/C9))</f>
        <v>1.1839998125766475</v>
      </c>
      <c r="BN21" s="37">
        <f>IF(D21/D9&gt;Rate!D$206,Rate!D$206,IF(D21/D9&lt;Rate!D$219,Rate!D$219,D21/D9))</f>
        <v>1.0973785501889675</v>
      </c>
      <c r="BO21" s="37">
        <f>IF(E21/E9&gt;Rate!E$206,Rate!E$206,IF(E21/E9&lt;Rate!E$219,Rate!E$219,E21/E9))</f>
        <v>0.77541242108160646</v>
      </c>
      <c r="BP21" s="37">
        <f>IF(F21/F9&gt;NONUS!C329,NONUS!C329,IF(F21/F9&lt;NONUS!C343,NONUS!C343,F21/F9))</f>
        <v>0.57959073544956363</v>
      </c>
      <c r="BQ21" s="37">
        <f>IF((G21+H21)/(G9+H9)&gt;NONUS!J329,NONUS!J329,IF((G21+H21)/(G9+H9)&lt;NONUS!J343,NONUS!J343,(G21+H21)/(G9+H9)))</f>
        <v>1.0228998957648994</v>
      </c>
      <c r="BR21" s="37" t="e">
        <f>IF(H21/H9&gt;Rate!H$206,Rate!H$206,IF(H21/H9&lt;Rate!H$219,Rate!H$219,H21/H9))</f>
        <v>#DIV/0!</v>
      </c>
      <c r="BS21" s="37">
        <f>IF(I21/I9&gt;Rate!I$206,Rate!I$206,IF(I21/I9&lt;Rate!I$219,Rate!I$219,I21/I9))</f>
        <v>0.94030590882937448</v>
      </c>
      <c r="BT21" s="37">
        <f>IF(J21/J9&gt;Rate!J$206,Rate!J$206,IF(J21/J9&lt;Rate!J$219,Rate!J$219,J21/J9))</f>
        <v>1.1451687541257793</v>
      </c>
      <c r="BU21" s="37">
        <f>IF(K21/K9&gt;Rate!K$206,Rate!K$206,IF(K21/K9&lt;Rate!K$219,Rate!K$219,K21/K9))</f>
        <v>1.179187139052847</v>
      </c>
      <c r="BV21" s="37">
        <f>IF(L21/L9&gt;Rate!L$206,Rate!L$206,IF(L21/L9&lt;Rate!L$219,Rate!L$219,L21/L9))</f>
        <v>3.4520940107565199</v>
      </c>
      <c r="BW21" s="37">
        <f>IF(M21/M9&gt;Rate!M$206,Rate!M$206,IF(M21/M9&lt;Rate!M$219,Rate!M$219,M21/M9))</f>
        <v>0.91931931624636887</v>
      </c>
      <c r="BX21" s="37">
        <f>IF(N21/N9&gt;Rate!N$206,Rate!N$206,IF(N21/N9&lt;Rate!N$219,Rate!N$219,N21/N9))</f>
        <v>1.0731826984832529</v>
      </c>
      <c r="BY21" s="37">
        <f>IF(O21/O9&gt;Rate!O$206,Rate!O$206,IF(O21/O9&lt;Rate!O$219,Rate!O$219,O21/O9))</f>
        <v>7.845070422535211</v>
      </c>
      <c r="BZ21" s="37">
        <f>IF(P21/P9&gt;Rate!P$206,Rate!P$206,IF(P21/P9&lt;Rate!P$219,Rate!P$219,P21/P9))</f>
        <v>0.9555640209715045</v>
      </c>
      <c r="CA21" s="37">
        <f>IF(Q21/Q9&gt;Rate!Q$206,Rate!Q$206,IF(Q21/Q9&lt;Rate!Q$219,Rate!Q$219,Q21/Q9))</f>
        <v>3.3550543024227233</v>
      </c>
      <c r="CB21" s="37">
        <f>IF(R21/R9&gt;Rate!R$206,Rate!R$206,IF(R21/R9&lt;Rate!R$219,Rate!R$219,R21/R9))</f>
        <v>1.0818055773200184</v>
      </c>
      <c r="CC21" s="37">
        <f>IF(S21/S9&gt;Rate!S$206,Rate!S$206,IF(S21/S9&lt;Rate!S$219,Rate!S$219,S21/S9))</f>
        <v>2.382636655948553</v>
      </c>
      <c r="CD21" s="37">
        <f>IF(T21/T9&gt;Rate!T$206,Rate!T$206,IF(T21/T9&lt;Rate!T$219,Rate!T$219,T21/T9))</f>
        <v>2.2812157337334256</v>
      </c>
      <c r="CE21" s="37">
        <f>IF(U21/U9&gt;Rate!U$206,Rate!U$206,IF(U21/U9&lt;Rate!U$219,Rate!U$219,U21/U9))</f>
        <v>1.3011687195934538</v>
      </c>
      <c r="CF21" s="37">
        <f>IF(V21/V9&gt;Rate!V$206,Rate!V$206,IF(V21/V9&lt;Rate!V$219,Rate!V$219,V21/V9))</f>
        <v>1.2250296336578639</v>
      </c>
      <c r="CG21" s="37">
        <f t="shared" si="3"/>
        <v>1</v>
      </c>
      <c r="CH21" s="37">
        <f>IF(X21/X9&gt;Rate!X$206,Rate!X$206,IF(X21/X9&lt;Rate!X$219,Rate!X$219,X21/X9))</f>
        <v>7.6893200264479411</v>
      </c>
      <c r="CI21" s="37">
        <f>IF(Y21/Y9&gt;Rate!Y$206,Rate!Y$206,IF(Y21/Y9&lt;Rate!Y$219,Rate!Y$219,Y21/Y9))</f>
        <v>1.7522074127160299</v>
      </c>
      <c r="CJ21" s="37">
        <f>IF(Z21/Z9&gt;Rate!Z$206,Rate!Z$206,IF(Z21/Z9&lt;Rate!Z$219,Rate!Z$219,Z21/Z9))</f>
        <v>1.3992916281634984</v>
      </c>
      <c r="CK21" s="37">
        <f>IF(AA21/AA9&gt;Rate!AA$206,Rate!AA$206,IF(AA21/AA9&lt;Rate!AA$219,Rate!AA$219,AA21/AA9))</f>
        <v>6.0880361173814901</v>
      </c>
      <c r="CL21" s="37">
        <f>IF(AB21/AB9&gt;Rate!AB$206,Rate!AB$206,IF(AB21/AB9&lt;Rate!AB$219,Rate!AB$219,AB21/AB9))</f>
        <v>2.1728083861433283</v>
      </c>
      <c r="CM21" s="37">
        <f>IF(AC21/AC9&gt;Rate!AC$206,Rate!AC$206,IF(AC21/AC9&lt;Rate!AC$219,Rate!AC$219,AC21/AC9))</f>
        <v>1.0878976942297249</v>
      </c>
      <c r="CN21" s="37">
        <f>IF(AD21/AD9&gt;Rate!AD$206,Rate!AD$206,IF(AD21/AD9&lt;Rate!AD$219,Rate!AD$219,AD21/AD9))</f>
        <v>1.2400504718475729</v>
      </c>
      <c r="CO21" s="37">
        <f>IF(AE21/AE9&gt;NONUS!E329,NONUS!E329,IF(AE21/AE9&lt;NONUS!E343,NONUS!E343,AE21/AE9))</f>
        <v>0.98457813089181134</v>
      </c>
      <c r="CP21" s="37">
        <f>IF(AF21/AF9&gt;Rate!AF$206,Rate!AF$206,IF(AF21/AF9&lt;Rate!AF$219,Rate!AF$219,AF21/AF9))</f>
        <v>1.4996732068415082</v>
      </c>
      <c r="CQ21" s="37">
        <f>IF(AG21/AG9&gt;Rate!AG$206,Rate!AG$206,IF(AG21/AG9&lt;Rate!AG$219,Rate!AG$219,AG21/AG9))</f>
        <v>0</v>
      </c>
      <c r="CR21" s="37" t="e">
        <f>IF(AH21/AH9&gt;Rate!AH$206,Rate!AH$206,IF(AH21/AH9&lt;Rate!AH$219,Rate!AH$219,AH21/AH9))</f>
        <v>#DIV/0!</v>
      </c>
      <c r="CS21" s="37">
        <f>IF(AI21/AI9&gt;Rate!AI$206,Rate!AI$206,IF(AI21/AI9&lt;Rate!AI$219,Rate!AI$219,AI21/AI9))</f>
        <v>1.2806548489692278</v>
      </c>
      <c r="CT21" s="37">
        <f>IF(AJ21/AJ9&gt;Rate!AJ$206,Rate!AJ$206,IF(AJ21/AJ9&lt;Rate!AJ$219,Rate!AJ$219,AJ21/AJ9))</f>
        <v>1.5889614677047252</v>
      </c>
      <c r="CU21" s="37">
        <f>IF(AK21/AK9&gt;Rate!AK$206,Rate!AK$206,IF(AK21/AK9&lt;Rate!AK$219,Rate!AK$219,AK21/AK9))</f>
        <v>0.91390191244995123</v>
      </c>
      <c r="CV21" s="37">
        <f>IF(AL21/AL9&gt;NONUS!F329,NONUS!F329,IF(AL21/AL9&lt;NONUS!F343,NONUS!F343,AL21/AL9))</f>
        <v>1.0764977858905889</v>
      </c>
      <c r="CW21" s="37">
        <f>IF(AM21/AM9&gt;Rate!AM$206,Rate!AM$206,IF(AM21/AM9&lt;Rate!AM$219,Rate!AM$219,AM21/AM9))</f>
        <v>0.98032735226836776</v>
      </c>
      <c r="CX21" s="37">
        <f>IF(AN21/AN9&gt;Rate!AN$206,Rate!AN$206,IF(AN21/AN9&lt;Rate!AN$219,Rate!AN$219,AN21/AN9))</f>
        <v>1.0712684156114853</v>
      </c>
      <c r="CY21" s="37">
        <f>IF(AO21/AO9&gt;Rate!AO$206,Rate!AO$206,IF(AO21/AO9&lt;Rate!AO$219,Rate!AO$219,AO21/AO9))</f>
        <v>1.062145519671235</v>
      </c>
      <c r="CZ21" s="37">
        <f>IF(AP21/AP9&gt;Rate!AP$206,Rate!AP$206,IF(AP21/AP9&lt;Rate!AP$219,Rate!AP$219,AP21/AP9))</f>
        <v>1.5047709131297693</v>
      </c>
      <c r="DA21" s="37">
        <f>IF(AQ21/AQ9&gt;NONUS!G329,NONUS!G329,IF(AQ21/AQ9&lt;NONUS!G343,NONUS!G343,AQ21/AQ9))</f>
        <v>1.3067930425059331</v>
      </c>
      <c r="DB21" s="37">
        <f>IF(AR21/AR9&gt;Rate!AR$206,Rate!AR$206,IF(AR21/AR9&lt;Rate!AR$219,Rate!AR$219,AR21/AR9))</f>
        <v>0.91407482762772763</v>
      </c>
      <c r="DC21" s="37">
        <f>IF(AS21/AS9&gt;Rate!AS$206,Rate!AS$206,IF(AS21/AS9&lt;Rate!AS$219,Rate!AS$219,AS21/AS9))</f>
        <v>1.2828680072468646</v>
      </c>
      <c r="DD21" s="37">
        <f t="shared" si="4"/>
        <v>0.80754541968544991</v>
      </c>
      <c r="DE21" s="37">
        <f>IF(AU21/AU9&gt;Rate!AU$206,Rate!AU$206,IF(AU21/AU9&lt;Rate!AU$219,Rate!AU$219,AU21/AU9))</f>
        <v>1.7660168885391208</v>
      </c>
      <c r="DF21" s="37">
        <f>IF(AV21/AV9&gt;Rate!AV$206,Rate!AV$206,IF(AV21/AV9&lt;Rate!AV$219,Rate!AV$219,AV21/AV9))</f>
        <v>1.1351176572319472</v>
      </c>
      <c r="DG21" s="37">
        <f>IF(AW21/AW9&gt;Rate!AW$206,Rate!AW$206,IF(AW21/AW9&lt;Rate!AW$219,Rate!AW$219,AW21/AW9))</f>
        <v>1.9037206672152784</v>
      </c>
      <c r="DH21" s="37">
        <f>IF(AX21/AX9&gt;NONUS!I329,NONUS!I329,IF(AX21/AX9&lt;NONUS!I343,NONUS!I343,AX21/AX9))</f>
        <v>1.1091581271713331</v>
      </c>
      <c r="DI21" s="37">
        <f>IF(AY21/AY9&gt;Rate!AY$206,Rate!AY$206,IF(AY21/AY9&lt;Rate!AY$219,Rate!AY$219,AY21/AY9))</f>
        <v>1.1739407914811224</v>
      </c>
      <c r="DJ21" s="37">
        <f>IF(AZ21/AZ9&gt;Rate!AZ$206,Rate!AZ$206,IF(AZ21/AZ9&lt;Rate!AZ$219,Rate!AZ$219,AZ21/AZ9))</f>
        <v>1.136087185920762</v>
      </c>
      <c r="DK21" s="37">
        <f>IF(BA21/BA9&gt;Rate!BA$206,Rate!BA$206,IF(BA21/BA9&lt;Rate!BA$219,Rate!BA$219,BA21/BA9))</f>
        <v>1.0864032249240003</v>
      </c>
      <c r="DL21" s="37">
        <f>IF(BB21/BB9&gt;Rate!BB$206,Rate!BB$206,IF(BB21/BB9&lt;Rate!BB$219,Rate!BB$219,BB21/BB9))</f>
        <v>1.0739268847276253</v>
      </c>
      <c r="DM21" s="37">
        <f>IF(BC21/BC9&gt;Rate!BC$206,Rate!BC$206,IF(BC21/BC9&lt;Rate!BC$219,Rate!BC$219,BC21/BC9))</f>
        <v>2.8049678012879484</v>
      </c>
      <c r="DN21" s="37" t="e">
        <f>IF(BD21/BD9&gt;Rate!BD$206,Rate!BD$206,IF(BD21/BD9&lt;Rate!BD$219,Rate!BD$219,BD21/BD9))</f>
        <v>#DIV/0!</v>
      </c>
      <c r="DO21" s="37">
        <f>IF(BE21/BE9&gt;Rate!BE$206,Rate!BE$206,IF(BE21/BE9&lt;Rate!BE$219,Rate!BE$219,BE21/BE9))</f>
        <v>0.91127088734032091</v>
      </c>
      <c r="DP21" s="37">
        <f>IF(BF21/BF9&gt;Rate!BF$206,Rate!BF$206,IF(BF21/BF9&lt;Rate!BF$219,Rate!BF$219,BF21/BF9))</f>
        <v>3.37436110850668</v>
      </c>
      <c r="DQ21" s="37">
        <f>IF(BG21/BG9&gt;Rate!BG$206,Rate!BG$206,IF(BG21/BG9&lt;Rate!BG$219,Rate!BG$219,BG21/BG9))</f>
        <v>2.7202443460062553</v>
      </c>
      <c r="DR21" s="37">
        <f>IF(BH21/BH9&gt;Rate!BH$206,Rate!BH$206,IF(BH21/BH9&lt;Rate!BH$219,Rate!BH$219,BH21/BH9))</f>
        <v>9.9285391026596559E-2</v>
      </c>
      <c r="DU21" s="19">
        <v>0.9685994586681822</v>
      </c>
      <c r="DV21" s="19">
        <v>0.97601819984135618</v>
      </c>
      <c r="DW21" s="19">
        <v>0.90578484323026165</v>
      </c>
      <c r="DX21" s="19">
        <v>0.65541459441119276</v>
      </c>
      <c r="DY21" s="19">
        <v>0.55258535123905783</v>
      </c>
      <c r="DZ21" s="19">
        <v>1.0262839820110601</v>
      </c>
      <c r="EA21" s="19" t="e">
        <v>#DIV/0!</v>
      </c>
      <c r="EB21" s="19">
        <v>0.96360010830537957</v>
      </c>
      <c r="EC21" s="19">
        <v>1.0494557202176988</v>
      </c>
      <c r="ED21" s="19">
        <v>1.2452292356695909</v>
      </c>
      <c r="EE21" s="19">
        <v>0.63347671772094005</v>
      </c>
      <c r="EF21" s="19">
        <v>0.97079165964641989</v>
      </c>
      <c r="EG21" s="19">
        <v>0.95547620525244348</v>
      </c>
      <c r="EH21" s="19">
        <v>0.15412860987428004</v>
      </c>
      <c r="EI21" s="19">
        <v>0.82361733730635245</v>
      </c>
      <c r="EJ21" s="19">
        <v>1.3685279553324301</v>
      </c>
      <c r="EK21" s="19">
        <v>1.3711540364282726</v>
      </c>
      <c r="EL21" s="19">
        <v>0.33787273130489276</v>
      </c>
      <c r="EM21" s="19">
        <v>6.8755751106101375</v>
      </c>
      <c r="EN21" s="19">
        <v>1.2359462448196237</v>
      </c>
      <c r="EO21" s="19">
        <v>1.2977922748368125</v>
      </c>
      <c r="EP21" s="19" t="e">
        <v>#DIV/0!</v>
      </c>
      <c r="EQ21" s="19">
        <v>6.346114267065265</v>
      </c>
      <c r="ER21" s="19">
        <v>1.5825279357630491</v>
      </c>
      <c r="ES21" s="19">
        <v>1.2235378213313792</v>
      </c>
      <c r="ET21" s="19">
        <v>0.83034740938528528</v>
      </c>
      <c r="EU21" s="19">
        <v>0.98944461327945388</v>
      </c>
      <c r="EV21" s="19">
        <v>1.0434679246435679</v>
      </c>
      <c r="EW21" s="19">
        <v>0.52700444412665559</v>
      </c>
      <c r="EX21" s="19">
        <v>0.87682047957896359</v>
      </c>
      <c r="EY21" s="19">
        <v>1.1935988948987934</v>
      </c>
      <c r="EZ21" s="19">
        <v>16.810298274649409</v>
      </c>
      <c r="FA21" s="19">
        <v>0.47398051281731524</v>
      </c>
      <c r="FB21" s="19">
        <v>1.3400710915438954</v>
      </c>
      <c r="FC21" s="19">
        <v>0.99578563244123186</v>
      </c>
      <c r="FD21" s="19">
        <v>1.172573549628815</v>
      </c>
      <c r="FE21" s="19">
        <v>0.87494151812937992</v>
      </c>
      <c r="FF21" s="19">
        <v>0.80301587952212983</v>
      </c>
      <c r="FG21" s="19">
        <v>0.87476244294618888</v>
      </c>
      <c r="FH21" s="19">
        <v>1.4279089089892594</v>
      </c>
      <c r="FI21" s="19">
        <v>0.86449938683406991</v>
      </c>
      <c r="FJ21" s="19">
        <v>1.0571795878453103</v>
      </c>
      <c r="FK21" s="19">
        <v>0.7164518012598895</v>
      </c>
      <c r="FL21" s="19">
        <v>0.93274267996407045</v>
      </c>
      <c r="FM21" s="19">
        <v>0.71488078549917577</v>
      </c>
      <c r="FN21" s="19">
        <v>2.3128090745022702</v>
      </c>
      <c r="FO21" s="19">
        <v>1.0103099299844409</v>
      </c>
      <c r="FP21" s="19">
        <v>0.86153453189161966</v>
      </c>
      <c r="FQ21" s="19">
        <v>1.2057582134341973</v>
      </c>
      <c r="FR21" s="19">
        <v>1.1056605560824586</v>
      </c>
      <c r="FS21" s="19">
        <v>0.99907806615129968</v>
      </c>
      <c r="FT21" s="19">
        <v>1.0128277227482252</v>
      </c>
      <c r="FU21" s="19">
        <v>1.3565980767786232</v>
      </c>
      <c r="FV21" s="19">
        <v>2.8896638272448985</v>
      </c>
      <c r="FW21" s="19" t="e">
        <v>#DIV/0!</v>
      </c>
      <c r="FX21" s="19">
        <v>0.79663185828394234</v>
      </c>
      <c r="FY21" s="19">
        <v>0.73546591787046733</v>
      </c>
      <c r="FZ21" s="19">
        <v>8.5618620179817206</v>
      </c>
      <c r="GA21" s="19">
        <v>12.450743802133504</v>
      </c>
    </row>
    <row r="22" spans="1:183" ht="15" x14ac:dyDescent="0.25">
      <c r="A22" s="3" t="s">
        <v>81</v>
      </c>
      <c r="B22" s="21">
        <v>12530315</v>
      </c>
      <c r="C22" s="21">
        <v>19965750</v>
      </c>
      <c r="D22" s="21">
        <v>3535002</v>
      </c>
      <c r="E22" s="21">
        <v>9116299</v>
      </c>
      <c r="F22" s="21">
        <v>323342.78125</v>
      </c>
      <c r="G22" s="21">
        <v>6884605</v>
      </c>
      <c r="H22" s="21">
        <v>0</v>
      </c>
      <c r="I22" s="21">
        <v>65553912</v>
      </c>
      <c r="J22" s="21">
        <v>2772928</v>
      </c>
      <c r="K22" s="21">
        <v>6500701.5</v>
      </c>
      <c r="L22" s="21">
        <v>582917.3125</v>
      </c>
      <c r="M22" s="21">
        <v>77160144</v>
      </c>
      <c r="N22" s="21">
        <v>16566477</v>
      </c>
      <c r="O22" s="21">
        <v>336097.75</v>
      </c>
      <c r="P22" s="21">
        <v>838788.75</v>
      </c>
      <c r="Q22" s="21">
        <v>694375.5</v>
      </c>
      <c r="R22" s="21">
        <v>9025003</v>
      </c>
      <c r="S22" s="21">
        <v>1515.51171875</v>
      </c>
      <c r="T22" s="21">
        <v>48625.79296875</v>
      </c>
      <c r="U22" s="21">
        <v>6289777</v>
      </c>
      <c r="V22" s="21">
        <v>8346157.5</v>
      </c>
      <c r="W22" s="37">
        <v>0</v>
      </c>
      <c r="X22" s="21">
        <v>4408569.5</v>
      </c>
      <c r="Y22" s="21">
        <v>1230529</v>
      </c>
      <c r="Z22" s="21">
        <v>11624371</v>
      </c>
      <c r="AA22" s="21">
        <v>736198.75</v>
      </c>
      <c r="AB22" s="21">
        <v>643782.5625</v>
      </c>
      <c r="AC22" s="21">
        <v>20068726</v>
      </c>
      <c r="AD22" s="21">
        <v>13743.4970703125</v>
      </c>
      <c r="AE22" s="21">
        <v>1268554.875</v>
      </c>
      <c r="AF22" s="21">
        <v>10824443</v>
      </c>
      <c r="AG22" s="21">
        <v>48017.65234375</v>
      </c>
      <c r="AH22" s="21">
        <v>4817.083984375</v>
      </c>
      <c r="AI22" s="21">
        <v>2177151.25</v>
      </c>
      <c r="AJ22" s="21">
        <v>6669749</v>
      </c>
      <c r="AK22" s="21">
        <v>365147.3125</v>
      </c>
      <c r="AL22" s="21">
        <v>1606736.625</v>
      </c>
      <c r="AM22" s="21">
        <v>13225585</v>
      </c>
      <c r="AN22" s="21">
        <v>14857684</v>
      </c>
      <c r="AO22" s="21">
        <v>16484142</v>
      </c>
      <c r="AP22" s="21">
        <v>6950534.5</v>
      </c>
      <c r="AQ22" s="21">
        <v>10367242</v>
      </c>
      <c r="AR22" s="21">
        <v>3427910.25</v>
      </c>
      <c r="AS22" s="21">
        <v>20668730</v>
      </c>
      <c r="AT22" s="21">
        <v>7301.01416015625</v>
      </c>
      <c r="AU22" s="21">
        <v>1953160.875</v>
      </c>
      <c r="AV22" s="21">
        <v>9466483</v>
      </c>
      <c r="AW22" s="21">
        <v>51695.85546875</v>
      </c>
      <c r="AX22" s="21">
        <v>2834192.25</v>
      </c>
      <c r="AY22" s="21">
        <v>4219245</v>
      </c>
      <c r="AZ22" s="21">
        <v>48096476</v>
      </c>
      <c r="BA22" s="21">
        <v>435475776</v>
      </c>
      <c r="BB22" s="21">
        <v>5182114.5</v>
      </c>
      <c r="BC22" s="21">
        <v>389560.15625</v>
      </c>
      <c r="BD22" s="21">
        <v>0</v>
      </c>
      <c r="BE22" s="21">
        <v>5926555</v>
      </c>
      <c r="BF22" s="21">
        <v>544955.25</v>
      </c>
      <c r="BG22" s="21">
        <v>181434.921875</v>
      </c>
      <c r="BH22" s="21">
        <v>171.57614135742187</v>
      </c>
      <c r="BI22" s="21">
        <v>1269021864.6337891</v>
      </c>
      <c r="BJ22" s="21">
        <f t="shared" si="1"/>
        <v>2016</v>
      </c>
      <c r="BK22" s="21">
        <f t="shared" si="2"/>
        <v>1</v>
      </c>
      <c r="BL22" s="37">
        <f>IF(B22/B10&gt;NONUS!B318,NONUS!B318,IF(B22/B10&lt;NONUS!B332,NONUS!B332,B22/B10))</f>
        <v>1.0820747298464979</v>
      </c>
      <c r="BM22" s="37">
        <f>IF(C22/C10&gt;Rate!C$195,Rate!C$195,IF(C22/C10&lt;Rate!C$208,Rate!C$208,C22/C10))</f>
        <v>1.4541700191194507</v>
      </c>
      <c r="BN22" s="37">
        <f>IF(D22/D10&gt;Rate!D$195,Rate!D$195,IF(D22/D10&lt;Rate!D$208,Rate!D$208,D22/D10))</f>
        <v>1.3813463254059339</v>
      </c>
      <c r="BO22" s="37">
        <f>IF(E22/E10&gt;Rate!E$195,Rate!E$195,IF(E22/E10&lt;Rate!E$208,Rate!E$208,E22/E10))</f>
        <v>0.92480391675495777</v>
      </c>
      <c r="BP22" s="37">
        <f>IF(F22/F10&gt;NONUS!C318,NONUS!C318,IF(F22/F10&lt;NONUS!C332,NONUS!C332,F22/F10))</f>
        <v>0.68402544262303755</v>
      </c>
      <c r="BQ22" s="37">
        <f>IF((G22+H22)/(G10+H10)&gt;NONUS!J318,NONUS!J318,IF((G22+H22)/(G10+H10)&lt;NONUS!J332,NONUS!J332,(G22+H22)/(G10+H10)))</f>
        <v>1.0152993074258621</v>
      </c>
      <c r="BR22" s="37" t="e">
        <f>IF(H22/H10&gt;Rate!H$195,Rate!H$195,IF(H22/H10&lt;Rate!H$208,Rate!H$208,H22/H10))</f>
        <v>#DIV/0!</v>
      </c>
      <c r="BS22" s="37">
        <f>IF(I22/I10&gt;Rate!I$195,Rate!I$195,IF(I22/I10&lt;Rate!I$208,Rate!I$208,I22/I10))</f>
        <v>0.97491458740923942</v>
      </c>
      <c r="BT22" s="37">
        <f>IF(J22/J10&gt;Rate!J$195,Rate!J$195,IF(J22/J10&lt;Rate!J$208,Rate!J$208,J22/J10))</f>
        <v>1.2136709378225881</v>
      </c>
      <c r="BU22" s="37">
        <f>IF(K22/K10&gt;Rate!K$195,Rate!K$195,IF(K22/K10&lt;Rate!K$208,Rate!K$208,K22/K10))</f>
        <v>1.002015838311209</v>
      </c>
      <c r="BV22" s="37">
        <f>IF(L22/L10&gt;Rate!L$195,Rate!L$195,IF(L22/L10&lt;Rate!L$208,Rate!L$208,L22/L10))</f>
        <v>8.0814016912870432</v>
      </c>
      <c r="BW22" s="37">
        <f>IF(M22/M10&gt;Rate!M$195,Rate!M$195,IF(M22/M10&lt;Rate!M$208,Rate!M$208,M22/M10))</f>
        <v>1.1036893938908474</v>
      </c>
      <c r="BX22" s="37">
        <f>IF(N22/N10&gt;Rate!N$195,Rate!N$195,IF(N22/N10&lt;Rate!N$208,Rate!N$208,N22/N10))</f>
        <v>1.32620809868254</v>
      </c>
      <c r="BY22" s="37">
        <f>IF(O22/O10&gt;Rate!O$195,Rate!O$195,IF(O22/O10&lt;Rate!O$208,Rate!O$208,O22/O10))</f>
        <v>1.0511287160451839</v>
      </c>
      <c r="BZ22" s="37">
        <f>IF(P22/P10&gt;Rate!P$195,Rate!P$195,IF(P22/P10&lt;Rate!P$208,Rate!P$208,P22/P10))</f>
        <v>1.0937256785634943</v>
      </c>
      <c r="CA22" s="37">
        <f>IF(Q22/Q10&gt;Rate!Q$195,Rate!Q$195,IF(Q22/Q10&lt;Rate!Q$208,Rate!Q$208,Q22/Q10))</f>
        <v>2.5411499436302143</v>
      </c>
      <c r="CB22" s="37">
        <f>IF(R22/R10&gt;Rate!R$195,Rate!R$195,IF(R22/R10&lt;Rate!R$208,Rate!R$208,R22/R10))</f>
        <v>1.181587482220551</v>
      </c>
      <c r="CC22" s="37">
        <f>IF(S22/S10&gt;Rate!S$195,Rate!S$195,IF(S22/S10&lt;Rate!S$208,Rate!S$208,S22/S10))</f>
        <v>0.88070131083631598</v>
      </c>
      <c r="CD22" s="37">
        <f>IF(T22/T10&gt;Rate!T$195,Rate!T$195,IF(T22/T10&lt;Rate!T$208,Rate!T$208,T22/T10))</f>
        <v>4.8451311468582476</v>
      </c>
      <c r="CE22" s="37">
        <f>IF(U22/U10&gt;Rate!U$195,Rate!U$195,IF(U22/U10&lt;Rate!U$208,Rate!U$208,U22/U10))</f>
        <v>1.3996997771193935</v>
      </c>
      <c r="CF22" s="37">
        <f>IF(V22/V10&gt;Rate!V$195,Rate!V$195,IF(V22/V10&lt;Rate!V$208,Rate!V$208,V22/V10))</f>
        <v>1.083040069585244</v>
      </c>
      <c r="CG22" s="37">
        <f t="shared" si="3"/>
        <v>1</v>
      </c>
      <c r="CH22" s="37">
        <f>IF(X22/X10&gt;Rate!X$195,Rate!X$195,IF(X22/X10&lt;Rate!X$208,Rate!X$208,X22/X10))</f>
        <v>2.4812500000000002</v>
      </c>
      <c r="CI22" s="37">
        <f>IF(Y22/Y10&gt;Rate!Y$195,Rate!Y$195,IF(Y22/Y10&lt;Rate!Y$208,Rate!Y$208,Y22/Y10))</f>
        <v>1.0380344620584885</v>
      </c>
      <c r="CJ22" s="37">
        <f>IF(Z22/Z10&gt;Rate!Z$195,Rate!Z$195,IF(Z22/Z10&lt;Rate!Z$208,Rate!Z$208,Z22/Z10))</f>
        <v>1.5486086946327446</v>
      </c>
      <c r="CK22" s="37">
        <f>IF(AA22/AA10&gt;Rate!AA$195,Rate!AA$195,IF(AA22/AA10&lt;Rate!AA$208,Rate!AA$208,AA22/AA10))</f>
        <v>1.0287546459846386</v>
      </c>
      <c r="CL22" s="37">
        <f>IF(AB22/AB10&gt;Rate!AB$195,Rate!AB$195,IF(AB22/AB10&lt;Rate!AB$208,Rate!AB$208,AB22/AB10))</f>
        <v>2.0693550447922391</v>
      </c>
      <c r="CM22" s="37">
        <f>IF(AC22/AC10&gt;Rate!AC$195,Rate!AC$195,IF(AC22/AC10&lt;Rate!AC$208,Rate!AC$208,AC22/AC10))</f>
        <v>1.1235601617043995</v>
      </c>
      <c r="CN22" s="37">
        <f>IF(AD22/AD10&gt;Rate!AD$195,Rate!AD$195,IF(AD22/AD10&lt;Rate!AD$208,Rate!AD$208,AD22/AD10))</f>
        <v>1.1985262563547476</v>
      </c>
      <c r="CO22" s="37">
        <f>IF(AE22/AE10&gt;NONUS!E318,NONUS!E318,IF(AE22/AE10&lt;NONUS!E332,NONUS!E332,AE22/AE10))</f>
        <v>1.0155107859331223</v>
      </c>
      <c r="CP22" s="37">
        <f>IF(AF22/AF10&gt;Rate!AF$195,Rate!AF$195,IF(AF22/AF10&lt;Rate!AF$208,Rate!AF$208,AF22/AF10))</f>
        <v>1.7815725717521043</v>
      </c>
      <c r="CQ22" s="37">
        <f>IF(AG22/AG10&gt;Rate!AG$195,Rate!AG$195,IF(AG22/AG10&lt;Rate!AG$208,Rate!AG$208,AG22/AG10))</f>
        <v>0</v>
      </c>
      <c r="CR22" s="37">
        <f>IF(AH22/AH10&gt;Rate!AH$195,Rate!AH$195,IF(AH22/AH10&lt;Rate!AH$208,Rate!AH$208,AH22/AH10))</f>
        <v>12.260162601626016</v>
      </c>
      <c r="CS22" s="37">
        <f>IF(AI22/AI10&gt;Rate!AI$195,Rate!AI$195,IF(AI22/AI10&lt;Rate!AI$208,Rate!AI$208,AI22/AI10))</f>
        <v>1.0079221949233323</v>
      </c>
      <c r="CT22" s="37">
        <f>IF(AJ22/AJ10&gt;Rate!AJ$195,Rate!AJ$195,IF(AJ22/AJ10&lt;Rate!AJ$208,Rate!AJ$208,AJ22/AJ10))</f>
        <v>1.7208713819542947</v>
      </c>
      <c r="CU22" s="37">
        <f>IF(AK22/AK10&gt;Rate!AK$195,Rate!AK$195,IF(AK22/AK10&lt;Rate!AK$208,Rate!AK$208,AK22/AK10))</f>
        <v>1.5830757341576507</v>
      </c>
      <c r="CV22" s="37">
        <f>IF(AL22/AL10&gt;NONUS!F318,NONUS!F318,IF(AL22/AL10&lt;NONUS!F332,NONUS!F332,AL22/AL10))</f>
        <v>1.0474249339894339</v>
      </c>
      <c r="CW22" s="37">
        <f>IF(AM22/AM10&gt;Rate!AM$195,Rate!AM$195,IF(AM22/AM10&lt;Rate!AM$208,Rate!AM$208,AM22/AM10))</f>
        <v>0.99569877156909992</v>
      </c>
      <c r="CX22" s="37">
        <f>IF(AN22/AN10&gt;Rate!AN$195,Rate!AN$195,IF(AN22/AN10&lt;Rate!AN$208,Rate!AN$208,AN22/AN10))</f>
        <v>1.1513877741530187</v>
      </c>
      <c r="CY22" s="37">
        <f>IF(AO22/AO10&gt;Rate!AO$195,Rate!AO$195,IF(AO22/AO10&lt;Rate!AO$208,Rate!AO$208,AO22/AO10))</f>
        <v>1.2505975071870425</v>
      </c>
      <c r="CZ22" s="37">
        <f>IF(AP22/AP10&gt;Rate!AP$195,Rate!AP$195,IF(AP22/AP10&lt;Rate!AP$208,Rate!AP$208,AP22/AP10))</f>
        <v>1.6337582139181379</v>
      </c>
      <c r="DA22" s="37">
        <f>IF(AQ22/AQ10&gt;NONUS!G318,NONUS!G318,IF(AQ22/AQ10&lt;NONUS!G332,NONUS!G332,AQ22/AQ10))</f>
        <v>1.3901794220431629</v>
      </c>
      <c r="DB22" s="37">
        <f>IF(AR22/AR10&gt;Rate!AR$195,Rate!AR$195,IF(AR22/AR10&lt;Rate!AR$208,Rate!AR$208,AR22/AR10))</f>
        <v>0.99692546013037153</v>
      </c>
      <c r="DC22" s="37">
        <f>IF(AS22/AS10&gt;Rate!AS$195,Rate!AS$195,IF(AS22/AS10&lt;Rate!AS$208,Rate!AS$208,AS22/AS10))</f>
        <v>1.2191829191120642</v>
      </c>
      <c r="DD22" s="37">
        <f t="shared" si="4"/>
        <v>115.13905725179795</v>
      </c>
      <c r="DE22" s="37">
        <f>IF(AU22/AU10&gt;Rate!AU$195,Rate!AU$195,IF(AU22/AU10&lt;Rate!AU$208,Rate!AU$208,AU22/AU10))</f>
        <v>1.1133787041963523</v>
      </c>
      <c r="DF22" s="37">
        <f>IF(AV22/AV10&gt;Rate!AV$195,Rate!AV$195,IF(AV22/AV10&lt;Rate!AV$208,Rate!AV$208,AV22/AV10))</f>
        <v>1.0277908455716103</v>
      </c>
      <c r="DG22" s="37">
        <f>IF(AW22/AW10&gt;Rate!AW$195,Rate!AW$195,IF(AW22/AW10&lt;Rate!AW$208,Rate!AW$208,AW22/AW10))</f>
        <v>1.8926495420913101</v>
      </c>
      <c r="DH22" s="37">
        <f>IF(AX22/AX10&gt;NONUS!I318,NONUS!I318,IF(AX22/AX10&lt;NONUS!I332,NONUS!I332,AX22/AX10))</f>
        <v>1.2410633843044157</v>
      </c>
      <c r="DI22" s="37">
        <f>IF(AY22/AY10&gt;Rate!AY$195,Rate!AY$195,IF(AY22/AY10&lt;Rate!AY$208,Rate!AY$208,AY22/AY10))</f>
        <v>1.581523080593582</v>
      </c>
      <c r="DJ22" s="37">
        <f>IF(AZ22/AZ10&gt;Rate!AZ$195,Rate!AZ$195,IF(AZ22/AZ10&lt;Rate!AZ$208,Rate!AZ$208,AZ22/AZ10))</f>
        <v>1.0285043604081747</v>
      </c>
      <c r="DK22" s="37">
        <f>IF(BA22/BA10&gt;Rate!BA$195,Rate!BA$195,IF(BA22/BA10&lt;Rate!BA$208,Rate!BA$208,BA22/BA10))</f>
        <v>1.145905992989644</v>
      </c>
      <c r="DL22" s="37">
        <f>IF(BB22/BB10&gt;Rate!BB$195,Rate!BB$195,IF(BB22/BB10&lt;Rate!BB$208,Rate!BB$208,BB22/BB10))</f>
        <v>1.0212551168786073</v>
      </c>
      <c r="DM22" s="37">
        <f>IF(BC22/BC10&gt;Rate!BC$195,Rate!BC$195,IF(BC22/BC10&lt;Rate!BC$208,Rate!BC$208,BC22/BC10))</f>
        <v>5.7981407702523242</v>
      </c>
      <c r="DN22" s="37" t="e">
        <f>IF(BD22/BD10&gt;Rate!BD$195,Rate!BD$195,IF(BD22/BD10&lt;Rate!BD$208,Rate!BD$208,BD22/BD10))</f>
        <v>#DIV/0!</v>
      </c>
      <c r="DO22" s="37">
        <f>IF(BE22/BE10&gt;Rate!BE$195,Rate!BE$195,IF(BE22/BE10&lt;Rate!BE$208,Rate!BE$208,BE22/BE10))</f>
        <v>0.92773247865542419</v>
      </c>
      <c r="DP22" s="37">
        <f>IF(BF22/BF10&gt;Rate!BF$195,Rate!BF$195,IF(BF22/BF10&lt;Rate!BF$208,Rate!BF$208,BF22/BF10))</f>
        <v>2.3297991071428572</v>
      </c>
      <c r="DQ22" s="37">
        <f>IF(BG22/BG10&gt;Rate!BG$195,Rate!BG$195,IF(BG22/BG10&lt;Rate!BG$208,Rate!BG$208,BG22/BG10))</f>
        <v>4.6519823788546253</v>
      </c>
      <c r="DR22" s="37">
        <f>IF(BH22/BH10&gt;Rate!BH$195,Rate!BH$195,IF(BH22/BH10&lt;Rate!BH$208,Rate!BH$208,BH22/BH10))</f>
        <v>1.2447627572193582E-2</v>
      </c>
      <c r="DU22" s="19">
        <v>1.1266402129168043</v>
      </c>
      <c r="DV22" s="19">
        <v>0.87068710657784043</v>
      </c>
      <c r="DW22" s="19">
        <v>0.84728546426694562</v>
      </c>
      <c r="DX22" s="19">
        <v>0.63770322258054213</v>
      </c>
      <c r="DY22" s="19">
        <v>0.37528804291739704</v>
      </c>
      <c r="DZ22" s="19">
        <v>1.0565598588588565</v>
      </c>
      <c r="EA22" s="19" t="e">
        <v>#DIV/0!</v>
      </c>
      <c r="EB22" s="19">
        <v>1.0534770312628743</v>
      </c>
      <c r="EC22" s="19">
        <v>0.67744655758382422</v>
      </c>
      <c r="ED22" s="19">
        <v>1.0232180034593459</v>
      </c>
      <c r="EE22" s="19">
        <v>0.76058679099975857</v>
      </c>
      <c r="EF22" s="19">
        <v>0.96708535084864522</v>
      </c>
      <c r="EG22" s="19">
        <v>0.87752091361909357</v>
      </c>
      <c r="EH22" s="19">
        <v>0.40149430802115971</v>
      </c>
      <c r="EI22" s="19">
        <v>0.66388252451599794</v>
      </c>
      <c r="EJ22" s="19">
        <v>1.0936946517386521</v>
      </c>
      <c r="EK22" s="19">
        <v>1.3423385976705826</v>
      </c>
      <c r="EL22" s="19">
        <v>1.2103796631067392</v>
      </c>
      <c r="EM22" s="19">
        <v>9.2935574517450839</v>
      </c>
      <c r="EN22" s="19">
        <v>1.1264196366134847</v>
      </c>
      <c r="EO22" s="19">
        <v>1.1281958605311899</v>
      </c>
      <c r="EP22" s="19" t="e">
        <v>#DIV/0!</v>
      </c>
      <c r="EQ22" s="19">
        <v>8.2760507294989818</v>
      </c>
      <c r="ER22" s="19">
        <v>1.0281332513179537</v>
      </c>
      <c r="ES22" s="19">
        <v>1.1795573379397417</v>
      </c>
      <c r="ET22" s="19">
        <v>0.5454088737832633</v>
      </c>
      <c r="EU22" s="19">
        <v>1.0172713524349724</v>
      </c>
      <c r="EV22" s="19">
        <v>0.93935477302212722</v>
      </c>
      <c r="EW22" s="19">
        <v>0.63285834043700306</v>
      </c>
      <c r="EX22" s="19">
        <v>1.5104178128434638</v>
      </c>
      <c r="EY22" s="19">
        <v>1.0103589870813412</v>
      </c>
      <c r="EZ22" s="19" t="e">
        <v>#DIV/0!</v>
      </c>
      <c r="FA22" s="19">
        <v>2.3446391356427352</v>
      </c>
      <c r="FB22" s="19">
        <v>0.92444041013010148</v>
      </c>
      <c r="FC22" s="19">
        <v>0.96299208819536808</v>
      </c>
      <c r="FD22" s="19">
        <v>0.43684166072806374</v>
      </c>
      <c r="FE22" s="19">
        <v>1.8700227101566556</v>
      </c>
      <c r="FF22" s="19">
        <v>0.68722893693520171</v>
      </c>
      <c r="FG22" s="19">
        <v>0.94097154340023004</v>
      </c>
      <c r="FH22" s="19">
        <v>1.5681165471193972</v>
      </c>
      <c r="FI22" s="19">
        <v>1.0424611071419838</v>
      </c>
      <c r="FJ22" s="19">
        <v>1.2543767322099084</v>
      </c>
      <c r="FK22" s="19">
        <v>0.50595853406194935</v>
      </c>
      <c r="FL22" s="19">
        <v>0.92811017431615472</v>
      </c>
      <c r="FM22" s="19">
        <v>1.5782721953145802</v>
      </c>
      <c r="FN22" s="19">
        <v>1.5608727541017104</v>
      </c>
      <c r="FO22" s="19">
        <v>0.96398586754890903</v>
      </c>
      <c r="FP22" s="19">
        <v>0.87113322324260667</v>
      </c>
      <c r="FQ22" s="19">
        <v>1.2492683212362445</v>
      </c>
      <c r="FR22" s="19">
        <v>0.92712795593254971</v>
      </c>
      <c r="FS22" s="19">
        <v>0.87868203597481409</v>
      </c>
      <c r="FT22" s="19">
        <v>0.94475478002489199</v>
      </c>
      <c r="FU22" s="19">
        <v>1.2259278235284237</v>
      </c>
      <c r="FV22" s="19">
        <v>0.50185859371284236</v>
      </c>
      <c r="FW22" s="19" t="e">
        <v>#DIV/0!</v>
      </c>
      <c r="FX22" s="19">
        <v>0.65228445695915194</v>
      </c>
      <c r="FY22" s="19">
        <v>0.68935008497526817</v>
      </c>
      <c r="FZ22" s="19">
        <v>11.171872535198405</v>
      </c>
      <c r="GA22" s="19">
        <v>28.708139572355808</v>
      </c>
    </row>
    <row r="23" spans="1:183" ht="15" x14ac:dyDescent="0.25">
      <c r="A23" s="3" t="s">
        <v>82</v>
      </c>
      <c r="B23" s="21">
        <v>12810802</v>
      </c>
      <c r="C23" s="21">
        <v>18197278</v>
      </c>
      <c r="D23" s="21">
        <v>3629399.75</v>
      </c>
      <c r="E23" s="21">
        <v>10399868</v>
      </c>
      <c r="F23" s="21">
        <v>480729.25</v>
      </c>
      <c r="G23" s="21">
        <v>6605824.5</v>
      </c>
      <c r="H23" s="21">
        <v>0</v>
      </c>
      <c r="I23" s="21">
        <v>58026956</v>
      </c>
      <c r="J23" s="21">
        <v>4074798.75</v>
      </c>
      <c r="K23" s="21">
        <v>6068620</v>
      </c>
      <c r="L23" s="21">
        <v>1070248.875</v>
      </c>
      <c r="M23" s="21">
        <v>70773152</v>
      </c>
      <c r="N23" s="21">
        <v>16151405</v>
      </c>
      <c r="O23" s="21">
        <v>79206.859375</v>
      </c>
      <c r="P23" s="21">
        <v>665977.25</v>
      </c>
      <c r="Q23" s="21">
        <v>702956.0625</v>
      </c>
      <c r="R23" s="21">
        <v>8412827</v>
      </c>
      <c r="S23" s="21">
        <v>3429.137451171875</v>
      </c>
      <c r="T23" s="21">
        <v>41177.8359375</v>
      </c>
      <c r="U23" s="21">
        <v>6748864.5</v>
      </c>
      <c r="V23" s="21">
        <v>8533723</v>
      </c>
      <c r="W23" s="37">
        <v>0</v>
      </c>
      <c r="X23" s="21">
        <v>3605420</v>
      </c>
      <c r="Y23" s="21">
        <v>1395851.375</v>
      </c>
      <c r="Z23" s="21">
        <v>10962982</v>
      </c>
      <c r="AA23" s="21">
        <v>234507</v>
      </c>
      <c r="AB23" s="21">
        <v>1224110.625</v>
      </c>
      <c r="AC23" s="21">
        <v>18809552</v>
      </c>
      <c r="AD23" s="21">
        <v>14000.416015625</v>
      </c>
      <c r="AE23" s="21">
        <v>1237508</v>
      </c>
      <c r="AF23" s="21">
        <v>10132363</v>
      </c>
      <c r="AG23" s="21">
        <v>27032.150390625</v>
      </c>
      <c r="AH23" s="21">
        <v>406.08694458007813</v>
      </c>
      <c r="AI23" s="21">
        <v>2092733.75</v>
      </c>
      <c r="AJ23" s="21">
        <v>9341944</v>
      </c>
      <c r="AK23" s="21">
        <v>926222.75</v>
      </c>
      <c r="AL23" s="21">
        <v>1599302.125</v>
      </c>
      <c r="AM23" s="21">
        <v>12253532</v>
      </c>
      <c r="AN23" s="21">
        <v>14932667</v>
      </c>
      <c r="AO23" s="21">
        <v>16380618</v>
      </c>
      <c r="AP23" s="21">
        <v>6101649.5</v>
      </c>
      <c r="AQ23" s="21">
        <v>14475691</v>
      </c>
      <c r="AR23" s="21">
        <v>3407656</v>
      </c>
      <c r="AS23" s="21">
        <v>20785914</v>
      </c>
      <c r="AT23" s="21">
        <v>229862.875</v>
      </c>
      <c r="AU23" s="21">
        <v>1922673.375</v>
      </c>
      <c r="AV23" s="21">
        <v>8743228</v>
      </c>
      <c r="AW23" s="21">
        <v>29771.646484375</v>
      </c>
      <c r="AX23" s="21">
        <v>2773022.5</v>
      </c>
      <c r="AY23" s="21">
        <v>3899086.75</v>
      </c>
      <c r="AZ23" s="21">
        <v>43644708</v>
      </c>
      <c r="BA23" s="21">
        <v>414338144</v>
      </c>
      <c r="BB23" s="21">
        <v>4100342.75</v>
      </c>
      <c r="BC23" s="21">
        <v>1121596.5</v>
      </c>
      <c r="BD23" s="21">
        <v>0</v>
      </c>
      <c r="BE23" s="21">
        <v>6087576.5</v>
      </c>
      <c r="BF23" s="21">
        <v>476497.84375</v>
      </c>
      <c r="BG23" s="21">
        <v>184941.96875</v>
      </c>
      <c r="BH23" s="21">
        <v>80515.40625</v>
      </c>
      <c r="BI23" s="21">
        <v>1069692053.9101562</v>
      </c>
      <c r="BJ23" s="21">
        <f t="shared" si="1"/>
        <v>2016</v>
      </c>
      <c r="BK23" s="21">
        <f t="shared" si="2"/>
        <v>2</v>
      </c>
      <c r="BL23" s="37">
        <f>IF(B23/B11&gt;NONUS!B319,NONUS!B319,IF(B23/B11&lt;NONUS!B333,NONUS!B333,B23/B11))</f>
        <v>1.1840486011817564</v>
      </c>
      <c r="BM23" s="37">
        <f>IF(C23/C11&gt;Rate!C$196,Rate!C$196,IF(C23/C11&lt;Rate!C$209,Rate!C$209,C23/C11))</f>
        <v>1.5028378979915944</v>
      </c>
      <c r="BN23" s="37">
        <f>IF(D23/D11&gt;Rate!D$196,Rate!D$196,IF(D23/D11&lt;Rate!D$209,Rate!D$209,D23/D11))</f>
        <v>1.7439347103166114</v>
      </c>
      <c r="BO23" s="37">
        <f>IF(E23/E11&gt;Rate!E$196,Rate!E$196,IF(E23/E11&lt;Rate!E$209,Rate!E$209,E23/E11))</f>
        <v>1.2178068098279193</v>
      </c>
      <c r="BP23" s="37">
        <f>IF(F23/F11&gt;NONUS!C319,NONUS!C319,IF(F23/F11&lt;NONUS!C333,NONUS!C333,F23/F11))</f>
        <v>0.97993311782452597</v>
      </c>
      <c r="BQ23" s="37">
        <f>IF((G23+H23)/(G11+H11)&gt;NONUS!J319,NONUS!J319,IF((G23+H23)/(G11+H11)&lt;NONUS!J333,NONUS!J333,(G23+H23)/(G11+H11)))</f>
        <v>1.0673170860176859</v>
      </c>
      <c r="BR23" s="37" t="e">
        <f>IF(H23/H11&gt;Rate!H$196,Rate!H$196,IF(H23/H11&lt;Rate!H$209,Rate!H$209,H23/H11))</f>
        <v>#DIV/0!</v>
      </c>
      <c r="BS23" s="37">
        <f>IF(I23/I11&gt;Rate!I$196,Rate!I$196,IF(I23/I11&lt;Rate!I$209,Rate!I$209,I23/I11))</f>
        <v>1.002508077498095</v>
      </c>
      <c r="BT23" s="37">
        <f>IF(J23/J11&gt;Rate!J$196,Rate!J$196,IF(J23/J11&lt;Rate!J$209,Rate!J$209,J23/J11))</f>
        <v>1.3939805385833899</v>
      </c>
      <c r="BU23" s="37">
        <f>IF(K23/K11&gt;Rate!K$196,Rate!K$196,IF(K23/K11&lt;Rate!K$209,Rate!K$209,K23/K11))</f>
        <v>1.0153490604337831</v>
      </c>
      <c r="BV23" s="37">
        <f>IF(L23/L11&gt;Rate!L$196,Rate!L$196,IF(L23/L11&lt;Rate!L$209,Rate!L$209,L23/L11))</f>
        <v>3.6827716046913448</v>
      </c>
      <c r="BW23" s="37">
        <f>IF(M23/M11&gt;Rate!M$196,Rate!M$196,IF(M23/M11&lt;Rate!M$209,Rate!M$209,M23/M11))</f>
        <v>1.1340638706066557</v>
      </c>
      <c r="BX23" s="37">
        <f>IF(N23/N11&gt;Rate!N$196,Rate!N$196,IF(N23/N11&lt;Rate!N$209,Rate!N$209,N23/N11))</f>
        <v>1.5160621968843362</v>
      </c>
      <c r="BY23" s="37">
        <f>IF(O23/O11&gt;Rate!O$196,Rate!O$196,IF(O23/O11&lt;Rate!O$209,Rate!O$209,O23/O11))</f>
        <v>0.3881856540084388</v>
      </c>
      <c r="BZ23" s="37">
        <f>IF(P23/P11&gt;Rate!P$196,Rate!P$196,IF(P23/P11&lt;Rate!P$209,Rate!P$209,P23/P11))</f>
        <v>1.210217098057851</v>
      </c>
      <c r="CA23" s="37">
        <f>IF(Q23/Q11&gt;Rate!Q$196,Rate!Q$196,IF(Q23/Q11&lt;Rate!Q$209,Rate!Q$209,Q23/Q11))</f>
        <v>4.6767151767151764</v>
      </c>
      <c r="CB23" s="37">
        <f>IF(R23/R11&gt;Rate!R$196,Rate!R$196,IF(R23/R11&lt;Rate!R$209,Rate!R$209,R23/R11))</f>
        <v>1.265589196312521</v>
      </c>
      <c r="CC23" s="37">
        <f>IF(S23/S11&gt;Rate!S$196,Rate!S$196,IF(S23/S11&lt;Rate!S$209,Rate!S$209,S23/S11))</f>
        <v>1.9927565131439031</v>
      </c>
      <c r="CD23" s="37">
        <f>IF(T23/T11&gt;Rate!T$196,Rate!T$196,IF(T23/T11&lt;Rate!T$209,Rate!T$209,T23/T11))</f>
        <v>4.7545877215662742</v>
      </c>
      <c r="CE23" s="37">
        <f>IF(U23/U11&gt;Rate!U$196,Rate!U$196,IF(U23/U11&lt;Rate!U$209,Rate!U$209,U23/U11))</f>
        <v>1.8398558618955836</v>
      </c>
      <c r="CF23" s="37">
        <f>IF(V23/V11&gt;Rate!V$196,Rate!V$196,IF(V23/V11&lt;Rate!V$209,Rate!V$209,V23/V11))</f>
        <v>1.1001237260391585</v>
      </c>
      <c r="CG23" s="37">
        <f t="shared" si="3"/>
        <v>1</v>
      </c>
      <c r="CH23" s="37">
        <f>IF(X23/X11&gt;Rate!X$196,Rate!X$196,IF(X23/X11&lt;Rate!X$209,Rate!X$209,X23/X11))</f>
        <v>3.1524896028599061</v>
      </c>
      <c r="CI23" s="37">
        <f>IF(Y23/Y11&gt;Rate!Y$196,Rate!Y$196,IF(Y23/Y11&lt;Rate!Y$209,Rate!Y$209,Y23/Y11))</f>
        <v>1.0365036072643916</v>
      </c>
      <c r="CJ23" s="37">
        <f>IF(Z23/Z11&gt;Rate!Z$196,Rate!Z$196,IF(Z23/Z11&lt;Rate!Z$209,Rate!Z$209,Z23/Z11))</f>
        <v>1.3927332565251687</v>
      </c>
      <c r="CK23" s="37">
        <f>IF(AA23/AA11&gt;Rate!AA$196,Rate!AA$196,IF(AA23/AA11&lt;Rate!AA$209,Rate!AA$209,AA23/AA11))</f>
        <v>0.47016409746394827</v>
      </c>
      <c r="CL23" s="37">
        <f>IF(AB23/AB11&gt;Rate!AB$196,Rate!AB$196,IF(AB23/AB11&lt;Rate!AB$209,Rate!AB$209,AB23/AB11))</f>
        <v>2.0046962398146806</v>
      </c>
      <c r="CM23" s="37">
        <f>IF(AC23/AC11&gt;Rate!AC$196,Rate!AC$196,IF(AC23/AC11&lt;Rate!AC$209,Rate!AC$209,AC23/AC11))</f>
        <v>1.1348078222639877</v>
      </c>
      <c r="CN23" s="37">
        <f>IF(AD23/AD11&gt;Rate!AD$196,Rate!AD$196,IF(AD23/AD11&lt;Rate!AD$209,Rate!AD$209,AD23/AD11))</f>
        <v>1.6607730821890276</v>
      </c>
      <c r="CO23" s="37">
        <f>IF(AE23/AE11&gt;NONUS!E319,NONUS!E319,IF(AE23/AE11&lt;NONUS!E333,NONUS!E333,AE23/AE11))</f>
        <v>1.0353358900735565</v>
      </c>
      <c r="CP23" s="37">
        <f>IF(AF23/AF11&gt;Rate!AF$196,Rate!AF$196,IF(AF23/AF11&lt;Rate!AF$209,Rate!AF$209,AF23/AF11))</f>
        <v>1.7194170414393171</v>
      </c>
      <c r="CQ23" s="37">
        <f>IF(AG23/AG11&gt;Rate!AG$196,Rate!AG$196,IF(AG23/AG11&lt;Rate!AG$209,Rate!AG$209,AG23/AG11))</f>
        <v>0</v>
      </c>
      <c r="CR23" s="37">
        <f>IF(AH23/AH11&gt;Rate!AH$196,Rate!AH$196,IF(AH23/AH11&lt;Rate!AH$209,Rate!AH$209,AH23/AH11))</f>
        <v>3.157715797540753</v>
      </c>
      <c r="CS23" s="37">
        <f>IF(AI23/AI11&gt;Rate!AI$196,Rate!AI$196,IF(AI23/AI11&lt;Rate!AI$209,Rate!AI$209,AI23/AI11))</f>
        <v>1.0065091745929429</v>
      </c>
      <c r="CT23" s="37">
        <f>IF(AJ23/AJ11&gt;Rate!AJ$196,Rate!AJ$196,IF(AJ23/AJ11&lt;Rate!AJ$209,Rate!AJ$209,AJ23/AJ11))</f>
        <v>1.7384572464778909</v>
      </c>
      <c r="CU23" s="37">
        <f>IF(AK23/AK11&gt;Rate!AK$196,Rate!AK$196,IF(AK23/AK11&lt;Rate!AK$209,Rate!AK$209,AK23/AK11))</f>
        <v>1.5634373733279288</v>
      </c>
      <c r="CV23" s="37">
        <f>IF(AL23/AL11&gt;NONUS!F319,NONUS!F319,IF(AL23/AL11&lt;NONUS!F333,NONUS!F333,AL23/AL11))</f>
        <v>1.0320962268892073</v>
      </c>
      <c r="CW23" s="37">
        <f>IF(AM23/AM11&gt;Rate!AM$196,Rate!AM$196,IF(AM23/AM11&lt;Rate!AM$209,Rate!AM$209,AM23/AM11))</f>
        <v>1.0602653291157609</v>
      </c>
      <c r="CX23" s="37">
        <f>IF(AN23/AN11&gt;Rate!AN$196,Rate!AN$196,IF(AN23/AN11&lt;Rate!AN$209,Rate!AN$209,AN23/AN11))</f>
        <v>1.1364020296944446</v>
      </c>
      <c r="CY23" s="37">
        <f>IF(AO23/AO11&gt;Rate!AO$196,Rate!AO$196,IF(AO23/AO11&lt;Rate!AO$209,Rate!AO$209,AO23/AO11))</f>
        <v>1.3694444495534257</v>
      </c>
      <c r="CZ23" s="37">
        <f>IF(AP23/AP11&gt;Rate!AP$196,Rate!AP$196,IF(AP23/AP11&lt;Rate!AP$209,Rate!AP$209,AP23/AP11))</f>
        <v>1.402050668591629</v>
      </c>
      <c r="DA23" s="37">
        <f>IF(AQ23/AQ11&gt;NONUS!G319,NONUS!G319,IF(AQ23/AQ11&lt;NONUS!G333,NONUS!G333,AQ23/AQ11))</f>
        <v>1.3173703576059785</v>
      </c>
      <c r="DB23" s="37">
        <f>IF(AR23/AR11&gt;Rate!AR$196,Rate!AR$196,IF(AR23/AR11&lt;Rate!AR$209,Rate!AR$209,AR23/AR11))</f>
        <v>1.1398907193393051</v>
      </c>
      <c r="DC23" s="37">
        <f>IF(AS23/AS11&gt;Rate!AS$196,Rate!AS$196,IF(AS23/AS11&lt;Rate!AS$209,Rate!AS$209,AS23/AS11))</f>
        <v>1.3162787166172421</v>
      </c>
      <c r="DD23" s="37">
        <f t="shared" si="4"/>
        <v>1.1209512434399138</v>
      </c>
      <c r="DE23" s="37">
        <f>IF(AU23/AU11&gt;Rate!AU$196,Rate!AU$196,IF(AU23/AU11&lt;Rate!AU$209,Rate!AU$209,AU23/AU11))</f>
        <v>1.5003905248249807</v>
      </c>
      <c r="DF23" s="37">
        <f>IF(AV23/AV11&gt;Rate!AV$196,Rate!AV$196,IF(AV23/AV11&lt;Rate!AV$209,Rate!AV$209,AV23/AV11))</f>
        <v>1.0718578392900007</v>
      </c>
      <c r="DG23" s="37">
        <f>IF(AW23/AW11&gt;Rate!AW$196,Rate!AW$196,IF(AW23/AW11&lt;Rate!AW$209,Rate!AW$209,AW23/AW11))</f>
        <v>2.9587587993867448</v>
      </c>
      <c r="DH23" s="37">
        <f>IF(AX23/AX11&gt;NONUS!I319,NONUS!I319,IF(AX23/AX11&lt;NONUS!I333,NONUS!I333,AX23/AX11))</f>
        <v>1.219763214782372</v>
      </c>
      <c r="DI23" s="37">
        <f>IF(AY23/AY11&gt;Rate!AY$196,Rate!AY$196,IF(AY23/AY11&lt;Rate!AY$209,Rate!AY$209,AY23/AY11))</f>
        <v>1.6963272981781419</v>
      </c>
      <c r="DJ23" s="37">
        <f>IF(AZ23/AZ11&gt;Rate!AZ$196,Rate!AZ$196,IF(AZ23/AZ11&lt;Rate!AZ$209,Rate!AZ$209,AZ23/AZ11))</f>
        <v>1.0470385296443552</v>
      </c>
      <c r="DK23" s="37">
        <f>IF(BA23/BA11&gt;Rate!BA$196,Rate!BA$196,IF(BA23/BA11&lt;Rate!BA$209,Rate!BA$209,BA23/BA11))</f>
        <v>1.2015848625590024</v>
      </c>
      <c r="DL23" s="37">
        <f>IF(BB23/BB11&gt;Rate!BB$196,Rate!BB$196,IF(BB23/BB11&lt;Rate!BB$209,Rate!BB$209,BB23/BB11))</f>
        <v>0.98220495203108393</v>
      </c>
      <c r="DM23" s="37">
        <f>IF(BC23/BC11&gt;Rate!BC$196,Rate!BC$196,IF(BC23/BC11&lt;Rate!BC$209,Rate!BC$209,BC23/BC11))</f>
        <v>5.1855036855036856</v>
      </c>
      <c r="DN23" s="37" t="e">
        <f>IF(BD23/BD11&gt;Rate!BD$196,Rate!BD$196,IF(BD23/BD11&lt;Rate!BD$209,Rate!BD$209,BD23/BD11))</f>
        <v>#DIV/0!</v>
      </c>
      <c r="DO23" s="37">
        <f>IF(BE23/BE11&gt;Rate!BE$196,Rate!BE$196,IF(BE23/BE11&lt;Rate!BE$209,Rate!BE$209,BE23/BE11))</f>
        <v>1.0798290991260899</v>
      </c>
      <c r="DP23" s="37">
        <f>IF(BF23/BF11&gt;Rate!BF$196,Rate!BF$196,IF(BF23/BF11&lt;Rate!BF$209,Rate!BF$209,BF23/BF11))</f>
        <v>2.7363097314265783</v>
      </c>
      <c r="DQ23" s="37">
        <f>IF(BG23/BG11&gt;Rate!BG$196,Rate!BG$196,IF(BG23/BG11&lt;Rate!BG$209,Rate!BG$209,BG23/BG11))</f>
        <v>4.4000000000000004</v>
      </c>
      <c r="DR23" s="37" t="e">
        <f>IF(BH23/BH11&gt;Rate!BH$196,Rate!BH$196,IF(BH23/BH11&lt;Rate!BH$209,Rate!BH$209,BH23/BH11))</f>
        <v>#DIV/0!</v>
      </c>
      <c r="DU23" s="19">
        <v>1.2438676414045551</v>
      </c>
      <c r="DV23" s="19">
        <v>0.8467752415056149</v>
      </c>
      <c r="DW23" s="19">
        <v>0.84210969647248335</v>
      </c>
      <c r="DX23" s="19">
        <v>0.79233890597903744</v>
      </c>
      <c r="DY23" s="19">
        <v>0.46606436368189891</v>
      </c>
      <c r="DZ23" s="19">
        <v>1.0854956769604027</v>
      </c>
      <c r="EA23" s="19" t="e">
        <v>#DIV/0!</v>
      </c>
      <c r="EB23" s="19">
        <v>1.1483419609344834</v>
      </c>
      <c r="EC23" s="19">
        <v>0.76880454748945304</v>
      </c>
      <c r="ED23" s="19">
        <v>0.69457435008827795</v>
      </c>
      <c r="EE23" s="19">
        <v>0.37641337160366672</v>
      </c>
      <c r="EF23" s="19">
        <v>0.92075916851986905</v>
      </c>
      <c r="EG23" s="19">
        <v>0.85589236512228661</v>
      </c>
      <c r="EH23" s="19">
        <v>0.61726121893102948</v>
      </c>
      <c r="EI23" s="19">
        <v>0.66343804520492877</v>
      </c>
      <c r="EJ23" s="19">
        <v>1.1080102321231891</v>
      </c>
      <c r="EK23" s="19">
        <v>1.3468853213343155</v>
      </c>
      <c r="EL23" s="19">
        <v>6.0137459329130039</v>
      </c>
      <c r="EM23" s="19">
        <v>13.569392410640132</v>
      </c>
      <c r="EN23" s="19">
        <v>1.2031864593472457</v>
      </c>
      <c r="EO23" s="19">
        <v>0.66894936107614056</v>
      </c>
      <c r="EP23" s="19" t="e">
        <v>#DIV/0!</v>
      </c>
      <c r="EQ23" s="19">
        <v>10.903029932297549</v>
      </c>
      <c r="ER23" s="19">
        <v>0.67178409130313976</v>
      </c>
      <c r="ES23" s="19">
        <v>1.0914260020598294</v>
      </c>
      <c r="ET23" s="19">
        <v>0.4802470574720154</v>
      </c>
      <c r="EU23" s="19">
        <v>1.0524208648954323</v>
      </c>
      <c r="EV23" s="19">
        <v>0.91526969914304157</v>
      </c>
      <c r="EW23" s="19">
        <v>1.0594944586828272</v>
      </c>
      <c r="EX23" s="19">
        <v>2.65655090687524</v>
      </c>
      <c r="EY23" s="19">
        <v>0.96838319453706201</v>
      </c>
      <c r="EZ23" s="19" t="e">
        <v>#DIV/0!</v>
      </c>
      <c r="FA23" s="19">
        <v>62.840096728041878</v>
      </c>
      <c r="FB23" s="19">
        <v>0.73248580938735475</v>
      </c>
      <c r="FC23" s="19">
        <v>0.8587280112539315</v>
      </c>
      <c r="FD23" s="19">
        <v>0.86654140616225528</v>
      </c>
      <c r="FE23" s="19">
        <v>5.6552655395296378</v>
      </c>
      <c r="FF23" s="19">
        <v>0.65993960734214241</v>
      </c>
      <c r="FG23" s="19">
        <v>0.71172078203380418</v>
      </c>
      <c r="FH23" s="19">
        <v>1.5258134764516667</v>
      </c>
      <c r="FI23" s="19">
        <v>1.1092941480484269</v>
      </c>
      <c r="FJ23" s="19">
        <v>1.3360783984251463</v>
      </c>
      <c r="FK23" s="19">
        <v>0.59994420408255666</v>
      </c>
      <c r="FL23" s="19">
        <v>0.77805813840058347</v>
      </c>
      <c r="FM23" s="19">
        <v>1.2213127392955578</v>
      </c>
      <c r="FN23" s="19">
        <v>0.66154288294118535</v>
      </c>
      <c r="FO23" s="19">
        <v>0.99132766139837936</v>
      </c>
      <c r="FP23" s="19">
        <v>3.3006870379560196</v>
      </c>
      <c r="FQ23" s="19">
        <v>1.463909238508702</v>
      </c>
      <c r="FR23" s="19">
        <v>0.9434979598523372</v>
      </c>
      <c r="FS23" s="19">
        <v>0.87921960458108173</v>
      </c>
      <c r="FT23" s="19">
        <v>0.89439422279043734</v>
      </c>
      <c r="FU23" s="19">
        <v>1.3129505313545606</v>
      </c>
      <c r="FV23" s="19">
        <v>0.11625454155364387</v>
      </c>
      <c r="FW23" s="19" t="e">
        <v>#DIV/0!</v>
      </c>
      <c r="FX23" s="19">
        <v>0.71464460995826751</v>
      </c>
      <c r="FY23" s="19">
        <v>0.35967937382494802</v>
      </c>
      <c r="FZ23" s="19">
        <v>18.160496117541932</v>
      </c>
      <c r="GA23" s="19">
        <v>563.35377738760349</v>
      </c>
    </row>
    <row r="24" spans="1:183" ht="15" x14ac:dyDescent="0.25">
      <c r="A24" s="3" t="s">
        <v>83</v>
      </c>
      <c r="B24" s="21">
        <v>12479987</v>
      </c>
      <c r="C24" s="21">
        <v>24574668</v>
      </c>
      <c r="D24" s="21">
        <v>7066313</v>
      </c>
      <c r="E24" s="21">
        <v>9074767</v>
      </c>
      <c r="F24" s="21">
        <v>491869.0625</v>
      </c>
      <c r="G24" s="21">
        <v>6852564.5</v>
      </c>
      <c r="H24" s="21">
        <v>0</v>
      </c>
      <c r="I24" s="21">
        <v>51013504</v>
      </c>
      <c r="J24" s="21">
        <v>4775148</v>
      </c>
      <c r="K24" s="21">
        <v>5170044.5</v>
      </c>
      <c r="L24" s="21">
        <v>2814979</v>
      </c>
      <c r="M24" s="21">
        <v>75773352</v>
      </c>
      <c r="N24" s="21">
        <v>19598922</v>
      </c>
      <c r="O24" s="21">
        <v>552751.375</v>
      </c>
      <c r="P24" s="21">
        <v>746501.1875</v>
      </c>
      <c r="Q24" s="21">
        <v>1282059</v>
      </c>
      <c r="R24" s="21">
        <v>7853704</v>
      </c>
      <c r="S24" s="21">
        <v>10579.84375</v>
      </c>
      <c r="T24" s="21">
        <v>141363.703125</v>
      </c>
      <c r="U24" s="21">
        <v>10267172</v>
      </c>
      <c r="V24" s="21">
        <v>5798106.5</v>
      </c>
      <c r="W24" s="37">
        <v>0</v>
      </c>
      <c r="X24" s="21">
        <v>2057523.125</v>
      </c>
      <c r="Y24" s="21">
        <v>839349.4375</v>
      </c>
      <c r="Z24" s="21">
        <v>8290224</v>
      </c>
      <c r="AA24" s="21">
        <v>1499086</v>
      </c>
      <c r="AB24" s="21">
        <v>1794263</v>
      </c>
      <c r="AC24" s="21">
        <v>20264508</v>
      </c>
      <c r="AD24" s="21">
        <v>44905.484375</v>
      </c>
      <c r="AE24" s="21">
        <v>677867.8125</v>
      </c>
      <c r="AF24" s="21">
        <v>9179790</v>
      </c>
      <c r="AG24" s="21">
        <v>167951.65625</v>
      </c>
      <c r="AH24" s="21">
        <v>11203.5224609375</v>
      </c>
      <c r="AI24" s="21">
        <v>2183143.5</v>
      </c>
      <c r="AJ24" s="21">
        <v>12775499</v>
      </c>
      <c r="AK24" s="21">
        <v>1082506.625</v>
      </c>
      <c r="AL24" s="21">
        <v>619329.6875</v>
      </c>
      <c r="AM24" s="21">
        <v>11072111</v>
      </c>
      <c r="AN24" s="21">
        <v>18265468</v>
      </c>
      <c r="AO24" s="21">
        <v>16443869</v>
      </c>
      <c r="AP24" s="21">
        <v>14677380</v>
      </c>
      <c r="AQ24" s="21">
        <v>4846223.5</v>
      </c>
      <c r="AR24" s="21">
        <v>3200119.75</v>
      </c>
      <c r="AS24" s="21">
        <v>21739158</v>
      </c>
      <c r="AT24" s="21">
        <v>0</v>
      </c>
      <c r="AU24" s="21">
        <v>1298835.75</v>
      </c>
      <c r="AV24" s="21">
        <v>7198010</v>
      </c>
      <c r="AW24" s="21">
        <v>64271.38671875</v>
      </c>
      <c r="AX24" s="21">
        <v>3058521</v>
      </c>
      <c r="AY24" s="21">
        <v>4291865</v>
      </c>
      <c r="AZ24" s="21">
        <v>75022704</v>
      </c>
      <c r="BA24" s="21">
        <v>479863616</v>
      </c>
      <c r="BB24" s="21">
        <v>4622801</v>
      </c>
      <c r="BC24" s="21">
        <v>9799595</v>
      </c>
      <c r="BD24" s="21">
        <v>0</v>
      </c>
      <c r="BE24" s="21">
        <v>5279881</v>
      </c>
      <c r="BF24" s="21">
        <v>2363477.25</v>
      </c>
      <c r="BG24" s="21">
        <v>35326.56640625</v>
      </c>
      <c r="BH24" s="21">
        <v>116391.8125</v>
      </c>
      <c r="BI24" s="21">
        <v>1197142667.4799805</v>
      </c>
      <c r="BJ24" s="21">
        <f t="shared" si="1"/>
        <v>2016</v>
      </c>
      <c r="BK24" s="21">
        <f t="shared" si="2"/>
        <v>3</v>
      </c>
      <c r="BL24" s="37">
        <f>IF(B24/B12&gt;NONUS!B320,NONUS!B320,IF(B24/B12&lt;NONUS!B334,NONUS!B334,B24/B12))</f>
        <v>1.1867605501743961</v>
      </c>
      <c r="BM24" s="37">
        <f>IF(C24/C12&gt;Rate!C$197,Rate!C$197,IF(C24/C12&lt;Rate!C$210,Rate!C$210,C24/C12))</f>
        <v>1.1735344469844176</v>
      </c>
      <c r="BN24" s="37">
        <f>IF(D24/D12&gt;Rate!D$197,Rate!D$197,IF(D24/D12&lt;Rate!D$210,Rate!D$210,D24/D12))</f>
        <v>1.0638850802071489</v>
      </c>
      <c r="BO24" s="37">
        <f>IF(E24/E12&gt;Rate!E$197,Rate!E$197,IF(E24/E12&lt;Rate!E$210,Rate!E$210,E24/E12))</f>
        <v>0.91599203677143837</v>
      </c>
      <c r="BP24" s="37">
        <f>IF(F24/F12&gt;NONUS!C320,NONUS!C320,IF(F24/F12&lt;NONUS!C334,NONUS!C334,F24/F12))</f>
        <v>0.93520096130788066</v>
      </c>
      <c r="BQ24" s="37">
        <f>IF((G24+H24)/(G12+H12)&gt;NONUS!J320,NONUS!J320,IF((G24+H24)/(G12+H12)&lt;NONUS!J334,NONUS!J334,(G24+H24)/(G12+H12)))</f>
        <v>1.0252863686524019</v>
      </c>
      <c r="BR24" s="37" t="e">
        <f>IF(H24/H12&gt;Rate!H$197,Rate!H$197,IF(H24/H12&lt;Rate!H$210,Rate!H$210,H24/H12))</f>
        <v>#DIV/0!</v>
      </c>
      <c r="BS24" s="37">
        <f>IF(I24/I12&gt;Rate!I$197,Rate!I$197,IF(I24/I12&lt;Rate!I$210,Rate!I$210,I24/I12))</f>
        <v>1.0443908292855817</v>
      </c>
      <c r="BT24" s="37">
        <f>IF(J24/J12&gt;Rate!J$197,Rate!J$197,IF(J24/J12&lt;Rate!J$210,Rate!J$210,J24/J12))</f>
        <v>1.3632501327668614</v>
      </c>
      <c r="BU24" s="37">
        <f>IF(K24/K12&gt;Rate!K$197,Rate!K$197,IF(K24/K12&lt;Rate!K$210,Rate!K$210,K24/K12))</f>
        <v>1.0579418726310337</v>
      </c>
      <c r="BV24" s="37">
        <f>IF(L24/L12&gt;Rate!L$197,Rate!L$197,IF(L24/L12&lt;Rate!L$210,Rate!L$210,L24/L12))</f>
        <v>1.3945157102469494</v>
      </c>
      <c r="BW24" s="37">
        <f>IF(M24/M12&gt;Rate!M$197,Rate!M$197,IF(M24/M12&lt;Rate!M$210,Rate!M$210,M24/M12))</f>
        <v>1.0052739456619406</v>
      </c>
      <c r="BX24" s="37">
        <f>IF(N24/N12&gt;Rate!N$197,Rate!N$197,IF(N24/N12&lt;Rate!N$210,Rate!N$210,N24/N12))</f>
        <v>1.1820584774780143</v>
      </c>
      <c r="BY24" s="37">
        <f>IF(O24/O12&gt;Rate!O$197,Rate!O$197,IF(O24/O12&lt;Rate!O$210,Rate!O$210,O24/O12))</f>
        <v>4.2289607901021808</v>
      </c>
      <c r="BZ24" s="37">
        <f>IF(P24/P12&gt;Rate!P$197,Rate!P$197,IF(P24/P12&lt;Rate!P$210,Rate!P$210,P24/P12))</f>
        <v>1.1902912292398202</v>
      </c>
      <c r="CA24" s="37">
        <f>IF(Q24/Q12&gt;Rate!Q$197,Rate!Q$197,IF(Q24/Q12&lt;Rate!Q$210,Rate!Q$210,Q24/Q12))</f>
        <v>2.7676809325921528</v>
      </c>
      <c r="CB24" s="37">
        <f>IF(R24/R12&gt;Rate!R$197,Rate!R$197,IF(R24/R12&lt;Rate!R$210,Rate!R$210,R24/R12))</f>
        <v>1.0550189474654244</v>
      </c>
      <c r="CC24" s="37">
        <f>IF(S24/S12&gt;Rate!S$197,Rate!S$197,IF(S24/S12&lt;Rate!S$210,Rate!S$210,S24/S12))</f>
        <v>0.8536395010140444</v>
      </c>
      <c r="CD24" s="37">
        <f>IF(T24/T12&gt;Rate!T$197,Rate!T$197,IF(T24/T12&lt;Rate!T$210,Rate!T$210,T24/T12))</f>
        <v>4.265748031496063</v>
      </c>
      <c r="CE24" s="37">
        <f>IF(U24/U12&gt;Rate!U$197,Rate!U$197,IF(U24/U12&lt;Rate!U$210,Rate!U$210,U24/U12))</f>
        <v>1.3817621620319462</v>
      </c>
      <c r="CF24" s="37">
        <f>IF(V24/V12&gt;Rate!V$197,Rate!V$197,IF(V24/V12&lt;Rate!V$210,Rate!V$210,V24/V12))</f>
        <v>1.0248442390865726</v>
      </c>
      <c r="CG24" s="37">
        <f t="shared" si="3"/>
        <v>1</v>
      </c>
      <c r="CH24" s="37">
        <f>IF(X24/X12&gt;Rate!X$197,Rate!X$197,IF(X24/X12&lt;Rate!X$210,Rate!X$210,X24/X12))</f>
        <v>8.835078534031414</v>
      </c>
      <c r="CI24" s="37">
        <f>IF(Y24/Y12&gt;Rate!Y$197,Rate!Y$197,IF(Y24/Y12&lt;Rate!Y$210,Rate!Y$210,Y24/Y12))</f>
        <v>1.1772351208245559</v>
      </c>
      <c r="CJ24" s="37">
        <f>IF(Z24/Z12&gt;Rate!Z$197,Rate!Z$197,IF(Z24/Z12&lt;Rate!Z$210,Rate!Z$210,Z24/Z12))</f>
        <v>1.3054951751918527</v>
      </c>
      <c r="CK24" s="37">
        <f>IF(AA24/AA12&gt;Rate!AA$197,Rate!AA$197,IF(AA24/AA12&lt;Rate!AA$210,Rate!AA$210,AA24/AA12))</f>
        <v>2.8523409363745498</v>
      </c>
      <c r="CL24" s="37">
        <f>IF(AB24/AB12&gt;Rate!AB$197,Rate!AB$197,IF(AB24/AB12&lt;Rate!AB$210,Rate!AB$210,AB24/AB12))</f>
        <v>1.1994550432398989</v>
      </c>
      <c r="CM24" s="37">
        <f>IF(AC24/AC12&gt;Rate!AC$197,Rate!AC$197,IF(AC24/AC12&lt;Rate!AC$210,Rate!AC$210,AC24/AC12))</f>
        <v>1.0524575441354749</v>
      </c>
      <c r="CN24" s="37">
        <f>IF(AD24/AD12&gt;Rate!AD$197,Rate!AD$197,IF(AD24/AD12&lt;Rate!AD$210,Rate!AD$210,AD24/AD12))</f>
        <v>2.9886678395620083</v>
      </c>
      <c r="CO24" s="37">
        <f>IF(AE24/AE12&gt;NONUS!E320,NONUS!E320,IF(AE24/AE12&lt;NONUS!E334,NONUS!E334,AE24/AE12))</f>
        <v>1.0688309392291326</v>
      </c>
      <c r="CP24" s="37">
        <f>IF(AF24/AF12&gt;Rate!AF$197,Rate!AF$197,IF(AF24/AF12&lt;Rate!AF$210,Rate!AF$210,AF24/AF12))</f>
        <v>1.1290225577225987</v>
      </c>
      <c r="CQ24" s="37">
        <f>IF(AG24/AG12&gt;Rate!AG$197,Rate!AG$197,IF(AG24/AG12&lt;Rate!AG$210,Rate!AG$210,AG24/AG12))</f>
        <v>0</v>
      </c>
      <c r="CR24" s="37">
        <f>IF(AH24/AH12&gt;Rate!AH$197,Rate!AH$197,IF(AH24/AH12&lt;Rate!AH$210,Rate!AH$210,AH24/AH12))</f>
        <v>1.9832402234636872</v>
      </c>
      <c r="CS24" s="37">
        <f>IF(AI24/AI12&gt;Rate!AI$197,Rate!AI$197,IF(AI24/AI12&lt;Rate!AI$210,Rate!AI$210,AI24/AI12))</f>
        <v>1.2845350934367248</v>
      </c>
      <c r="CT24" s="37">
        <f>IF(AJ24/AJ12&gt;Rate!AJ$197,Rate!AJ$197,IF(AJ24/AJ12&lt;Rate!AJ$210,Rate!AJ$210,AJ24/AJ12))</f>
        <v>1.3680876336280849</v>
      </c>
      <c r="CU24" s="37">
        <f>IF(AK24/AK12&gt;Rate!AK$197,Rate!AK$197,IF(AK24/AK12&lt;Rate!AK$210,Rate!AK$210,AK24/AK12))</f>
        <v>0.99333984620761573</v>
      </c>
      <c r="CV24" s="37">
        <f>IF(AL24/AL12&gt;NONUS!F320,NONUS!F320,IF(AL24/AL12&lt;NONUS!F334,NONUS!F334,AL24/AL12))</f>
        <v>1.1927257902732535</v>
      </c>
      <c r="CW24" s="37">
        <f>IF(AM24/AM12&gt;Rate!AM$197,Rate!AM$197,IF(AM24/AM12&lt;Rate!AM$210,Rate!AM$210,AM24/AM12))</f>
        <v>0.93184464676103074</v>
      </c>
      <c r="CX24" s="37">
        <f>IF(AN24/AN12&gt;Rate!AN$197,Rate!AN$197,IF(AN24/AN12&lt;Rate!AN$210,Rate!AN$210,AN24/AN12))</f>
        <v>0.97853429871719666</v>
      </c>
      <c r="CY24" s="37">
        <f>IF(AO24/AO12&gt;Rate!AO$197,Rate!AO$197,IF(AO24/AO12&lt;Rate!AO$210,Rate!AO$210,AO24/AO12))</f>
        <v>1.2682236490580334</v>
      </c>
      <c r="CZ24" s="37">
        <f>IF(AP24/AP12&gt;Rate!AP$197,Rate!AP$197,IF(AP24/AP12&lt;Rate!AP$210,Rate!AP$210,AP24/AP12))</f>
        <v>1.2076385086918595</v>
      </c>
      <c r="DA24" s="37">
        <f>IF(AQ24/AQ12&gt;NONUS!G320,NONUS!G320,IF(AQ24/AQ12&lt;NONUS!G334,NONUS!G334,AQ24/AQ12))</f>
        <v>1.2740745453419933</v>
      </c>
      <c r="DB24" s="37">
        <f>IF(AR24/AR12&gt;Rate!AR$197,Rate!AR$197,IF(AR24/AR12&lt;Rate!AR$210,Rate!AR$210,AR24/AR12))</f>
        <v>0.96327124003211484</v>
      </c>
      <c r="DC24" s="37">
        <f>IF(AS24/AS12&gt;Rate!AS$197,Rate!AS$197,IF(AS24/AS12&lt;Rate!AS$210,Rate!AS$210,AS24/AS12))</f>
        <v>1.2487185204766176</v>
      </c>
      <c r="DD24" s="37">
        <f t="shared" si="4"/>
        <v>1</v>
      </c>
      <c r="DE24" s="37">
        <f>IF(AU24/AU12&gt;Rate!AU$197,Rate!AU$197,IF(AU24/AU12&lt;Rate!AU$210,Rate!AU$210,AU24/AU12))</f>
        <v>1.2898729068724832</v>
      </c>
      <c r="DF24" s="37">
        <f>IF(AV24/AV12&gt;Rate!AV$197,Rate!AV$197,IF(AV24/AV12&lt;Rate!AV$210,Rate!AV$210,AV24/AV12))</f>
        <v>1.0372782709093855</v>
      </c>
      <c r="DG24" s="37">
        <f>IF(AW24/AW12&gt;Rate!AW$197,Rate!AW$197,IF(AW24/AW12&lt;Rate!AW$210,Rate!AW$210,AW24/AW12))</f>
        <v>5.0991067058693273</v>
      </c>
      <c r="DH24" s="37">
        <f>IF(AX24/AX12&gt;NONUS!I320,NONUS!I320,IF(AX24/AX12&lt;NONUS!I334,NONUS!I334,AX24/AX12))</f>
        <v>1.1387338583908444</v>
      </c>
      <c r="DI24" s="37">
        <f>IF(AY24/AY12&gt;Rate!AY$197,Rate!AY$197,IF(AY24/AY12&lt;Rate!AY$210,Rate!AY$210,AY24/AY12))</f>
        <v>1.1714828308359155</v>
      </c>
      <c r="DJ24" s="37">
        <f>IF(AZ24/AZ12&gt;Rate!AZ$197,Rate!AZ$197,IF(AZ24/AZ12&lt;Rate!AZ$210,Rate!AZ$210,AZ24/AZ12))</f>
        <v>0.99522183387594976</v>
      </c>
      <c r="DK24" s="37">
        <f>IF(BA24/BA12&gt;Rate!BA$197,Rate!BA$197,IF(BA24/BA12&lt;Rate!BA$210,Rate!BA$210,BA24/BA12))</f>
        <v>1.105139223001919</v>
      </c>
      <c r="DL24" s="37">
        <f>IF(BB24/BB12&gt;Rate!BB$197,Rate!BB$197,IF(BB24/BB12&lt;Rate!BB$210,Rate!BB$210,BB24/BB12))</f>
        <v>1.0387840647305158</v>
      </c>
      <c r="DM24" s="37">
        <f>IF(BC24/BC12&gt;Rate!BC$197,Rate!BC$197,IF(BC24/BC12&lt;Rate!BC$210,Rate!BC$210,BC24/BC12))</f>
        <v>3.203769554120647</v>
      </c>
      <c r="DN24" s="37" t="e">
        <f>IF(BD24/BD12&gt;Rate!BD$197,Rate!BD$197,IF(BD24/BD12&lt;Rate!BD$210,Rate!BD$210,BD24/BD12))</f>
        <v>#DIV/0!</v>
      </c>
      <c r="DO24" s="37">
        <f>IF(BE24/BE12&gt;Rate!BE$197,Rate!BE$197,IF(BE24/BE12&lt;Rate!BE$210,Rate!BE$210,BE24/BE12))</f>
        <v>0.87682804292136796</v>
      </c>
      <c r="DP24" s="37">
        <f>IF(BF24/BF12&gt;Rate!BF$197,Rate!BF$197,IF(BF24/BF12&lt;Rate!BF$210,Rate!BF$210,BF24/BF12))</f>
        <v>1.6687869150386188</v>
      </c>
      <c r="DQ24" s="37">
        <f>IF(BG24/BG12&gt;Rate!BG$197,Rate!BG$197,IF(BG24/BG12&lt;Rate!BG$210,Rate!BG$210,BG24/BG12))</f>
        <v>2.7820523863519604</v>
      </c>
      <c r="DR24" s="37">
        <f>IF(BH24/BH12&gt;Rate!BH$197,Rate!BH$197,IF(BH24/BH12&lt;Rate!BH$210,Rate!BH$210,BH24/BH12))</f>
        <v>1.0130661625822004</v>
      </c>
      <c r="DU24" s="19">
        <v>1.2000830588697189</v>
      </c>
      <c r="DV24" s="19">
        <v>0.82819709250902507</v>
      </c>
      <c r="DW24" s="19">
        <v>0.76038577485845937</v>
      </c>
      <c r="DX24" s="19">
        <v>0.70981104476046442</v>
      </c>
      <c r="DY24" s="19">
        <v>0.75000773735447768</v>
      </c>
      <c r="DZ24" s="19">
        <v>1.0578606924611427</v>
      </c>
      <c r="EA24" s="19" t="e">
        <v>#DIV/0!</v>
      </c>
      <c r="EB24" s="19">
        <v>1.1185886476383173</v>
      </c>
      <c r="EC24" s="19">
        <v>1.0719293186130638</v>
      </c>
      <c r="ED24" s="19">
        <v>0.64151070564022694</v>
      </c>
      <c r="EE24" s="19">
        <v>1.1032845310804889</v>
      </c>
      <c r="EF24" s="19">
        <v>0.94088933227389948</v>
      </c>
      <c r="EG24" s="19">
        <v>0.83031634559185152</v>
      </c>
      <c r="EH24" s="19">
        <v>0.22289682499372149</v>
      </c>
      <c r="EI24" s="19">
        <v>0.67210339909128425</v>
      </c>
      <c r="EJ24" s="19">
        <v>0.71104700097686402</v>
      </c>
      <c r="EK24" s="19">
        <v>1.4496126254249131</v>
      </c>
      <c r="EL24" s="19">
        <v>0.51265344321054729</v>
      </c>
      <c r="EM24" s="19">
        <v>14.290312193203398</v>
      </c>
      <c r="EN24" s="19">
        <v>1.0139315413147842</v>
      </c>
      <c r="EO24" s="19">
        <v>0.50976790164824004</v>
      </c>
      <c r="EP24" s="19" t="e">
        <v>#DIV/0!</v>
      </c>
      <c r="EQ24" s="19">
        <v>13.639875921634424</v>
      </c>
      <c r="ER24" s="19">
        <v>0.35775322619194444</v>
      </c>
      <c r="ES24" s="19">
        <v>1.0908678952781767</v>
      </c>
      <c r="ET24" s="19">
        <v>0.77253416288334387</v>
      </c>
      <c r="EU24" s="19">
        <v>0.71600970942302533</v>
      </c>
      <c r="EV24" s="19">
        <v>0.87696444101157567</v>
      </c>
      <c r="EW24" s="19">
        <v>1.0277432035548095</v>
      </c>
      <c r="EX24" s="19">
        <v>1.8566763516136708</v>
      </c>
      <c r="EY24" s="19">
        <v>0.9244130625725242</v>
      </c>
      <c r="EZ24" s="19" t="e">
        <v>#DIV/0!</v>
      </c>
      <c r="FA24" s="19">
        <v>2.4549714448493458</v>
      </c>
      <c r="FB24" s="19">
        <v>0.67337469926408156</v>
      </c>
      <c r="FC24" s="19">
        <v>1.1773482893553433</v>
      </c>
      <c r="FD24" s="19">
        <v>0.47701662533373085</v>
      </c>
      <c r="FE24" s="19">
        <v>3.1617996578912959</v>
      </c>
      <c r="FF24" s="19">
        <v>0.6778017710616433</v>
      </c>
      <c r="FG24" s="19">
        <v>1.0224341803126513</v>
      </c>
      <c r="FH24" s="19">
        <v>1.5708601084859917</v>
      </c>
      <c r="FI24" s="19">
        <v>1.0537951690674416</v>
      </c>
      <c r="FJ24" s="19">
        <v>0.87351109347425027</v>
      </c>
      <c r="FK24" s="19">
        <v>0.5131674837173148</v>
      </c>
      <c r="FL24" s="19">
        <v>0.96558490057733792</v>
      </c>
      <c r="FM24" s="19">
        <v>0.40590209622006296</v>
      </c>
      <c r="FN24" s="19">
        <v>0.57983505291403881</v>
      </c>
      <c r="FO24" s="19">
        <v>0.91101460626443642</v>
      </c>
      <c r="FP24" s="19">
        <v>1.0579096739607172</v>
      </c>
      <c r="FQ24" s="19">
        <v>1.6822710885791898</v>
      </c>
      <c r="FR24" s="19">
        <v>0.86050167533369182</v>
      </c>
      <c r="FS24" s="19">
        <v>0.93247172446382842</v>
      </c>
      <c r="FT24" s="19">
        <v>0.92926359102916944</v>
      </c>
      <c r="FU24" s="19">
        <v>1.1594636874565438</v>
      </c>
      <c r="FV24" s="19">
        <v>1.070904762589721</v>
      </c>
      <c r="FW24" s="19" t="e">
        <v>#DIV/0!</v>
      </c>
      <c r="FX24" s="19">
        <v>0.67475245662928285</v>
      </c>
      <c r="FY24" s="19">
        <v>0.73409109256793592</v>
      </c>
      <c r="FZ24" s="19">
        <v>24.227761362610025</v>
      </c>
      <c r="GA24" s="19">
        <v>390.75188045376433</v>
      </c>
    </row>
    <row r="25" spans="1:183" ht="15" x14ac:dyDescent="0.25">
      <c r="A25" s="3" t="s">
        <v>84</v>
      </c>
      <c r="B25" s="21">
        <v>15419691</v>
      </c>
      <c r="C25" s="21">
        <v>23418040</v>
      </c>
      <c r="D25" s="21">
        <v>4704956.5</v>
      </c>
      <c r="E25" s="21">
        <v>7129807.5</v>
      </c>
      <c r="F25" s="21">
        <v>480153</v>
      </c>
      <c r="G25" s="21">
        <v>6692806</v>
      </c>
      <c r="H25" s="21">
        <v>0</v>
      </c>
      <c r="I25" s="21">
        <v>28909780</v>
      </c>
      <c r="J25" s="21">
        <v>4040398.25</v>
      </c>
      <c r="K25" s="21">
        <v>9384222</v>
      </c>
      <c r="L25" s="21">
        <v>6493309.5</v>
      </c>
      <c r="M25" s="21">
        <v>81590648</v>
      </c>
      <c r="N25" s="21">
        <v>20247810</v>
      </c>
      <c r="O25" s="21">
        <v>438275.78125</v>
      </c>
      <c r="P25" s="21">
        <v>611034.625</v>
      </c>
      <c r="Q25" s="21">
        <v>2939774.25</v>
      </c>
      <c r="R25" s="21">
        <v>7162650</v>
      </c>
      <c r="S25" s="21">
        <v>4969.3564453125</v>
      </c>
      <c r="T25" s="21">
        <v>77367.2578125</v>
      </c>
      <c r="U25" s="21">
        <v>9095735</v>
      </c>
      <c r="V25" s="21">
        <v>15200845</v>
      </c>
      <c r="W25" s="37">
        <v>0</v>
      </c>
      <c r="X25" s="21">
        <v>2679631.75</v>
      </c>
      <c r="Y25" s="21">
        <v>2708912.75</v>
      </c>
      <c r="Z25" s="21">
        <v>8702597</v>
      </c>
      <c r="AA25" s="21">
        <v>2671106.5</v>
      </c>
      <c r="AB25" s="21">
        <v>94262.546875</v>
      </c>
      <c r="AC25" s="21">
        <v>19516798</v>
      </c>
      <c r="AD25" s="21">
        <v>62327.2109375</v>
      </c>
      <c r="AE25" s="21">
        <v>398128.1875</v>
      </c>
      <c r="AF25" s="21">
        <v>8706549</v>
      </c>
      <c r="AG25" s="21">
        <v>262644.65625</v>
      </c>
      <c r="AH25" s="21">
        <v>2016.2454833984375</v>
      </c>
      <c r="AI25" s="21">
        <v>3707774.75</v>
      </c>
      <c r="AJ25" s="21">
        <v>21518790</v>
      </c>
      <c r="AK25" s="21">
        <v>467228.34375</v>
      </c>
      <c r="AL25" s="21">
        <v>511065.28125</v>
      </c>
      <c r="AM25" s="21">
        <v>10913199</v>
      </c>
      <c r="AN25" s="21">
        <v>28175884</v>
      </c>
      <c r="AO25" s="21">
        <v>13551800</v>
      </c>
      <c r="AP25" s="21">
        <v>6321372.5</v>
      </c>
      <c r="AQ25" s="21">
        <v>14084879</v>
      </c>
      <c r="AR25" s="21">
        <v>3663654.25</v>
      </c>
      <c r="AS25" s="21">
        <v>30208322</v>
      </c>
      <c r="AT25" s="21">
        <v>428505.875</v>
      </c>
      <c r="AU25" s="21">
        <v>4737948.5</v>
      </c>
      <c r="AV25" s="21">
        <v>7871664</v>
      </c>
      <c r="AW25" s="21">
        <v>126091.6875</v>
      </c>
      <c r="AX25" s="21">
        <v>3987765</v>
      </c>
      <c r="AY25" s="21">
        <v>4149204.25</v>
      </c>
      <c r="AZ25" s="21">
        <v>42424416</v>
      </c>
      <c r="BA25" s="21">
        <v>472575968</v>
      </c>
      <c r="BB25" s="21">
        <v>4216654.5</v>
      </c>
      <c r="BC25" s="21">
        <v>18733460</v>
      </c>
      <c r="BD25" s="21">
        <v>0</v>
      </c>
      <c r="BE25" s="21">
        <v>4488733</v>
      </c>
      <c r="BF25" s="21">
        <v>3560554.5</v>
      </c>
      <c r="BG25" s="21">
        <v>49982.484375</v>
      </c>
      <c r="BH25" s="21">
        <v>117378.546875</v>
      </c>
      <c r="BI25" s="21">
        <v>1230612578.8607178</v>
      </c>
      <c r="BJ25" s="21">
        <f t="shared" si="1"/>
        <v>2016</v>
      </c>
      <c r="BK25" s="21">
        <f t="shared" si="2"/>
        <v>4</v>
      </c>
      <c r="BL25" s="37">
        <f>IF(B25/B13&gt;NONUS!B321,NONUS!B321,IF(B25/B13&lt;NONUS!B335,NONUS!B335,B25/B13))</f>
        <v>1.2437692124653661</v>
      </c>
      <c r="BM25" s="37">
        <f>IF(C25/C13&gt;Rate!C$198,Rate!C$198,IF(C25/C13&lt;Rate!C$211,Rate!C$211,C25/C13))</f>
        <v>1.2601753415457866</v>
      </c>
      <c r="BN25" s="37">
        <f>IF(D25/D13&gt;Rate!D$198,Rate!D$198,IF(D25/D13&lt;Rate!D$211,Rate!D$211,D25/D13))</f>
        <v>1.1822632736192724</v>
      </c>
      <c r="BO25" s="37">
        <f>IF(E25/E13&gt;Rate!E$198,Rate!E$198,IF(E25/E13&lt;Rate!E$211,Rate!E$211,E25/E13))</f>
        <v>0.87523065958083057</v>
      </c>
      <c r="BP25" s="37">
        <f>IF(F25/F13&gt;NONUS!C321,NONUS!C321,IF(F25/F13&lt;NONUS!C335,NONUS!C335,F25/F13))</f>
        <v>1.051460026969294</v>
      </c>
      <c r="BQ25" s="37">
        <f>IF((G25+H25)/(G13+H13)&gt;NONUS!J321,NONUS!J321,IF((G25+H25)/(G13+H13)&lt;NONUS!J335,NONUS!J335,(G25+H25)/(G13+H13)))</f>
        <v>1.0138572843546136</v>
      </c>
      <c r="BR25" s="37" t="e">
        <f>IF(H25/H13&gt;Rate!H$198,Rate!H$198,IF(H25/H13&lt;Rate!H$211,Rate!H$211,H25/H13))</f>
        <v>#DIV/0!</v>
      </c>
      <c r="BS25" s="37">
        <f>IF(I25/I13&gt;Rate!I$198,Rate!I$198,IF(I25/I13&lt;Rate!I$211,Rate!I$211,I25/I13))</f>
        <v>1.0326288924261828</v>
      </c>
      <c r="BT25" s="37">
        <f>IF(J25/J13&gt;Rate!J$198,Rate!J$198,IF(J25/J13&lt;Rate!J$211,Rate!J$211,J25/J13))</f>
        <v>1.3925591098748262</v>
      </c>
      <c r="BU25" s="37">
        <f>IF(K25/K13&gt;Rate!K$198,Rate!K$198,IF(K25/K13&lt;Rate!K$211,Rate!K$211,K25/K13))</f>
        <v>1.2239692747155828</v>
      </c>
      <c r="BV25" s="37">
        <f>IF(L25/L13&gt;Rate!L$198,Rate!L$198,IF(L25/L13&lt;Rate!L$211,Rate!L$211,L25/L13))</f>
        <v>1.3786035346024035</v>
      </c>
      <c r="BW25" s="37">
        <f>IF(M25/M13&gt;Rate!M$198,Rate!M$198,IF(M25/M13&lt;Rate!M$211,Rate!M$211,M25/M13))</f>
        <v>1.1984722427866028</v>
      </c>
      <c r="BX25" s="37">
        <f>IF(N25/N13&gt;Rate!N$198,Rate!N$198,IF(N25/N13&lt;Rate!N$211,Rate!N$211,N25/N13))</f>
        <v>1.3112446631426959</v>
      </c>
      <c r="BY25" s="37">
        <f>IF(O25/O13&gt;Rate!O$198,Rate!O$198,IF(O25/O13&lt;Rate!O$211,Rate!O$211,O25/O13))</f>
        <v>7.5208582411804432</v>
      </c>
      <c r="BZ25" s="37">
        <f>IF(P25/P13&gt;Rate!P$198,Rate!P$198,IF(P25/P13&lt;Rate!P$211,Rate!P$211,P25/P13))</f>
        <v>1.2647396693338191</v>
      </c>
      <c r="CA25" s="37">
        <f>IF(Q25/Q13&gt;Rate!Q$198,Rate!Q$198,IF(Q25/Q13&lt;Rate!Q$211,Rate!Q$211,Q25/Q13))</f>
        <v>3.3550543024227233</v>
      </c>
      <c r="CB25" s="37">
        <f>IF(R25/R13&gt;Rate!R$198,Rate!R$198,IF(R25/R13&lt;Rate!R$211,Rate!R$211,R25/R13))</f>
        <v>1.0688806595299516</v>
      </c>
      <c r="CC25" s="37" t="e">
        <f>IF(S25/S13&gt;Rate!S$198,Rate!S$198,IF(S25/S13&lt;Rate!S$211,Rate!S$211,S25/S13))</f>
        <v>#DIV/0!</v>
      </c>
      <c r="CD25" s="37">
        <f>IF(T25/T13&gt;Rate!T$198,Rate!T$198,IF(T25/T13&lt;Rate!T$211,Rate!T$211,T25/T13))</f>
        <v>1.4687408973148897</v>
      </c>
      <c r="CE25" s="37">
        <f>IF(U25/U13&gt;Rate!U$198,Rate!U$198,IF(U25/U13&lt;Rate!U$211,Rate!U$211,U25/U13))</f>
        <v>1.5245768134488977</v>
      </c>
      <c r="CF25" s="37">
        <f>IF(V25/V13&gt;Rate!V$198,Rate!V$198,IF(V25/V13&lt;Rate!V$211,Rate!V$211,V25/V13))</f>
        <v>1.238973443673</v>
      </c>
      <c r="CG25" s="37">
        <f t="shared" si="3"/>
        <v>1</v>
      </c>
      <c r="CH25" s="37">
        <f>IF(X25/X13&gt;Rate!X$198,Rate!X$198,IF(X25/X13&lt;Rate!X$211,Rate!X$211,X25/X13))</f>
        <v>8.7272727272727266</v>
      </c>
      <c r="CI25" s="37">
        <f>IF(Y25/Y13&gt;Rate!Y$198,Rate!Y$198,IF(Y25/Y13&lt;Rate!Y$211,Rate!Y$211,Y25/Y13))</f>
        <v>1.3353282156015749</v>
      </c>
      <c r="CJ25" s="37">
        <f>IF(Z25/Z13&gt;Rate!Z$198,Rate!Z$198,IF(Z25/Z13&lt;Rate!Z$211,Rate!Z$211,Z25/Z13))</f>
        <v>2.3314960643633089</v>
      </c>
      <c r="CK25" s="37">
        <f>IF(AA25/AA13&gt;Rate!AA$198,Rate!AA$198,IF(AA25/AA13&lt;Rate!AA$211,Rate!AA$211,AA25/AA13))</f>
        <v>6.0880361173814901</v>
      </c>
      <c r="CL25" s="37">
        <f>IF(AB25/AB13&gt;Rate!AB$198,Rate!AB$198,IF(AB25/AB13&lt;Rate!AB$211,Rate!AB$211,AB25/AB13))</f>
        <v>1.8251816429682302</v>
      </c>
      <c r="CM25" s="37">
        <f>IF(AC25/AC13&gt;Rate!AC$198,Rate!AC$198,IF(AC25/AC13&lt;Rate!AC$211,Rate!AC$211,AC25/AC13))</f>
        <v>1.3073153211278463</v>
      </c>
      <c r="CN25" s="37">
        <f>IF(AD25/AD13&gt;Rate!AD$198,Rate!AD$198,IF(AD25/AD13&lt;Rate!AD$211,Rate!AD$211,AD25/AD13))</f>
        <v>2.908489071906593</v>
      </c>
      <c r="CO25" s="37">
        <f>IF(AE25/AE13&gt;NONUS!E321,NONUS!E321,IF(AE25/AE13&lt;NONUS!E335,NONUS!E335,AE25/AE13))</f>
        <v>1.776175514849768</v>
      </c>
      <c r="CP25" s="37">
        <f>IF(AF25/AF13&gt;Rate!AF$198,Rate!AF$198,IF(AF25/AF13&lt;Rate!AF$211,Rate!AF$211,AF25/AF13))</f>
        <v>0.97638630880054811</v>
      </c>
      <c r="CQ25" s="37">
        <f>IF(AG25/AG13&gt;Rate!AG$198,Rate!AG$198,IF(AG25/AG13&lt;Rate!AG$211,Rate!AG$211,AG25/AG13))</f>
        <v>0</v>
      </c>
      <c r="CR25" s="37">
        <f>IF(AH25/AH13&gt;Rate!AH$198,Rate!AH$198,IF(AH25/AH13&lt;Rate!AH$211,Rate!AH$211,AH25/AH13))</f>
        <v>4.2</v>
      </c>
      <c r="CS25" s="37">
        <f>IF(AI25/AI13&gt;Rate!AI$198,Rate!AI$198,IF(AI25/AI13&lt;Rate!AI$211,Rate!AI$211,AI25/AI13))</f>
        <v>1.4098337888257801</v>
      </c>
      <c r="CT25" s="37">
        <f>IF(AJ25/AJ13&gt;Rate!AJ$198,Rate!AJ$198,IF(AJ25/AJ13&lt;Rate!AJ$211,Rate!AJ$211,AJ25/AJ13))</f>
        <v>1.3888080690524682</v>
      </c>
      <c r="CU25" s="37">
        <f>IF(AK25/AK13&gt;Rate!AK$198,Rate!AK$198,IF(AK25/AK13&lt;Rate!AK$211,Rate!AK$211,AK25/AK13))</f>
        <v>1.3539377398841166</v>
      </c>
      <c r="CV25" s="37">
        <f>IF(AL25/AL13&gt;NONUS!F321,NONUS!F321,IF(AL25/AL13&lt;NONUS!F335,NONUS!F335,AL25/AL13))</f>
        <v>0.94349334094862281</v>
      </c>
      <c r="CW25" s="37">
        <f>IF(AM25/AM13&gt;Rate!AM$198,Rate!AM$198,IF(AM25/AM13&lt;Rate!AM$211,Rate!AM$211,AM25/AM13))</f>
        <v>1.0735284208343543</v>
      </c>
      <c r="CX25" s="37">
        <f>IF(AN25/AN13&gt;Rate!AN$198,Rate!AN$198,IF(AN25/AN13&lt;Rate!AN$211,Rate!AN$211,AN25/AN13))</f>
        <v>1.1607039457834998</v>
      </c>
      <c r="CY25" s="37">
        <f>IF(AO25/AO13&gt;Rate!AO$198,Rate!AO$198,IF(AO25/AO13&lt;Rate!AO$211,Rate!AO$211,AO25/AO13))</f>
        <v>1.0908620521308066</v>
      </c>
      <c r="CZ25" s="37">
        <f>IF(AP25/AP13&gt;Rate!AP$198,Rate!AP$198,IF(AP25/AP13&lt;Rate!AP$211,Rate!AP$211,AP25/AP13))</f>
        <v>1.3746160282831077</v>
      </c>
      <c r="DA25" s="37">
        <f>IF(AQ25/AQ13&gt;NONUS!G321,NONUS!G321,IF(AQ25/AQ13&lt;NONUS!G335,NONUS!G335,AQ25/AQ13))</f>
        <v>1.3925265240733722</v>
      </c>
      <c r="DB25" s="37">
        <f>IF(AR25/AR13&gt;Rate!AR$198,Rate!AR$198,IF(AR25/AR13&lt;Rate!AR$211,Rate!AR$211,AR25/AR13))</f>
        <v>1.2584882117235257</v>
      </c>
      <c r="DC25" s="37">
        <f>IF(AS25/AS13&gt;Rate!AS$198,Rate!AS$198,IF(AS25/AS13&lt;Rate!AS$211,Rate!AS$211,AS25/AS13))</f>
        <v>1.3071119580863233</v>
      </c>
      <c r="DD25" s="37">
        <f t="shared" si="4"/>
        <v>1.4710615099544184</v>
      </c>
      <c r="DE25" s="37">
        <f>IF(AU25/AU13&gt;Rate!AU$198,Rate!AU$198,IF(AU25/AU13&lt;Rate!AU$211,Rate!AU$211,AU25/AU13))</f>
        <v>1.552423406625083</v>
      </c>
      <c r="DF25" s="37">
        <f>IF(AV25/AV13&gt;Rate!AV$198,Rate!AV$198,IF(AV25/AV13&lt;Rate!AV$211,Rate!AV$211,AV25/AV13))</f>
        <v>1.1075549743645374</v>
      </c>
      <c r="DG25" s="37">
        <f>IF(AW25/AW13&gt;Rate!AW$198,Rate!AW$198,IF(AW25/AW13&lt;Rate!AW$211,Rate!AW$211,AW25/AW13))</f>
        <v>10.55167118258122</v>
      </c>
      <c r="DH25" s="37">
        <f>IF(AX25/AX13&gt;NONUS!I321,NONUS!I321,IF(AX25/AX13&lt;NONUS!I335,NONUS!I335,AX25/AX13))</f>
        <v>1.1902428657889998</v>
      </c>
      <c r="DI25" s="37">
        <f>IF(AY25/AY13&gt;Rate!AY$198,Rate!AY$198,IF(AY25/AY13&lt;Rate!AY$211,Rate!AY$211,AY25/AY13))</f>
        <v>1.1333506145543162</v>
      </c>
      <c r="DJ25" s="37">
        <f>IF(AZ25/AZ13&gt;Rate!AZ$198,Rate!AZ$198,IF(AZ25/AZ13&lt;Rate!AZ$211,Rate!AZ$211,AZ25/AZ13))</f>
        <v>0.93369838122973015</v>
      </c>
      <c r="DK25" s="37">
        <f>IF(BA25/BA13&gt;Rate!BA$198,Rate!BA$198,IF(BA25/BA13&lt;Rate!BA$211,Rate!BA$211,BA25/BA13))</f>
        <v>1.218358019907384</v>
      </c>
      <c r="DL25" s="37">
        <f>IF(BB25/BB13&gt;Rate!BB$198,Rate!BB$198,IF(BB25/BB13&lt;Rate!BB$211,Rate!BB$211,BB25/BB13))</f>
        <v>1.1672622951137337</v>
      </c>
      <c r="DM25" s="37">
        <f>IF(BC25/BC13&gt;Rate!BC$198,Rate!BC$198,IF(BC25/BC13&lt;Rate!BC$211,Rate!BC$211,BC25/BC13))</f>
        <v>1.2183175625142262</v>
      </c>
      <c r="DN25" s="37" t="e">
        <f>IF(BD25/BD13&gt;Rate!BD$198,Rate!BD$198,IF(BD25/BD13&lt;Rate!BD$211,Rate!BD$211,BD25/BD13))</f>
        <v>#DIV/0!</v>
      </c>
      <c r="DO25" s="37">
        <f>IF(BE25/BE13&gt;Rate!BE$198,Rate!BE$198,IF(BE25/BE13&lt;Rate!BE$211,Rate!BE$211,BE25/BE13))</f>
        <v>1.011470017673048</v>
      </c>
      <c r="DP25" s="37">
        <f>IF(BF25/BF13&gt;Rate!BF$198,Rate!BF$198,IF(BF25/BF13&lt;Rate!BF$211,Rate!BF$211,BF25/BF13))</f>
        <v>3.9757391963608795</v>
      </c>
      <c r="DQ25" s="37">
        <f>IF(BG25/BG13&gt;Rate!BG$198,Rate!BG$198,IF(BG25/BG13&lt;Rate!BG$211,Rate!BG$211,BG25/BG13))</f>
        <v>5.0599999999999996</v>
      </c>
      <c r="DR25" s="37">
        <f>IF(BH25/BH13&gt;Rate!BH$198,Rate!BH$198,IF(BH25/BH13&lt;Rate!BH$211,Rate!BH$211,BH25/BH13))</f>
        <v>1.0138999430305866</v>
      </c>
      <c r="DU25" s="19">
        <v>1.4856209811909364</v>
      </c>
      <c r="DV25" s="19">
        <v>1.1094304082551902</v>
      </c>
      <c r="DW25" s="19">
        <v>1.1053517082377695</v>
      </c>
      <c r="DX25" s="19">
        <v>1.200183354770417</v>
      </c>
      <c r="DY25" s="19">
        <v>0.77504320692821727</v>
      </c>
      <c r="DZ25" s="19">
        <v>1.0484211846868543</v>
      </c>
      <c r="EA25" s="19" t="e">
        <v>#DIV/0!</v>
      </c>
      <c r="EB25" s="19">
        <v>0.76764353549454578</v>
      </c>
      <c r="EC25" s="19">
        <v>1.9774670587680303</v>
      </c>
      <c r="ED25" s="19">
        <v>1.1244437041109705</v>
      </c>
      <c r="EE25" s="19">
        <v>2.2705286822127619</v>
      </c>
      <c r="EF25" s="19">
        <v>1.1125831495719551</v>
      </c>
      <c r="EG25" s="19">
        <v>1.1318078798837352</v>
      </c>
      <c r="EH25" s="19">
        <v>9.3443802441793569</v>
      </c>
      <c r="EI25" s="19">
        <v>0.90937941941990275</v>
      </c>
      <c r="EJ25" s="19">
        <v>3.0178741967085845</v>
      </c>
      <c r="EK25" s="19">
        <v>2.1779288646323378</v>
      </c>
      <c r="EL25" s="19">
        <v>1.7693505860744976</v>
      </c>
      <c r="EM25" s="19">
        <v>19.006758950191031</v>
      </c>
      <c r="EN25" s="19">
        <v>1.8355926731187535</v>
      </c>
      <c r="EO25" s="19">
        <v>1.0966999546511516</v>
      </c>
      <c r="EP25" s="19" t="e">
        <v>#DIV/0!</v>
      </c>
      <c r="EQ25" s="19">
        <v>6.137156860722131</v>
      </c>
      <c r="ER25" s="19">
        <v>1.1717177019103426</v>
      </c>
      <c r="ES25" s="19">
        <v>1.1720770432109873</v>
      </c>
      <c r="ET25" s="19">
        <v>2.5424732615746017</v>
      </c>
      <c r="EU25" s="19">
        <v>2.9820271696417406</v>
      </c>
      <c r="EV25" s="19">
        <v>1.1903635612871653</v>
      </c>
      <c r="EW25" s="19">
        <v>1.4547109520690007</v>
      </c>
      <c r="EX25" s="19">
        <v>1.1524434950522966</v>
      </c>
      <c r="EY25" s="19">
        <v>1.3649304903291468</v>
      </c>
      <c r="EZ25" s="19" t="e">
        <v>#DIV/0!</v>
      </c>
      <c r="FA25" s="19">
        <v>23.010076056153871</v>
      </c>
      <c r="FB25" s="19">
        <v>1.1513205096722836</v>
      </c>
      <c r="FC25" s="19">
        <v>2.0459807239292589</v>
      </c>
      <c r="FD25" s="19">
        <v>4.8259837178879357</v>
      </c>
      <c r="FE25" s="19">
        <v>1.2470818928462359</v>
      </c>
      <c r="FF25" s="19">
        <v>0.86980579546976078</v>
      </c>
      <c r="FG25" s="19">
        <v>1.1740578269363124</v>
      </c>
      <c r="FH25" s="19">
        <v>1.8329529377520144</v>
      </c>
      <c r="FI25" s="19">
        <v>1.9232993409972265</v>
      </c>
      <c r="FJ25" s="19">
        <v>0.99224925256775287</v>
      </c>
      <c r="FK25" s="19">
        <v>0.90438858881768669</v>
      </c>
      <c r="FL25" s="19">
        <v>1.3993070025208942</v>
      </c>
      <c r="FM25" s="19">
        <v>0.66650630153887724</v>
      </c>
      <c r="FN25" s="19">
        <v>1.3858682123679813</v>
      </c>
      <c r="FO25" s="19">
        <v>1.1118159602892699</v>
      </c>
      <c r="FP25" s="19">
        <v>5.3592910039669297</v>
      </c>
      <c r="FQ25" s="19">
        <v>2.2415368820410366</v>
      </c>
      <c r="FR25" s="19">
        <v>1.2042741925715286</v>
      </c>
      <c r="FS25" s="19">
        <v>1.1720814530801886</v>
      </c>
      <c r="FT25" s="19">
        <v>1.2582069492604426</v>
      </c>
      <c r="FU25" s="19">
        <v>1.6756130406188343</v>
      </c>
      <c r="FV25" s="19">
        <v>2.0376854328472396</v>
      </c>
      <c r="FW25" s="19" t="e">
        <v>#DIV/0!</v>
      </c>
      <c r="FX25" s="19">
        <v>0.91390231920779796</v>
      </c>
      <c r="FY25" s="19">
        <v>1.7425118928279992</v>
      </c>
      <c r="FZ25" s="19">
        <v>14.099942099529926</v>
      </c>
      <c r="GA25" s="19" t="e">
        <v>#DIV/0!</v>
      </c>
    </row>
    <row r="26" spans="1:183" ht="15" x14ac:dyDescent="0.25">
      <c r="A26" s="3" t="s">
        <v>85</v>
      </c>
      <c r="B26" s="21">
        <v>14414928</v>
      </c>
      <c r="C26" s="21">
        <v>27595862</v>
      </c>
      <c r="D26" s="21">
        <v>5648001</v>
      </c>
      <c r="E26" s="21">
        <v>7251519</v>
      </c>
      <c r="F26" s="21">
        <v>488199.21875</v>
      </c>
      <c r="G26" s="21">
        <v>7740492</v>
      </c>
      <c r="H26" s="21">
        <v>0</v>
      </c>
      <c r="I26" s="21">
        <v>34372516</v>
      </c>
      <c r="J26" s="21">
        <v>4585485</v>
      </c>
      <c r="K26" s="21">
        <v>11715176</v>
      </c>
      <c r="L26" s="21">
        <v>7087677.5</v>
      </c>
      <c r="M26" s="21">
        <v>92339560</v>
      </c>
      <c r="N26" s="21">
        <v>24652732</v>
      </c>
      <c r="O26" s="21">
        <v>22776.310546875</v>
      </c>
      <c r="P26" s="21">
        <v>542310.4375</v>
      </c>
      <c r="Q26" s="21">
        <v>2018239.375</v>
      </c>
      <c r="R26" s="21">
        <v>9421100</v>
      </c>
      <c r="S26" s="21">
        <v>32204.2734375</v>
      </c>
      <c r="T26" s="21">
        <v>223457.109375</v>
      </c>
      <c r="U26" s="21">
        <v>9570689</v>
      </c>
      <c r="V26" s="21">
        <v>19690820</v>
      </c>
      <c r="W26" s="37">
        <v>0</v>
      </c>
      <c r="X26" s="21">
        <v>2249331.75</v>
      </c>
      <c r="Y26" s="21">
        <v>4050567.5</v>
      </c>
      <c r="Z26" s="21">
        <v>8899095</v>
      </c>
      <c r="AA26" s="21">
        <v>775678.5625</v>
      </c>
      <c r="AB26" s="21">
        <v>1067198.625</v>
      </c>
      <c r="AC26" s="21">
        <v>21315988</v>
      </c>
      <c r="AD26" s="21">
        <v>51735.84765625</v>
      </c>
      <c r="AE26" s="21">
        <v>299238.40625</v>
      </c>
      <c r="AF26" s="21">
        <v>9603159</v>
      </c>
      <c r="AG26" s="21">
        <v>249088.9375</v>
      </c>
      <c r="AH26" s="21">
        <v>2030.5909423828125</v>
      </c>
      <c r="AI26" s="21">
        <v>5060661.5</v>
      </c>
      <c r="AJ26" s="21">
        <v>22941650</v>
      </c>
      <c r="AK26" s="21">
        <v>700094.3125</v>
      </c>
      <c r="AL26" s="21">
        <v>498251.21875</v>
      </c>
      <c r="AM26" s="21">
        <v>12283853</v>
      </c>
      <c r="AN26" s="21">
        <v>27708384</v>
      </c>
      <c r="AO26" s="21">
        <v>15867641</v>
      </c>
      <c r="AP26" s="21">
        <v>14375558</v>
      </c>
      <c r="AQ26" s="21">
        <v>8013508</v>
      </c>
      <c r="AR26" s="21">
        <v>3989372.75</v>
      </c>
      <c r="AS26" s="21">
        <v>31079610</v>
      </c>
      <c r="AT26" s="21">
        <v>374408.96875</v>
      </c>
      <c r="AU26" s="21">
        <v>6595163.5</v>
      </c>
      <c r="AV26" s="21">
        <v>8657667</v>
      </c>
      <c r="AW26" s="21">
        <v>38470.01953125</v>
      </c>
      <c r="AX26" s="21">
        <v>4233632</v>
      </c>
      <c r="AY26" s="21">
        <v>4700959</v>
      </c>
      <c r="AZ26" s="21">
        <v>69088112</v>
      </c>
      <c r="BA26" s="21">
        <v>561133696</v>
      </c>
      <c r="BB26" s="21">
        <v>4108995.5</v>
      </c>
      <c r="BC26" s="21">
        <v>24089012</v>
      </c>
      <c r="BD26" s="21">
        <v>0</v>
      </c>
      <c r="BE26" s="21">
        <v>5900922.5</v>
      </c>
      <c r="BF26" s="21">
        <v>2250221</v>
      </c>
      <c r="BG26" s="21">
        <v>154538.21875</v>
      </c>
      <c r="BH26" s="21">
        <v>104308.984375</v>
      </c>
      <c r="BI26" s="21">
        <v>1377485828.6494141</v>
      </c>
      <c r="BJ26" s="21">
        <f t="shared" si="1"/>
        <v>2016</v>
      </c>
      <c r="BK26" s="21">
        <f t="shared" si="2"/>
        <v>5</v>
      </c>
      <c r="BL26" s="37">
        <f>IF(B26/B14&gt;NONUS!B322,NONUS!B322,IF(B26/B14&lt;NONUS!B336,NONUS!B336,B26/B14))</f>
        <v>1.1543536728289894</v>
      </c>
      <c r="BM26" s="37">
        <f>IF(C26/C14&gt;Rate!C$199,Rate!C$199,IF(C26/C14&lt;Rate!C$212,Rate!C$212,C26/C14))</f>
        <v>1.15095936003737</v>
      </c>
      <c r="BN26" s="37">
        <f>IF(D26/D14&gt;Rate!D$199,Rate!D$199,IF(D26/D14&lt;Rate!D$212,Rate!D$212,D26/D14))</f>
        <v>1.2303765271735514</v>
      </c>
      <c r="BO26" s="37">
        <f>IF(E26/E14&gt;Rate!E$199,Rate!E$199,IF(E26/E14&lt;Rate!E$212,Rate!E$212,E26/E14))</f>
        <v>0.91550399394909188</v>
      </c>
      <c r="BP26" s="37">
        <f>IF(F26/F14&gt;NONUS!C322,NONUS!C322,IF(F26/F14&lt;NONUS!C336,NONUS!C336,F26/F14))</f>
        <v>0.86762967064519725</v>
      </c>
      <c r="BQ26" s="37">
        <f>IF((G26+H26)/(G14+H14)&gt;NONUS!J322,NONUS!J322,IF((G26+H26)/(G14+H14)&lt;NONUS!J336,NONUS!J336,(G26+H26)/(G14+H14)))</f>
        <v>1.027910102093935</v>
      </c>
      <c r="BR26" s="37" t="e">
        <f>IF(H26/H14&gt;Rate!H$199,Rate!H$199,IF(H26/H14&lt;Rate!H$212,Rate!H$212,H26/H14))</f>
        <v>#DIV/0!</v>
      </c>
      <c r="BS26" s="37">
        <f>IF(I26/I14&gt;Rate!I$199,Rate!I$199,IF(I26/I14&lt;Rate!I$212,Rate!I$212,I26/I14))</f>
        <v>1.0197107496761015</v>
      </c>
      <c r="BT26" s="37">
        <f>IF(J26/J14&gt;Rate!J$199,Rate!J$199,IF(J26/J14&lt;Rate!J$212,Rate!J$212,J26/J14))</f>
        <v>1.5017697623461992</v>
      </c>
      <c r="BU26" s="37">
        <f>IF(K26/K14&gt;Rate!K$199,Rate!K$199,IF(K26/K14&lt;Rate!K$212,Rate!K$212,K26/K14))</f>
        <v>1.0825851764111423</v>
      </c>
      <c r="BV26" s="37">
        <f>IF(L26/L14&gt;Rate!L$199,Rate!L$199,IF(L26/L14&lt;Rate!L$212,Rate!L$212,L26/L14))</f>
        <v>1.1658479343049011</v>
      </c>
      <c r="BW26" s="37">
        <f>IF(M26/M14&gt;Rate!M$199,Rate!M$199,IF(M26/M14&lt;Rate!M$212,Rate!M$212,M26/M14))</f>
        <v>1.0732635456872592</v>
      </c>
      <c r="BX26" s="37">
        <f>IF(N26/N14&gt;Rate!N$199,Rate!N$199,IF(N26/N14&lt;Rate!N$212,Rate!N$212,N26/N14))</f>
        <v>1.202639757840074</v>
      </c>
      <c r="BY26" s="37">
        <f>IF(O26/O14&gt;Rate!O$199,Rate!O$199,IF(O26/O14&lt;Rate!O$212,Rate!O$212,O26/O14))</f>
        <v>3.4676164437656123</v>
      </c>
      <c r="BZ26" s="37">
        <f>IF(P26/P14&gt;Rate!P$199,Rate!P$199,IF(P26/P14&lt;Rate!P$212,Rate!P$212,P26/P14))</f>
        <v>0.86351994040027791</v>
      </c>
      <c r="CA26" s="37">
        <f>IF(Q26/Q14&gt;Rate!Q$199,Rate!Q$199,IF(Q26/Q14&lt;Rate!Q$212,Rate!Q$212,Q26/Q14))</f>
        <v>2.7690339091490723</v>
      </c>
      <c r="CB26" s="37">
        <f>IF(R26/R14&gt;Rate!R$199,Rate!R$199,IF(R26/R14&lt;Rate!R$212,Rate!R$212,R26/R14))</f>
        <v>1.0215512385296281</v>
      </c>
      <c r="CC26" s="37">
        <f>IF(S26/S14&gt;Rate!S$199,Rate!S$199,IF(S26/S14&lt;Rate!S$212,Rate!S$212,S26/S14))</f>
        <v>3.2520630157539383</v>
      </c>
      <c r="CD26" s="37">
        <f>IF(T26/T14&gt;Rate!T$199,Rate!T$199,IF(T26/T14&lt;Rate!T$212,Rate!T$212,T26/T14))</f>
        <v>1.2818554582934731</v>
      </c>
      <c r="CE26" s="37">
        <f>IF(U26/U14&gt;Rate!U$199,Rate!U$199,IF(U26/U14&lt;Rate!U$212,Rate!U$212,U26/U14))</f>
        <v>1.4781622234826999</v>
      </c>
      <c r="CF26" s="37">
        <f>IF(V26/V14&gt;Rate!V$199,Rate!V$199,IF(V26/V14&lt;Rate!V$212,Rate!V$212,V26/V14))</f>
        <v>1.2091151573743066</v>
      </c>
      <c r="CG26" s="37">
        <f t="shared" si="3"/>
        <v>1</v>
      </c>
      <c r="CH26" s="37">
        <f>IF(X26/X14&gt;Rate!X$199,Rate!X$199,IF(X26/X14&lt;Rate!X$212,Rate!X$212,X26/X14))</f>
        <v>3.7380745880312229</v>
      </c>
      <c r="CI26" s="37">
        <f>IF(Y26/Y14&gt;Rate!Y$199,Rate!Y$199,IF(Y26/Y14&lt;Rate!Y$212,Rate!Y$212,Y26/Y14))</f>
        <v>1.10568838600916</v>
      </c>
      <c r="CJ26" s="37">
        <f>IF(Z26/Z14&gt;Rate!Z$199,Rate!Z$199,IF(Z26/Z14&lt;Rate!Z$212,Rate!Z$212,Z26/Z14))</f>
        <v>2.3328593520899008</v>
      </c>
      <c r="CK26" s="37">
        <f>IF(AA26/AA14&gt;Rate!AA$199,Rate!AA$199,IF(AA26/AA14&lt;Rate!AA$212,Rate!AA$212,AA26/AA14))</f>
        <v>6.6254930406430717</v>
      </c>
      <c r="CL26" s="37">
        <f>IF(AB26/AB14&gt;Rate!AB$199,Rate!AB$199,IF(AB26/AB14&lt;Rate!AB$212,Rate!AB$212,AB26/AB14))</f>
        <v>2.8055105348460292</v>
      </c>
      <c r="CM26" s="37">
        <f>IF(AC26/AC14&gt;Rate!AC$199,Rate!AC$199,IF(AC26/AC14&lt;Rate!AC$212,Rate!AC$212,AC26/AC14))</f>
        <v>1.2288870955598041</v>
      </c>
      <c r="CN26" s="37">
        <f>IF(AD26/AD14&gt;Rate!AD$199,Rate!AD$199,IF(AD26/AD14&lt;Rate!AD$212,Rate!AD$212,AD26/AD14))</f>
        <v>1.5236635680023654</v>
      </c>
      <c r="CO26" s="37">
        <f>IF(AE26/AE14&gt;NONUS!E322,NONUS!E322,IF(AE26/AE14&lt;NONUS!E336,NONUS!E336,AE26/AE14))</f>
        <v>2.0569299324651689</v>
      </c>
      <c r="CP26" s="37">
        <f>IF(AF26/AF14&gt;Rate!AF$199,Rate!AF$199,IF(AF26/AF14&lt;Rate!AF$212,Rate!AF$212,AF26/AF14))</f>
        <v>1.2901660824539916</v>
      </c>
      <c r="CQ26" s="37">
        <f>IF(AG26/AG14&gt;Rate!AG$199,Rate!AG$199,IF(AG26/AG14&lt;Rate!AG$212,Rate!AG$212,AG26/AG14))</f>
        <v>0</v>
      </c>
      <c r="CR26" s="37">
        <f>IF(AH26/AH14&gt;Rate!AH$199,Rate!AH$199,IF(AH26/AH14&lt;Rate!AH$212,Rate!AH$212,AH26/AH14))</f>
        <v>5.8205128205128203</v>
      </c>
      <c r="CS26" s="37">
        <f>IF(AI26/AI14&gt;Rate!AI$199,Rate!AI$199,IF(AI26/AI14&lt;Rate!AI$212,Rate!AI$212,AI26/AI14))</f>
        <v>1.1084875831667715</v>
      </c>
      <c r="CT26" s="37">
        <f>IF(AJ26/AJ14&gt;Rate!AJ$199,Rate!AJ$199,IF(AJ26/AJ14&lt;Rate!AJ$212,Rate!AJ$212,AJ26/AJ14))</f>
        <v>1.17037984716163</v>
      </c>
      <c r="CU26" s="37">
        <f>IF(AK26/AK14&gt;Rate!AK$199,Rate!AK$199,IF(AK26/AK14&lt;Rate!AK$212,Rate!AK$212,AK26/AK14))</f>
        <v>0.80394288037613715</v>
      </c>
      <c r="CV26" s="37">
        <f>IF(AL26/AL14&gt;NONUS!F322,NONUS!F322,IF(AL26/AL14&lt;NONUS!F336,NONUS!F336,AL26/AL14))</f>
        <v>1.2695032372094119</v>
      </c>
      <c r="CW26" s="37">
        <f>IF(AM26/AM14&gt;Rate!AM$199,Rate!AM$199,IF(AM26/AM14&lt;Rate!AM$212,Rate!AM$212,AM26/AM14))</f>
        <v>0.97814009102130861</v>
      </c>
      <c r="CX26" s="37">
        <f>IF(AN26/AN14&gt;Rate!AN$199,Rate!AN$199,IF(AN26/AN14&lt;Rate!AN$212,Rate!AN$212,AN26/AN14))</f>
        <v>1.1388328481400514</v>
      </c>
      <c r="CY26" s="37">
        <f>IF(AO26/AO14&gt;Rate!AO$199,Rate!AO$199,IF(AO26/AO14&lt;Rate!AO$212,Rate!AO$212,AO26/AO14))</f>
        <v>1.0644261380353395</v>
      </c>
      <c r="CZ26" s="37">
        <f>IF(AP26/AP14&gt;Rate!AP$199,Rate!AP$199,IF(AP26/AP14&lt;Rate!AP$212,Rate!AP$212,AP26/AP14))</f>
        <v>1.3134902132559323</v>
      </c>
      <c r="DA26" s="37">
        <f>IF(AQ26/AQ14&gt;NONUS!G322,NONUS!G322,IF(AQ26/AQ14&lt;NONUS!G336,NONUS!G336,AQ26/AQ14))</f>
        <v>1.5989687461082951</v>
      </c>
      <c r="DB26" s="37">
        <f>IF(AR26/AR14&gt;Rate!AR$199,Rate!AR$199,IF(AR26/AR14&lt;Rate!AR$212,Rate!AR$212,AR26/AR14))</f>
        <v>1.2588790964181624</v>
      </c>
      <c r="DC26" s="37">
        <f>IF(AS26/AS14&gt;Rate!AS$199,Rate!AS$199,IF(AS26/AS14&lt;Rate!AS$212,Rate!AS$212,AS26/AS14))</f>
        <v>1.1955941111711823</v>
      </c>
      <c r="DD26" s="37">
        <f t="shared" si="4"/>
        <v>2.5561787187132534</v>
      </c>
      <c r="DE26" s="37">
        <f>IF(AU26/AU14&gt;Rate!AU$199,Rate!AU$199,IF(AU26/AU14&lt;Rate!AU$212,Rate!AU$212,AU26/AU14))</f>
        <v>1.4641508390963649</v>
      </c>
      <c r="DF26" s="37">
        <f>IF(AV26/AV14&gt;Rate!AV$199,Rate!AV$199,IF(AV26/AV14&lt;Rate!AV$212,Rate!AV$212,AV26/AV14))</f>
        <v>1.0975102052535846</v>
      </c>
      <c r="DG26" s="37">
        <f>IF(AW26/AW14&gt;Rate!AW$199,Rate!AW$199,IF(AW26/AW14&lt;Rate!AW$212,Rate!AW$212,AW26/AW14))</f>
        <v>2.2325844100112056</v>
      </c>
      <c r="DH26" s="37">
        <f>IF(AX26/AX14&gt;NONUS!I322,NONUS!I322,IF(AX26/AX14&lt;NONUS!I336,NONUS!I336,AX26/AX14))</f>
        <v>1.1014443925486819</v>
      </c>
      <c r="DI26" s="37">
        <f>IF(AY26/AY14&gt;Rate!AY$199,Rate!AY$199,IF(AY26/AY14&lt;Rate!AY$212,Rate!AY$212,AY26/AY14))</f>
        <v>1.3449557674922843</v>
      </c>
      <c r="DJ26" s="37">
        <f>IF(AZ26/AZ14&gt;Rate!AZ$199,Rate!AZ$199,IF(AZ26/AZ14&lt;Rate!AZ$212,Rate!AZ$212,AZ26/AZ14))</f>
        <v>1.0595324765316882</v>
      </c>
      <c r="DK26" s="37">
        <f>IF(BA26/BA14&gt;Rate!BA$199,Rate!BA$199,IF(BA26/BA14&lt;Rate!BA$212,Rate!BA$212,BA26/BA14))</f>
        <v>1.1514582779424392</v>
      </c>
      <c r="DL26" s="37">
        <f>IF(BB26/BB14&gt;Rate!BB$199,Rate!BB$199,IF(BB26/BB14&lt;Rate!BB$212,Rate!BB$212,BB26/BB14))</f>
        <v>1.0418499461864517</v>
      </c>
      <c r="DM26" s="37">
        <f>IF(BC26/BC14&gt;Rate!BC$199,Rate!BC$199,IF(BC26/BC14&lt;Rate!BC$212,Rate!BC$212,BC26/BC14))</f>
        <v>1.1098226790900647</v>
      </c>
      <c r="DN26" s="37" t="e">
        <f>IF(BD26/BD14&gt;Rate!BD$199,Rate!BD$199,IF(BD26/BD14&lt;Rate!BD$212,Rate!BD$212,BD26/BD14))</f>
        <v>#DIV/0!</v>
      </c>
      <c r="DO26" s="37">
        <f>IF(BE26/BE14&gt;Rate!BE$199,Rate!BE$199,IF(BE26/BE14&lt;Rate!BE$212,Rate!BE$212,BE26/BE14))</f>
        <v>1.2686315916203859</v>
      </c>
      <c r="DP26" s="37">
        <f>IF(BF26/BF14&gt;Rate!BF$199,Rate!BF$199,IF(BF26/BF14&lt;Rate!BF$212,Rate!BF$212,BF26/BF14))</f>
        <v>2.3313581417397486</v>
      </c>
      <c r="DQ26" s="37">
        <f>IF(BG26/BG14&gt;Rate!BG$199,Rate!BG$199,IF(BG26/BG14&lt;Rate!BG$212,Rate!BG$212,BG26/BG14))</f>
        <v>1.237852756482414</v>
      </c>
      <c r="DR26" s="37">
        <f>IF(BH26/BH14&gt;Rate!BH$199,Rate!BH$199,IF(BH26/BH14&lt;Rate!BH$212,Rate!BH$212,BH26/BH14))</f>
        <v>0.93108763864883137</v>
      </c>
      <c r="DU26" s="19">
        <v>1.6249306676283257</v>
      </c>
      <c r="DV26" s="19">
        <v>1.1063858473036197</v>
      </c>
      <c r="DW26" s="19">
        <v>1.5437072099032159</v>
      </c>
      <c r="DX26" s="19">
        <v>0.55891279758526979</v>
      </c>
      <c r="DY26" s="19">
        <v>0.94201978878278969</v>
      </c>
      <c r="DZ26" s="19">
        <v>1.0387577897958324</v>
      </c>
      <c r="EA26" s="19" t="e">
        <v>#DIV/0!</v>
      </c>
      <c r="EB26" s="19">
        <v>0.75673587451082513</v>
      </c>
      <c r="EC26" s="19">
        <v>3.0570017211945917</v>
      </c>
      <c r="ED26" s="19">
        <v>1.1814079957324481</v>
      </c>
      <c r="EE26" s="19">
        <v>2.3275479345851657</v>
      </c>
      <c r="EF26" s="19">
        <v>1.0012760550090536</v>
      </c>
      <c r="EG26" s="19">
        <v>1.0711599204899434</v>
      </c>
      <c r="EH26" s="19">
        <v>15.265863163228973</v>
      </c>
      <c r="EI26" s="19">
        <v>0.97082117903870013</v>
      </c>
      <c r="EJ26" s="19">
        <v>37.426069180873306</v>
      </c>
      <c r="EK26" s="19">
        <v>2.1441473116546717</v>
      </c>
      <c r="EL26" s="19">
        <v>2.4309841367437008</v>
      </c>
      <c r="EM26" s="19">
        <v>18.239053839679169</v>
      </c>
      <c r="EN26" s="19">
        <v>2.0641743686094154</v>
      </c>
      <c r="EO26" s="19">
        <v>1.5178392097959372</v>
      </c>
      <c r="EP26" s="19" t="e">
        <v>#DIV/0!</v>
      </c>
      <c r="EQ26" s="19">
        <v>8.8721404678564575</v>
      </c>
      <c r="ER26" s="19">
        <v>1.4559755552855449</v>
      </c>
      <c r="ES26" s="19">
        <v>1.5566187270018583</v>
      </c>
      <c r="ET26" s="19">
        <v>5.8799676611387612</v>
      </c>
      <c r="EU26" s="19">
        <v>12.140928541969529</v>
      </c>
      <c r="EV26" s="19">
        <v>1.3266255581176429</v>
      </c>
      <c r="EW26" s="19">
        <v>1.1471030765977124</v>
      </c>
      <c r="EX26" s="19">
        <v>1.6222859545607959</v>
      </c>
      <c r="EY26" s="19">
        <v>1.2898639588080281</v>
      </c>
      <c r="EZ26" s="19" t="e">
        <v>#DIV/0!</v>
      </c>
      <c r="FA26" s="19">
        <v>8.5043058823267899</v>
      </c>
      <c r="FB26" s="19">
        <v>1.3911776730756018</v>
      </c>
      <c r="FC26" s="19">
        <v>2.5192169131134867</v>
      </c>
      <c r="FD26" s="19">
        <v>1.7146520524290336</v>
      </c>
      <c r="FE26" s="19">
        <v>5.8975434930365944</v>
      </c>
      <c r="FF26" s="19">
        <v>0.77774565160821307</v>
      </c>
      <c r="FG26" s="19">
        <v>1.6508314898958902</v>
      </c>
      <c r="FH26" s="19">
        <v>2.3253382195693604</v>
      </c>
      <c r="FI26" s="19">
        <v>1.8373229151925978</v>
      </c>
      <c r="FJ26" s="19">
        <v>1.4479966894261442</v>
      </c>
      <c r="FK26" s="19">
        <v>1.1548642945956469</v>
      </c>
      <c r="FL26" s="19">
        <v>1.6542889982469888</v>
      </c>
      <c r="FM26" s="19">
        <v>0.88929277343721103</v>
      </c>
      <c r="FN26" s="19">
        <v>2.1904843812678232</v>
      </c>
      <c r="FO26" s="19">
        <v>0.99226869998164913</v>
      </c>
      <c r="FP26" s="19">
        <v>1.9157846027590262</v>
      </c>
      <c r="FQ26" s="19">
        <v>2.0276231598901648</v>
      </c>
      <c r="FR26" s="19">
        <v>1.2383085700734293</v>
      </c>
      <c r="FS26" s="19">
        <v>1.2801502709340944</v>
      </c>
      <c r="FT26" s="19">
        <v>1.3215906590501425</v>
      </c>
      <c r="FU26" s="19">
        <v>1.421811246720861</v>
      </c>
      <c r="FV26" s="19">
        <v>2.9592539116104386</v>
      </c>
      <c r="FW26" s="19" t="e">
        <v>#DIV/0!</v>
      </c>
      <c r="FX26" s="19">
        <v>1.0837341726155278</v>
      </c>
      <c r="FY26" s="19">
        <v>1.7544396084213267</v>
      </c>
      <c r="FZ26" s="19">
        <v>4482.1204875779231</v>
      </c>
      <c r="GA26" s="19" t="e">
        <v>#DIV/0!</v>
      </c>
    </row>
    <row r="27" spans="1:183" ht="15" x14ac:dyDescent="0.25">
      <c r="A27" s="3" t="s">
        <v>86</v>
      </c>
      <c r="B27" s="21">
        <v>10097588</v>
      </c>
      <c r="C27" s="21">
        <v>24175828</v>
      </c>
      <c r="D27" s="21">
        <v>7721812.5</v>
      </c>
      <c r="E27" s="21">
        <v>11056707</v>
      </c>
      <c r="F27" s="21">
        <v>144445.28125</v>
      </c>
      <c r="G27" s="21">
        <v>8469430</v>
      </c>
      <c r="H27" s="21">
        <v>0</v>
      </c>
      <c r="I27" s="21">
        <v>35780884</v>
      </c>
      <c r="J27" s="21">
        <v>4271425</v>
      </c>
      <c r="K27" s="21">
        <v>8762595</v>
      </c>
      <c r="L27" s="21">
        <v>6880388</v>
      </c>
      <c r="M27" s="21">
        <v>89078536</v>
      </c>
      <c r="N27" s="21">
        <v>22431790</v>
      </c>
      <c r="O27" s="21">
        <v>395825.625</v>
      </c>
      <c r="P27" s="21">
        <v>293746.25</v>
      </c>
      <c r="Q27" s="21">
        <v>2092823</v>
      </c>
      <c r="R27" s="21">
        <v>9527483</v>
      </c>
      <c r="S27" s="21">
        <v>165054.390625</v>
      </c>
      <c r="T27" s="21">
        <v>141809.46875</v>
      </c>
      <c r="U27" s="21">
        <v>12058792</v>
      </c>
      <c r="V27" s="21">
        <v>14603247</v>
      </c>
      <c r="W27" s="37">
        <v>0</v>
      </c>
      <c r="X27" s="21">
        <v>2636017</v>
      </c>
      <c r="Y27" s="21">
        <v>2718850.5</v>
      </c>
      <c r="Z27" s="21">
        <v>8517208</v>
      </c>
      <c r="AA27" s="21">
        <v>784216.1875</v>
      </c>
      <c r="AB27" s="21">
        <v>3853294.25</v>
      </c>
      <c r="AC27" s="21">
        <v>19597620</v>
      </c>
      <c r="AD27" s="21">
        <v>98966.90625</v>
      </c>
      <c r="AE27" s="21">
        <v>425993.4375</v>
      </c>
      <c r="AF27" s="21">
        <v>8858361</v>
      </c>
      <c r="AG27" s="21">
        <v>249572.328125</v>
      </c>
      <c r="AH27" s="21">
        <v>8365.9658203125</v>
      </c>
      <c r="AI27" s="21">
        <v>3087912.75</v>
      </c>
      <c r="AJ27" s="21">
        <v>22331516</v>
      </c>
      <c r="AK27" s="21">
        <v>816358.375</v>
      </c>
      <c r="AL27" s="21">
        <v>504193.15625</v>
      </c>
      <c r="AM27" s="21">
        <v>13226617</v>
      </c>
      <c r="AN27" s="21">
        <v>35503424</v>
      </c>
      <c r="AO27" s="21">
        <v>14128989</v>
      </c>
      <c r="AP27" s="21">
        <v>19368438</v>
      </c>
      <c r="AQ27" s="21">
        <v>13707185</v>
      </c>
      <c r="AR27" s="21">
        <v>1811366.125</v>
      </c>
      <c r="AS27" s="21">
        <v>30373974</v>
      </c>
      <c r="AT27" s="21">
        <v>706048.875</v>
      </c>
      <c r="AU27" s="21">
        <v>4712104.5</v>
      </c>
      <c r="AV27" s="21">
        <v>7315725</v>
      </c>
      <c r="AW27" s="21">
        <v>109140.625</v>
      </c>
      <c r="AX27" s="21">
        <v>3722924.25</v>
      </c>
      <c r="AY27" s="21">
        <v>4283690</v>
      </c>
      <c r="AZ27" s="21">
        <v>99744720</v>
      </c>
      <c r="BA27" s="21">
        <v>579904320</v>
      </c>
      <c r="BB27" s="21">
        <v>2593574.75</v>
      </c>
      <c r="BC27" s="21">
        <v>24435540</v>
      </c>
      <c r="BD27" s="21">
        <v>0</v>
      </c>
      <c r="BE27" s="21">
        <v>1114713.5</v>
      </c>
      <c r="BF27" s="21">
        <v>2244865.5</v>
      </c>
      <c r="BG27" s="21">
        <v>216001.984375</v>
      </c>
      <c r="BH27" s="21">
        <v>63430.18359375</v>
      </c>
      <c r="BI27" s="21">
        <v>1506712887.5483398</v>
      </c>
      <c r="BJ27" s="21">
        <f t="shared" si="1"/>
        <v>2016</v>
      </c>
      <c r="BK27" s="21">
        <f t="shared" si="2"/>
        <v>6</v>
      </c>
      <c r="BL27" s="37">
        <f>IF(B27/B15&gt;NONUS!B323,NONUS!B323,IF(B27/B15&lt;NONUS!B337,NONUS!B337,B27/B15))</f>
        <v>0.95042026139976699</v>
      </c>
      <c r="BM27" s="37">
        <f>IF(C27/C15&gt;Rate!C$200,Rate!C$200,IF(C27/C15&lt;Rate!C$213,Rate!C$213,C27/C15))</f>
        <v>1.0539502008474733</v>
      </c>
      <c r="BN27" s="37">
        <f>IF(D27/D15&gt;Rate!D$200,Rate!D$200,IF(D27/D15&lt;Rate!D$213,Rate!D$213,D27/D15))</f>
        <v>1.1170070110455033</v>
      </c>
      <c r="BO27" s="37">
        <f>IF(E27/E15&gt;Rate!E$200,Rate!E$200,IF(E27/E15&lt;Rate!E$213,Rate!E$213,E27/E15))</f>
        <v>0.963115035410681</v>
      </c>
      <c r="BP27" s="37">
        <f>IF(F27/F15&gt;NONUS!C323,NONUS!C323,IF(F27/F15&lt;NONUS!C337,NONUS!C337,F27/F15))</f>
        <v>0.87026411055260766</v>
      </c>
      <c r="BQ27" s="37">
        <f>IF((G27+H27)/(G15+H15)&gt;NONUS!J323,NONUS!J323,IF((G27+H27)/(G15+H15)&lt;NONUS!J337,NONUS!J337,(G27+H27)/(G15+H15)))</f>
        <v>1.0577499133573331</v>
      </c>
      <c r="BR27" s="37" t="e">
        <f>IF(H27/H15&gt;Rate!H$200,Rate!H$200,IF(H27/H15&lt;Rate!H$213,Rate!H$213,H27/H15))</f>
        <v>#DIV/0!</v>
      </c>
      <c r="BS27" s="37">
        <f>IF(I27/I15&gt;Rate!I$200,Rate!I$200,IF(I27/I15&lt;Rate!I$213,Rate!I$213,I27/I15))</f>
        <v>0.97940079232606703</v>
      </c>
      <c r="BT27" s="37">
        <f>IF(J27/J15&gt;Rate!J$200,Rate!J$200,IF(J27/J15&lt;Rate!J$213,Rate!J$213,J27/J15))</f>
        <v>1.409329691111578</v>
      </c>
      <c r="BU27" s="37">
        <f>IF(K27/K15&gt;Rate!K$200,Rate!K$200,IF(K27/K15&lt;Rate!K$213,Rate!K$213,K27/K15))</f>
        <v>1.0428357159714048</v>
      </c>
      <c r="BV27" s="37">
        <f>IF(L27/L15&gt;Rate!L$200,Rate!L$200,IF(L27/L15&lt;Rate!L$213,Rate!L$213,L27/L15))</f>
        <v>1.0275748651738748</v>
      </c>
      <c r="BW27" s="37">
        <f>IF(M27/M15&gt;Rate!M$200,Rate!M$200,IF(M27/M15&lt;Rate!M$213,Rate!M$213,M27/M15))</f>
        <v>1.0394676531207228</v>
      </c>
      <c r="BX27" s="37">
        <f>IF(N27/N15&gt;Rate!N$200,Rate!N$200,IF(N27/N15&lt;Rate!N$213,Rate!N$213,N27/N15))</f>
        <v>1.1435403283732894</v>
      </c>
      <c r="BY27" s="37">
        <f>IF(O27/O15&gt;Rate!O$200,Rate!O$200,IF(O27/O15&lt;Rate!O$213,Rate!O$213,O27/O15))</f>
        <v>1.9376279193960664</v>
      </c>
      <c r="BZ27" s="37">
        <f>IF(P27/P15&gt;Rate!P$200,Rate!P$200,IF(P27/P15&lt;Rate!P$213,Rate!P$213,P27/P15))</f>
        <v>1.1571399493080061</v>
      </c>
      <c r="CA27" s="37">
        <f>IF(Q27/Q15&gt;Rate!Q$200,Rate!Q$200,IF(Q27/Q15&lt;Rate!Q$213,Rate!Q$213,Q27/Q15))</f>
        <v>1.5176527258148056</v>
      </c>
      <c r="CB27" s="37">
        <f>IF(R27/R15&gt;Rate!R$200,Rate!R$200,IF(R27/R15&lt;Rate!R$213,Rate!R$213,R27/R15))</f>
        <v>1.066228968309302</v>
      </c>
      <c r="CC27" s="37">
        <f>IF(S27/S15&gt;Rate!S$200,Rate!S$200,IF(S27/S15&lt;Rate!S$213,Rate!S$213,S27/S15))</f>
        <v>1.6031993016239716</v>
      </c>
      <c r="CD27" s="37">
        <f>IF(T27/T15&gt;Rate!T$200,Rate!T$200,IF(T27/T15&lt;Rate!T$213,Rate!T$213,T27/T15))</f>
        <v>0.78349585435850899</v>
      </c>
      <c r="CE27" s="37">
        <f>IF(U27/U15&gt;Rate!U$200,Rate!U$200,IF(U27/U15&lt;Rate!U$213,Rate!U$213,U27/U15))</f>
        <v>1.231257636144687</v>
      </c>
      <c r="CF27" s="37">
        <f>IF(V27/V15&gt;Rate!V$200,Rate!V$200,IF(V27/V15&lt;Rate!V$213,Rate!V$213,V27/V15))</f>
        <v>1.0435588219782934</v>
      </c>
      <c r="CG27" s="37">
        <f t="shared" si="3"/>
        <v>1</v>
      </c>
      <c r="CH27" s="37">
        <f>IF(X27/X15&gt;Rate!X$200,Rate!X$200,IF(X27/X15&lt;Rate!X$213,Rate!X$213,X27/X15))</f>
        <v>1.7657993137810504</v>
      </c>
      <c r="CI27" s="37">
        <f>IF(Y27/Y15&gt;Rate!Y$200,Rate!Y$200,IF(Y27/Y15&lt;Rate!Y$213,Rate!Y$213,Y27/Y15))</f>
        <v>1.0168340352579195</v>
      </c>
      <c r="CJ27" s="37">
        <f>IF(Z27/Z15&gt;Rate!Z$200,Rate!Z$200,IF(Z27/Z15&lt;Rate!Z$213,Rate!Z$213,Z27/Z15))</f>
        <v>1.4144237642631488</v>
      </c>
      <c r="CK27" s="37">
        <f>IF(AA27/AA15&gt;Rate!AA$200,Rate!AA$200,IF(AA27/AA15&lt;Rate!AA$213,Rate!AA$213,AA27/AA15))</f>
        <v>1.8425431422295233</v>
      </c>
      <c r="CL27" s="37">
        <f>IF(AB27/AB15&gt;Rate!AB$200,Rate!AB$200,IF(AB27/AB15&lt;Rate!AB$213,Rate!AB$213,AB27/AB15))</f>
        <v>2.041669015117622</v>
      </c>
      <c r="CM27" s="37">
        <f>IF(AC27/AC15&gt;Rate!AC$200,Rate!AC$200,IF(AC27/AC15&lt;Rate!AC$213,Rate!AC$213,AC27/AC15))</f>
        <v>1.0967118488475909</v>
      </c>
      <c r="CN27" s="37">
        <f>IF(AD27/AD15&gt;Rate!AD$200,Rate!AD$200,IF(AD27/AD15&lt;Rate!AD$213,Rate!AD$213,AD27/AD15))</f>
        <v>1.3550533853700071</v>
      </c>
      <c r="CO27" s="37">
        <f>IF(AE27/AE15&gt;NONUS!E323,NONUS!E323,IF(AE27/AE15&lt;NONUS!E337,NONUS!E337,AE27/AE15))</f>
        <v>1.0483315836518354</v>
      </c>
      <c r="CP27" s="37">
        <f>IF(AF27/AF15&gt;Rate!AF$200,Rate!AF$200,IF(AF27/AF15&lt;Rate!AF$213,Rate!AF$213,AF27/AF15))</f>
        <v>1.0730839998648101</v>
      </c>
      <c r="CQ27" s="37">
        <f>IF(AG27/AG15&gt;Rate!AG$200,Rate!AG$200,IF(AG27/AG15&lt;Rate!AG$213,Rate!AG$213,AG27/AG15))</f>
        <v>0</v>
      </c>
      <c r="CR27" s="37">
        <f>IF(AH27/AH15&gt;Rate!AH$200,Rate!AH$200,IF(AH27/AH15&lt;Rate!AH$213,Rate!AH$213,AH27/AH15))</f>
        <v>1.3868157182449232</v>
      </c>
      <c r="CS27" s="37">
        <f>IF(AI27/AI15&gt;Rate!AI$200,Rate!AI$200,IF(AI27/AI15&lt;Rate!AI$213,Rate!AI$213,AI27/AI15))</f>
        <v>1.0093215340486492</v>
      </c>
      <c r="CT27" s="37">
        <f>IF(AJ27/AJ15&gt;Rate!AJ$200,Rate!AJ$200,IF(AJ27/AJ15&lt;Rate!AJ$213,Rate!AJ$213,AJ27/AJ15))</f>
        <v>1.0563217296881655</v>
      </c>
      <c r="CU27" s="37">
        <f>IF(AK27/AK15&gt;Rate!AK$200,Rate!AK$200,IF(AK27/AK15&lt;Rate!AK$213,Rate!AK$213,AK27/AK15))</f>
        <v>0.82777751407050804</v>
      </c>
      <c r="CV27" s="37">
        <f>IF(AL27/AL15&gt;NONUS!F323,NONUS!F323,IF(AL27/AL15&lt;NONUS!F337,NONUS!F337,AL27/AL15))</f>
        <v>0.73111067125937135</v>
      </c>
      <c r="CW27" s="37">
        <f>IF(AM27/AM15&gt;Rate!AM$200,Rate!AM$200,IF(AM27/AM15&lt;Rate!AM$213,Rate!AM$213,AM27/AM15))</f>
        <v>1.0090844645014299</v>
      </c>
      <c r="CX27" s="37">
        <f>IF(AN27/AN15&gt;Rate!AN$200,Rate!AN$200,IF(AN27/AN15&lt;Rate!AN$213,Rate!AN$213,AN27/AN15))</f>
        <v>0.99764443739572806</v>
      </c>
      <c r="CY27" s="37">
        <f>IF(AO27/AO15&gt;Rate!AO$200,Rate!AO$200,IF(AO27/AO15&lt;Rate!AO$213,Rate!AO$213,AO27/AO15))</f>
        <v>0.96321476604136624</v>
      </c>
      <c r="CZ27" s="37">
        <f>IF(AP27/AP15&gt;Rate!AP$200,Rate!AP$200,IF(AP27/AP15&lt;Rate!AP$213,Rate!AP$213,AP27/AP15))</f>
        <v>1.1405630961277204</v>
      </c>
      <c r="DA27" s="37">
        <f>IF(AQ27/AQ15&gt;NONUS!G323,NONUS!G323,IF(AQ27/AQ15&lt;NONUS!G337,NONUS!G337,AQ27/AQ15))</f>
        <v>1.5392585359083046</v>
      </c>
      <c r="DB27" s="37">
        <f>IF(AR27/AR15&gt;Rate!AR$200,Rate!AR$200,IF(AR27/AR15&lt;Rate!AR$213,Rate!AR$213,AR27/AR15))</f>
        <v>0.91596754610769726</v>
      </c>
      <c r="DC27" s="37">
        <f>IF(AS27/AS15&gt;Rate!AS$200,Rate!AS$200,IF(AS27/AS15&lt;Rate!AS$213,Rate!AS$213,AS27/AS15))</f>
        <v>1.1105747915028781</v>
      </c>
      <c r="DD27" s="37">
        <f t="shared" si="4"/>
        <v>1.3073447878558668</v>
      </c>
      <c r="DE27" s="37">
        <f>IF(AU27/AU15&gt;Rate!AU$200,Rate!AU$200,IF(AU27/AU15&lt;Rate!AU$213,Rate!AU$213,AU27/AU15))</f>
        <v>0.95353955259912682</v>
      </c>
      <c r="DF27" s="37">
        <f>IF(AV27/AV15&gt;Rate!AV$200,Rate!AV$200,IF(AV27/AV15&lt;Rate!AV$213,Rate!AV$213,AV27/AV15))</f>
        <v>1.1551971614810324</v>
      </c>
      <c r="DG27" s="37">
        <f>IF(AW27/AW15&gt;Rate!AW$200,Rate!AW$200,IF(AW27/AW15&lt;Rate!AW$213,Rate!AW$213,AW27/AW15))</f>
        <v>1.424380728302078</v>
      </c>
      <c r="DH27" s="37">
        <f>IF(AX27/AX15&gt;NONUS!I323,NONUS!I323,IF(AX27/AX15&lt;NONUS!I337,NONUS!I337,AX27/AX15))</f>
        <v>1.0527195454805729</v>
      </c>
      <c r="DI27" s="37">
        <f>IF(AY27/AY15&gt;Rate!AY$200,Rate!AY$200,IF(AY27/AY15&lt;Rate!AY$213,Rate!AY$213,AY27/AY15))</f>
        <v>1.231041798531638</v>
      </c>
      <c r="DJ27" s="37">
        <f>IF(AZ27/AZ15&gt;Rate!AZ$200,Rate!AZ$200,IF(AZ27/AZ15&lt;Rate!AZ$213,Rate!AZ$213,AZ27/AZ15))</f>
        <v>1.0213227016493653</v>
      </c>
      <c r="DK27" s="37">
        <f>IF(BA27/BA15&gt;Rate!BA$200,Rate!BA$200,IF(BA27/BA15&lt;Rate!BA$213,Rate!BA$213,BA27/BA15))</f>
        <v>1.0672042690973926</v>
      </c>
      <c r="DL27" s="37">
        <f>IF(BB27/BB15&gt;Rate!BB$200,Rate!BB$200,IF(BB27/BB15&lt;Rate!BB$213,Rate!BB$213,BB27/BB15))</f>
        <v>0.80332768165414759</v>
      </c>
      <c r="DM27" s="37">
        <f>IF(BC27/BC15&gt;Rate!BC$200,Rate!BC$200,IF(BC27/BC15&lt;Rate!BC$213,Rate!BC$213,BC27/BC15))</f>
        <v>1.1997181424305718</v>
      </c>
      <c r="DN27" s="37" t="e">
        <f>IF(BD27/BD15&gt;Rate!BD$200,Rate!BD$200,IF(BD27/BD15&lt;Rate!BD$213,Rate!BD$213,BD27/BD15))</f>
        <v>#DIV/0!</v>
      </c>
      <c r="DO27" s="37">
        <f>IF(BE27/BE15&gt;Rate!BE$200,Rate!BE$200,IF(BE27/BE15&lt;Rate!BE$213,Rate!BE$213,BE27/BE15))</f>
        <v>0.85336208205730724</v>
      </c>
      <c r="DP27" s="37">
        <f>IF(BF27/BF15&gt;Rate!BF$200,Rate!BF$200,IF(BF27/BF15&lt;Rate!BF$213,Rate!BF$213,BF27/BF15))</f>
        <v>1.5386315177393168</v>
      </c>
      <c r="DQ27" s="37">
        <f>IF(BG27/BG15&gt;Rate!BG$200,Rate!BG$200,IF(BG27/BG15&lt;Rate!BG$213,Rate!BG$213,BG27/BG15))</f>
        <v>0.93405947952878543</v>
      </c>
      <c r="DR27" s="37">
        <f>IF(BH27/BH15&gt;Rate!BH$200,Rate!BH$200,IF(BH27/BH15&lt;Rate!BH$213,Rate!BH$213,BH27/BH15))</f>
        <v>1.8101265822784811</v>
      </c>
      <c r="DU27" s="19">
        <v>1.9219705622189964</v>
      </c>
      <c r="DV27" s="19">
        <v>1.0221009012836662</v>
      </c>
      <c r="DW27" s="19">
        <v>0.97475318106815056</v>
      </c>
      <c r="DX27" s="19">
        <v>0.62330438374968755</v>
      </c>
      <c r="DY27" s="19">
        <v>0.49737202475125691</v>
      </c>
      <c r="DZ27" s="19">
        <v>1.0074749006416444</v>
      </c>
      <c r="EA27" s="19" t="e">
        <v>#DIV/0!</v>
      </c>
      <c r="EB27" s="19">
        <v>0.73522035297867794</v>
      </c>
      <c r="EC27" s="19">
        <v>1.3847533185824579</v>
      </c>
      <c r="ED27" s="19">
        <v>1.2977753638766065</v>
      </c>
      <c r="EE27" s="19">
        <v>2.1145432799245847</v>
      </c>
      <c r="EF27" s="19">
        <v>1.0106882895568481</v>
      </c>
      <c r="EG27" s="19">
        <v>0.98942626041342718</v>
      </c>
      <c r="EH27" s="19">
        <v>1.5426030967974622</v>
      </c>
      <c r="EI27" s="19">
        <v>0.31672955136470804</v>
      </c>
      <c r="EJ27" s="19">
        <v>2.1189377433787246</v>
      </c>
      <c r="EK27" s="19">
        <v>2.0270077381621463</v>
      </c>
      <c r="EL27" s="19">
        <v>1.4980089546263196</v>
      </c>
      <c r="EM27" s="19">
        <v>12.64916513611132</v>
      </c>
      <c r="EN27" s="19">
        <v>1.3210693349971885</v>
      </c>
      <c r="EO27" s="19">
        <v>1.2032167325598624</v>
      </c>
      <c r="EP27" s="19">
        <v>0.30236875263624635</v>
      </c>
      <c r="EQ27" s="19">
        <v>2.8354437136580786</v>
      </c>
      <c r="ER27" s="19">
        <v>1.4075939629356364</v>
      </c>
      <c r="ES27" s="19">
        <v>1.3714972419983873</v>
      </c>
      <c r="ET27" s="19">
        <v>2.0179512382022202</v>
      </c>
      <c r="EU27" s="19">
        <v>1.3123853196892774</v>
      </c>
      <c r="EV27" s="19">
        <v>1.0297480783942645</v>
      </c>
      <c r="EW27" s="19">
        <v>1.0831987905548091</v>
      </c>
      <c r="EX27" s="19">
        <v>1.5660410670030138</v>
      </c>
      <c r="EY27" s="19">
        <v>1.1161165694955637</v>
      </c>
      <c r="EZ27" s="19" t="e">
        <v>#DIV/0!</v>
      </c>
      <c r="FA27" s="19">
        <v>2.2045618676087662</v>
      </c>
      <c r="FB27" s="19">
        <v>1.283898729613377</v>
      </c>
      <c r="FC27" s="19">
        <v>1.7817578394126099</v>
      </c>
      <c r="FD27" s="19">
        <v>0.79847816122730941</v>
      </c>
      <c r="FE27" s="19">
        <v>1.0523639894031709</v>
      </c>
      <c r="FF27" s="19">
        <v>0.80923583058553317</v>
      </c>
      <c r="FG27" s="19">
        <v>1.1770495660269762</v>
      </c>
      <c r="FH27" s="19">
        <v>1.8209693372898121</v>
      </c>
      <c r="FI27" s="19">
        <v>1.1772791756009735</v>
      </c>
      <c r="FJ27" s="19">
        <v>1.2582508000668309</v>
      </c>
      <c r="FK27" s="19">
        <v>0.71972424723390127</v>
      </c>
      <c r="FL27" s="19">
        <v>1.4013208419821597</v>
      </c>
      <c r="FM27" s="19">
        <v>0.91973900049694468</v>
      </c>
      <c r="FN27" s="19">
        <v>1.4056144969780551</v>
      </c>
      <c r="FO27" s="19">
        <v>0.98116719655651741</v>
      </c>
      <c r="FP27" s="19">
        <v>1.3813786401896322</v>
      </c>
      <c r="FQ27" s="19">
        <v>1.9077360569444965</v>
      </c>
      <c r="FR27" s="19">
        <v>1.0420585691238327</v>
      </c>
      <c r="FS27" s="19">
        <v>1.018429234591032</v>
      </c>
      <c r="FT27" s="19">
        <v>1.1189240833924421</v>
      </c>
      <c r="FU27" s="19">
        <v>1.1236422820544996</v>
      </c>
      <c r="FV27" s="19">
        <v>2.2287758750470457</v>
      </c>
      <c r="FW27" s="19" t="e">
        <v>#DIV/0!</v>
      </c>
      <c r="FX27" s="19">
        <v>0.49361339480291422</v>
      </c>
      <c r="FY27" s="19">
        <v>1.140305899446258</v>
      </c>
      <c r="FZ27" s="19">
        <v>6.2454075269108751</v>
      </c>
      <c r="GA27" s="19">
        <v>245.96406306660802</v>
      </c>
    </row>
    <row r="28" spans="1:183" ht="15" x14ac:dyDescent="0.25">
      <c r="A28" s="3" t="s">
        <v>87</v>
      </c>
      <c r="B28" s="21">
        <v>10784641</v>
      </c>
      <c r="C28" s="21">
        <v>31576174</v>
      </c>
      <c r="D28" s="21">
        <v>13468826</v>
      </c>
      <c r="E28" s="21">
        <v>23863172</v>
      </c>
      <c r="F28" s="21">
        <v>192176.8125</v>
      </c>
      <c r="G28" s="21">
        <v>10149270</v>
      </c>
      <c r="H28" s="21">
        <v>0</v>
      </c>
      <c r="I28" s="21">
        <v>67015708</v>
      </c>
      <c r="J28" s="21">
        <v>10298293</v>
      </c>
      <c r="K28" s="21">
        <v>11996922</v>
      </c>
      <c r="L28" s="21">
        <v>7952267</v>
      </c>
      <c r="M28" s="21">
        <v>103692864</v>
      </c>
      <c r="N28" s="21">
        <v>28171300</v>
      </c>
      <c r="O28" s="21">
        <v>2035128.375</v>
      </c>
      <c r="P28" s="21">
        <v>1021797.5625</v>
      </c>
      <c r="Q28" s="21">
        <v>8301825</v>
      </c>
      <c r="R28" s="21">
        <v>13651091</v>
      </c>
      <c r="S28" s="21">
        <v>682547.8125</v>
      </c>
      <c r="T28" s="21">
        <v>838888.125</v>
      </c>
      <c r="U28" s="21">
        <v>18935778</v>
      </c>
      <c r="V28" s="21">
        <v>20376494</v>
      </c>
      <c r="W28" s="37">
        <v>0</v>
      </c>
      <c r="X28" s="21">
        <v>3776725.5</v>
      </c>
      <c r="Y28" s="21">
        <v>4131531.25</v>
      </c>
      <c r="Z28" s="21">
        <v>11943320</v>
      </c>
      <c r="AA28" s="21">
        <v>4013417.5</v>
      </c>
      <c r="AB28" s="21">
        <v>7618863</v>
      </c>
      <c r="AC28" s="21">
        <v>27423440</v>
      </c>
      <c r="AD28" s="21">
        <v>150254.84375</v>
      </c>
      <c r="AE28" s="21">
        <v>517388.71875</v>
      </c>
      <c r="AF28" s="21">
        <v>15362349</v>
      </c>
      <c r="AG28" s="21">
        <v>317351.40625</v>
      </c>
      <c r="AH28" s="21">
        <v>122192.2421875</v>
      </c>
      <c r="AI28" s="21">
        <v>4732011</v>
      </c>
      <c r="AJ28" s="21">
        <v>25436234</v>
      </c>
      <c r="AK28" s="21">
        <v>4008388.5</v>
      </c>
      <c r="AL28" s="21">
        <v>386918.625</v>
      </c>
      <c r="AM28" s="21">
        <v>18044578</v>
      </c>
      <c r="AN28" s="21">
        <v>41811928</v>
      </c>
      <c r="AO28" s="21">
        <v>18048580</v>
      </c>
      <c r="AP28" s="21">
        <v>27790848</v>
      </c>
      <c r="AQ28" s="21">
        <v>19146574</v>
      </c>
      <c r="AR28" s="21">
        <v>5487766.5</v>
      </c>
      <c r="AS28" s="21">
        <v>37092012</v>
      </c>
      <c r="AT28" s="21">
        <v>935919.3125</v>
      </c>
      <c r="AU28" s="21">
        <v>6729353.5</v>
      </c>
      <c r="AV28" s="21">
        <v>8957108</v>
      </c>
      <c r="AW28" s="21">
        <v>452577.28125</v>
      </c>
      <c r="AX28" s="21">
        <v>3699003.75</v>
      </c>
      <c r="AY28" s="21">
        <v>5924033.5</v>
      </c>
      <c r="AZ28" s="21">
        <v>140023904</v>
      </c>
      <c r="BA28" s="21">
        <v>820087808</v>
      </c>
      <c r="BB28" s="21">
        <v>5747628</v>
      </c>
      <c r="BC28" s="21">
        <v>27172488</v>
      </c>
      <c r="BD28" s="21">
        <v>0</v>
      </c>
      <c r="BE28" s="21">
        <v>3990676.5</v>
      </c>
      <c r="BF28" s="21">
        <v>5943303</v>
      </c>
      <c r="BG28" s="21">
        <v>620239.125</v>
      </c>
      <c r="BH28" s="21">
        <v>204345.421875</v>
      </c>
      <c r="BI28" s="21">
        <v>2030985147.3085937</v>
      </c>
      <c r="BJ28" s="21">
        <f t="shared" si="1"/>
        <v>2016</v>
      </c>
      <c r="BK28" s="21">
        <f t="shared" si="2"/>
        <v>7</v>
      </c>
      <c r="BL28" s="37">
        <f>IF(B28/B16&gt;NONUS!B324,NONUS!B324,IF(B28/B16&lt;NONUS!B338,NONUS!B338,B28/B16))</f>
        <v>0.96490164162208003</v>
      </c>
      <c r="BM28" s="37">
        <f>IF(C28/C16&gt;Rate!C$201,Rate!C$201,IF(C28/C16&lt;Rate!C$214,Rate!C$214,C28/C16))</f>
        <v>1.0433742728373001</v>
      </c>
      <c r="BN28" s="37">
        <f>IF(D28/D16&gt;Rate!D$201,Rate!D$201,IF(D28/D16&lt;Rate!D$214,Rate!D$214,D28/D16))</f>
        <v>1.0442802568393525</v>
      </c>
      <c r="BO28" s="37">
        <f>IF(E28/E16&gt;Rate!E$201,Rate!E$201,IF(E28/E16&lt;Rate!E$214,Rate!E$214,E28/E16))</f>
        <v>0.95052880376674842</v>
      </c>
      <c r="BP28" s="37">
        <f>IF(F28/F16&gt;NONUS!C324,NONUS!C324,IF(F28/F16&lt;NONUS!C338,NONUS!C338,F28/F16))</f>
        <v>0.80505803547584065</v>
      </c>
      <c r="BQ28" s="37">
        <f>IF((G28+H28)/(G16+H16)&gt;NONUS!J324,NONUS!J324,IF((G28+H28)/(G16+H16)&lt;NONUS!J338,NONUS!J338,(G28+H28)/(G16+H16)))</f>
        <v>1.0046067750604812</v>
      </c>
      <c r="BR28" s="37" t="e">
        <f>IF(H28/H16&gt;Rate!H$201,Rate!H$201,IF(H28/H16&lt;Rate!H$214,Rate!H$214,H28/H16))</f>
        <v>#DIV/0!</v>
      </c>
      <c r="BS28" s="37">
        <f>IF(I28/I16&gt;Rate!I$201,Rate!I$201,IF(I28/I16&lt;Rate!I$214,Rate!I$214,I28/I16))</f>
        <v>1.0051752893791315</v>
      </c>
      <c r="BT28" s="37">
        <f>IF(J28/J16&gt;Rate!J$201,Rate!J$201,IF(J28/J16&lt;Rate!J$214,Rate!J$214,J28/J16))</f>
        <v>1.2405245108346157</v>
      </c>
      <c r="BU28" s="37">
        <f>IF(K28/K16&gt;Rate!K$201,Rate!K$201,IF(K28/K16&lt;Rate!K$214,Rate!K$214,K28/K16))</f>
        <v>0.99070194129130007</v>
      </c>
      <c r="BV28" s="37">
        <f>IF(L28/L16&gt;Rate!L$201,Rate!L$201,IF(L28/L16&lt;Rate!L$214,Rate!L$214,L28/L16))</f>
        <v>0.9636200798498199</v>
      </c>
      <c r="BW28" s="37">
        <f>IF(M28/M16&gt;Rate!M$201,Rate!M$201,IF(M28/M16&lt;Rate!M$214,Rate!M$214,M28/M16))</f>
        <v>1.0326424304112434</v>
      </c>
      <c r="BX28" s="37">
        <f>IF(N28/N16&gt;Rate!N$201,Rate!N$201,IF(N28/N16&lt;Rate!N$214,Rate!N$214,N28/N16))</f>
        <v>1.035806970376111</v>
      </c>
      <c r="BY28" s="37">
        <f>IF(O28/O16&gt;Rate!O$201,Rate!O$201,IF(O28/O16&lt;Rate!O$214,Rate!O$214,O28/O16))</f>
        <v>1.5258023803827179</v>
      </c>
      <c r="BZ28" s="37">
        <f>IF(P28/P16&gt;Rate!P$201,Rate!P$201,IF(P28/P16&lt;Rate!P$214,Rate!P$214,P28/P16))</f>
        <v>0.92382635494911791</v>
      </c>
      <c r="CA28" s="37">
        <f>IF(Q28/Q16&gt;Rate!Q$201,Rate!Q$201,IF(Q28/Q16&lt;Rate!Q$214,Rate!Q$214,Q28/Q16))</f>
        <v>1.2407464214016082</v>
      </c>
      <c r="CB28" s="37">
        <f>IF(R28/R16&gt;Rate!R$201,Rate!R$201,IF(R28/R16&lt;Rate!R$214,Rate!R$214,R28/R16))</f>
        <v>1.1789937380139819</v>
      </c>
      <c r="CC28" s="37">
        <f>IF(S28/S16&gt;Rate!S$201,Rate!S$201,IF(S28/S16&lt;Rate!S$214,Rate!S$214,S28/S16))</f>
        <v>1.3154791233813106</v>
      </c>
      <c r="CD28" s="37">
        <f>IF(T28/T16&gt;Rate!T$201,Rate!T$201,IF(T28/T16&lt;Rate!T$214,Rate!T$214,T28/T16))</f>
        <v>0.96898635232014885</v>
      </c>
      <c r="CE28" s="37">
        <f>IF(U28/U16&gt;Rate!U$201,Rate!U$201,IF(U28/U16&lt;Rate!U$214,Rate!U$214,U28/U16))</f>
        <v>1.0748535029475377</v>
      </c>
      <c r="CF28" s="37">
        <f>IF(V28/V16&gt;Rate!V$201,Rate!V$201,IF(V28/V16&lt;Rate!V$214,Rate!V$214,V28/V16))</f>
        <v>1.0342253496821163</v>
      </c>
      <c r="CG28" s="37">
        <f t="shared" si="3"/>
        <v>1</v>
      </c>
      <c r="CH28" s="37">
        <f>IF(X28/X16&gt;Rate!X$201,Rate!X$201,IF(X28/X16&lt;Rate!X$214,Rate!X$214,X28/X16))</f>
        <v>1.1403225562956298</v>
      </c>
      <c r="CI28" s="37">
        <f>IF(Y28/Y16&gt;Rate!Y$201,Rate!Y$201,IF(Y28/Y16&lt;Rate!Y$214,Rate!Y$214,Y28/Y16))</f>
        <v>0.98850842229602587</v>
      </c>
      <c r="CJ28" s="37">
        <f>IF(Z28/Z16&gt;Rate!Z$201,Rate!Z$201,IF(Z28/Z16&lt;Rate!Z$214,Rate!Z$214,Z28/Z16))</f>
        <v>1.105245253671189</v>
      </c>
      <c r="CK28" s="37">
        <f>IF(AA28/AA16&gt;Rate!AA$201,Rate!AA$201,IF(AA28/AA16&lt;Rate!AA$214,Rate!AA$214,AA28/AA16))</f>
        <v>1.7422112472932716</v>
      </c>
      <c r="CL28" s="37">
        <f>IF(AB28/AB16&gt;Rate!AB$201,Rate!AB$201,IF(AB28/AB16&lt;Rate!AB$214,Rate!AB$214,AB28/AB16))</f>
        <v>1.1618135413564412</v>
      </c>
      <c r="CM28" s="37">
        <f>IF(AC28/AC16&gt;Rate!AC$201,Rate!AC$201,IF(AC28/AC16&lt;Rate!AC$214,Rate!AC$214,AC28/AC16))</f>
        <v>1.0424120289141443</v>
      </c>
      <c r="CN28" s="37">
        <f>IF(AD28/AD16&gt;Rate!AD$201,Rate!AD$201,IF(AD28/AD16&lt;Rate!AD$214,Rate!AD$214,AD28/AD16))</f>
        <v>1.0610673335639447</v>
      </c>
      <c r="CO28" s="37">
        <f>IF(AE28/AE16&gt;NONUS!E324,NONUS!E324,IF(AE28/AE16&lt;NONUS!E338,NONUS!E338,AE28/AE16))</f>
        <v>1.0547153815546408</v>
      </c>
      <c r="CP28" s="37">
        <f>IF(AF28/AF16&gt;Rate!AF$201,Rate!AF$201,IF(AF28/AF16&lt;Rate!AF$214,Rate!AF$214,AF28/AF16))</f>
        <v>1.1237665968882131</v>
      </c>
      <c r="CQ28" s="37">
        <f>IF(AG28/AG16&gt;Rate!AG$201,Rate!AG$201,IF(AG28/AG16&lt;Rate!AG$214,Rate!AG$214,AG28/AG16))</f>
        <v>0</v>
      </c>
      <c r="CR28" s="37">
        <f>IF(AH28/AH16&gt;Rate!AH$201,Rate!AH$201,IF(AH28/AH16&lt;Rate!AH$214,Rate!AH$214,AH28/AH16))</f>
        <v>3.2977412731006162</v>
      </c>
      <c r="CS28" s="37">
        <f>IF(AI28/AI16&gt;Rate!AI$201,Rate!AI$201,IF(AI28/AI16&lt;Rate!AI$214,Rate!AI$214,AI28/AI16))</f>
        <v>0.99751212790217492</v>
      </c>
      <c r="CT28" s="37">
        <f>IF(AJ28/AJ16&gt;Rate!AJ$201,Rate!AJ$201,IF(AJ28/AJ16&lt;Rate!AJ$214,Rate!AJ$214,AJ28/AJ16))</f>
        <v>0.99710850601466183</v>
      </c>
      <c r="CU28" s="37">
        <f>IF(AK28/AK16&gt;Rate!AK$201,Rate!AK$201,IF(AK28/AK16&lt;Rate!AK$214,Rate!AK$214,AK28/AK16))</f>
        <v>1.0822308399010454</v>
      </c>
      <c r="CV28" s="37">
        <f>IF(AL28/AL16&gt;NONUS!F324,NONUS!F324,IF(AL28/AL16&lt;NONUS!F338,NONUS!F338,AL28/AL16))</f>
        <v>1.011435860507842</v>
      </c>
      <c r="CW28" s="37">
        <f>IF(AM28/AM16&gt;Rate!AM$201,Rate!AM$201,IF(AM28/AM16&lt;Rate!AM$214,Rate!AM$214,AM28/AM16))</f>
        <v>0.99107696802994882</v>
      </c>
      <c r="CX28" s="37">
        <f>IF(AN28/AN16&gt;Rate!AN$201,Rate!AN$201,IF(AN28/AN16&lt;Rate!AN$214,Rate!AN$214,AN28/AN16))</f>
        <v>1.1211539034950073</v>
      </c>
      <c r="CY28" s="37">
        <f>IF(AO28/AO16&gt;Rate!AO$201,Rate!AO$201,IF(AO28/AO16&lt;Rate!AO$214,Rate!AO$214,AO28/AO16))</f>
        <v>0.95939203885412894</v>
      </c>
      <c r="CZ28" s="37">
        <f>IF(AP28/AP16&gt;Rate!AP$201,Rate!AP$201,IF(AP28/AP16&lt;Rate!AP$214,Rate!AP$214,AP28/AP16))</f>
        <v>1.0709507293687965</v>
      </c>
      <c r="DA28" s="37">
        <f>IF(AQ28/AQ16&gt;NONUS!G324,NONUS!G324,IF(AQ28/AQ16&lt;NONUS!G338,NONUS!G338,AQ28/AQ16))</f>
        <v>1.3356278619552167</v>
      </c>
      <c r="DB28" s="37">
        <f>IF(AR28/AR16&gt;Rate!AR$201,Rate!AR$201,IF(AR28/AR16&lt;Rate!AR$214,Rate!AR$214,AR28/AR16))</f>
        <v>1.0181393472406424</v>
      </c>
      <c r="DC28" s="37">
        <f>IF(AS28/AS16&gt;Rate!AS$201,Rate!AS$201,IF(AS28/AS16&lt;Rate!AS$214,Rate!AS$214,AS28/AS16))</f>
        <v>1.0939360829149725</v>
      </c>
      <c r="DD28" s="37">
        <f t="shared" si="4"/>
        <v>1.1541826890505127</v>
      </c>
      <c r="DE28" s="37">
        <f>IF(AU28/AU16&gt;Rate!AU$201,Rate!AU$201,IF(AU28/AU16&lt;Rate!AU$214,Rate!AU$214,AU28/AU16))</f>
        <v>0.99317030197491629</v>
      </c>
      <c r="DF28" s="37">
        <f>IF(AV28/AV16&gt;Rate!AV$201,Rate!AV$201,IF(AV28/AV16&lt;Rate!AV$214,Rate!AV$214,AV28/AV16))</f>
        <v>1.0261282061680594</v>
      </c>
      <c r="DG28" s="37">
        <f>IF(AW28/AW16&gt;Rate!AW$201,Rate!AW$201,IF(AW28/AW16&lt;Rate!AW$214,Rate!AW$214,AW28/AW16))</f>
        <v>1.3382087992162837</v>
      </c>
      <c r="DH28" s="37">
        <f>IF(AX28/AX16&gt;NONUS!I324,NONUS!I324,IF(AX28/AX16&lt;NONUS!I338,NONUS!I338,AX28/AX16))</f>
        <v>1.0071686839743941</v>
      </c>
      <c r="DI28" s="37">
        <f>IF(AY28/AY16&gt;Rate!AY$201,Rate!AY$201,IF(AY28/AY16&lt;Rate!AY$214,Rate!AY$214,AY28/AY16))</f>
        <v>1.0987860374835272</v>
      </c>
      <c r="DJ28" s="37">
        <f>IF(AZ28/AZ16&gt;Rate!AZ$201,Rate!AZ$201,IF(AZ28/AZ16&lt;Rate!AZ$214,Rate!AZ$214,AZ28/AZ16))</f>
        <v>1.0146889118072815</v>
      </c>
      <c r="DK28" s="37">
        <f>IF(BA28/BA16&gt;Rate!BA$201,Rate!BA$201,IF(BA28/BA16&lt;Rate!BA$214,Rate!BA$214,BA28/BA16))</f>
        <v>1.0469518559110558</v>
      </c>
      <c r="DL28" s="37">
        <f>IF(BB28/BB16&gt;Rate!BB$201,Rate!BB$201,IF(BB28/BB16&lt;Rate!BB$214,Rate!BB$214,BB28/BB16))</f>
        <v>0.95159979029674602</v>
      </c>
      <c r="DM28" s="37">
        <f>IF(BC28/BC16&gt;Rate!BC$201,Rate!BC$201,IF(BC28/BC16&lt;Rate!BC$214,Rate!BC$214,BC28/BC16))</f>
        <v>1.2153087509514275</v>
      </c>
      <c r="DN28" s="37" t="e">
        <f>IF(BD28/BD16&gt;Rate!BD$201,Rate!BD$201,IF(BD28/BD16&lt;Rate!BD$214,Rate!BD$214,BD28/BD16))</f>
        <v>#DIV/0!</v>
      </c>
      <c r="DO28" s="37">
        <f>IF(BE28/BE16&gt;Rate!BE$201,Rate!BE$201,IF(BE28/BE16&lt;Rate!BE$214,Rate!BE$214,BE28/BE16))</f>
        <v>0.69773042640624583</v>
      </c>
      <c r="DP28" s="37">
        <f>IF(BF28/BF16&gt;Rate!BF$201,Rate!BF$201,IF(BF28/BF16&lt;Rate!BF$214,Rate!BF$214,BF28/BF16))</f>
        <v>1.2006802497764371</v>
      </c>
      <c r="DQ28" s="37">
        <f>IF(BG28/BG16&gt;Rate!BG$201,Rate!BG$201,IF(BG28/BG16&lt;Rate!BG$214,Rate!BG$214,BG28/BG16))</f>
        <v>0.8457592407464698</v>
      </c>
      <c r="DR28" s="37">
        <f>IF(BH28/BH16&gt;Rate!BH$201,Rate!BH$201,IF(BH28/BH16&lt;Rate!BH$214,Rate!BH$214,BH28/BH16))</f>
        <v>0.982698693355056</v>
      </c>
      <c r="DU28" s="19">
        <v>1.5542361791675514</v>
      </c>
      <c r="DV28" s="19">
        <v>1.0371643910418746</v>
      </c>
      <c r="DW28" s="19">
        <v>1.0559033803848972</v>
      </c>
      <c r="DX28" s="19">
        <v>0.79469240762129356</v>
      </c>
      <c r="DY28" s="19">
        <v>0.27587489912700541</v>
      </c>
      <c r="DZ28" s="19">
        <v>1.0619019857220715</v>
      </c>
      <c r="EA28" s="19" t="e">
        <v>#DIV/0!</v>
      </c>
      <c r="EB28" s="19">
        <v>0.87222172273678067</v>
      </c>
      <c r="EC28" s="19">
        <v>1.2368495077355837</v>
      </c>
      <c r="ED28" s="19">
        <v>1.0551064920388271</v>
      </c>
      <c r="EE28" s="19">
        <v>1.302675172035477</v>
      </c>
      <c r="EF28" s="19">
        <v>1.0482456612440225</v>
      </c>
      <c r="EG28" s="19">
        <v>1.0355120937105022</v>
      </c>
      <c r="EH28" s="19">
        <v>1.2933915353013798</v>
      </c>
      <c r="EI28" s="19">
        <v>0.8757226336127627</v>
      </c>
      <c r="EJ28" s="19">
        <v>1.380116173309079</v>
      </c>
      <c r="EK28" s="19">
        <v>1.9218360572327031</v>
      </c>
      <c r="EL28" s="19">
        <v>1.9243558248148842</v>
      </c>
      <c r="EM28" s="19">
        <v>3.8446417488748366</v>
      </c>
      <c r="EN28" s="19">
        <v>1.2889533247822857</v>
      </c>
      <c r="EO28" s="19">
        <v>1.1145976562593594</v>
      </c>
      <c r="EP28" s="19">
        <v>0.93026309744093383</v>
      </c>
      <c r="EQ28" s="19">
        <v>1.5125497625065556</v>
      </c>
      <c r="ER28" s="19">
        <v>1.0759648357290128</v>
      </c>
      <c r="ES28" s="19">
        <v>1.1617185983947049</v>
      </c>
      <c r="ET28" s="19">
        <v>1.4074462670859735</v>
      </c>
      <c r="EU28" s="19">
        <v>1.1630459500218062</v>
      </c>
      <c r="EV28" s="19">
        <v>1.0551979283497201</v>
      </c>
      <c r="EW28" s="19">
        <v>1.1052132356260924</v>
      </c>
      <c r="EX28" s="19">
        <v>1.2497247964240519</v>
      </c>
      <c r="EY28" s="19">
        <v>1.2078219001699309</v>
      </c>
      <c r="EZ28" s="19" t="e">
        <v>#DIV/0!</v>
      </c>
      <c r="FA28" s="19">
        <v>1.4045763664916009</v>
      </c>
      <c r="FB28" s="19">
        <v>1.0601113358433147</v>
      </c>
      <c r="FC28" s="19">
        <v>1.2401134372147973</v>
      </c>
      <c r="FD28" s="19">
        <v>0.98537726261809</v>
      </c>
      <c r="FE28" s="19">
        <v>1.4836033250659575</v>
      </c>
      <c r="FF28" s="19">
        <v>0.87511616132365055</v>
      </c>
      <c r="FG28" s="19">
        <v>1.0897147191646028</v>
      </c>
      <c r="FH28" s="19">
        <v>1.4564248884603228</v>
      </c>
      <c r="FI28" s="19">
        <v>1.1576808115872221</v>
      </c>
      <c r="FJ28" s="19">
        <v>1.1500988810360491</v>
      </c>
      <c r="FK28" s="19">
        <v>0.87084675015002821</v>
      </c>
      <c r="FL28" s="19">
        <v>1.1890322035784138</v>
      </c>
      <c r="FM28" s="19">
        <v>1.1217252974032152</v>
      </c>
      <c r="FN28" s="19">
        <v>1.2309928499657565</v>
      </c>
      <c r="FO28" s="19">
        <v>1.0694770435443881</v>
      </c>
      <c r="FP28" s="19">
        <v>1.331428437057427</v>
      </c>
      <c r="FQ28" s="19">
        <v>1.1939169172420878</v>
      </c>
      <c r="FR28" s="19">
        <v>1.1355358533612552</v>
      </c>
      <c r="FS28" s="19">
        <v>1.0890568590597709</v>
      </c>
      <c r="FT28" s="19">
        <v>1.1134158362372308</v>
      </c>
      <c r="FU28" s="19">
        <v>1.3690261262336387</v>
      </c>
      <c r="FV28" s="19">
        <v>1.7544551105420125</v>
      </c>
      <c r="FW28" s="19" t="e">
        <v>#DIV/0!</v>
      </c>
      <c r="FX28" s="19">
        <v>0.57190184284189083</v>
      </c>
      <c r="FY28" s="19">
        <v>1.1202712711900438</v>
      </c>
      <c r="FZ28" s="19">
        <v>1.991444242876224</v>
      </c>
      <c r="GA28" s="19">
        <v>4.3794294807698906</v>
      </c>
    </row>
    <row r="29" spans="1:183" ht="15" x14ac:dyDescent="0.25">
      <c r="A29" s="3" t="s">
        <v>88</v>
      </c>
      <c r="B29" s="21">
        <v>11724266</v>
      </c>
      <c r="C29" s="21">
        <v>29684184</v>
      </c>
      <c r="D29" s="21">
        <v>11567551</v>
      </c>
      <c r="E29" s="21">
        <v>22694264</v>
      </c>
      <c r="F29" s="21">
        <v>262753.90625</v>
      </c>
      <c r="G29" s="21">
        <v>9187166</v>
      </c>
      <c r="H29" s="21">
        <v>0</v>
      </c>
      <c r="I29" s="21">
        <v>67082840</v>
      </c>
      <c r="J29" s="21">
        <v>9149780</v>
      </c>
      <c r="K29" s="21">
        <v>12393851</v>
      </c>
      <c r="L29" s="21">
        <v>7915343.5</v>
      </c>
      <c r="M29" s="21">
        <v>100350560</v>
      </c>
      <c r="N29" s="21">
        <v>25744902</v>
      </c>
      <c r="O29" s="21">
        <v>1455950.125</v>
      </c>
      <c r="P29" s="21">
        <v>1156435.875</v>
      </c>
      <c r="Q29" s="21">
        <v>6387629</v>
      </c>
      <c r="R29" s="21">
        <v>12601844</v>
      </c>
      <c r="S29" s="21">
        <v>390201.59375</v>
      </c>
      <c r="T29" s="21">
        <v>600374.5</v>
      </c>
      <c r="U29" s="21">
        <v>16953270</v>
      </c>
      <c r="V29" s="21">
        <v>21840090</v>
      </c>
      <c r="W29" s="37">
        <v>0</v>
      </c>
      <c r="X29" s="21">
        <v>3290030.5</v>
      </c>
      <c r="Y29" s="21">
        <v>4415480</v>
      </c>
      <c r="Z29" s="21">
        <v>11087446</v>
      </c>
      <c r="AA29" s="21">
        <v>2891401</v>
      </c>
      <c r="AB29" s="21">
        <v>6571248.5</v>
      </c>
      <c r="AC29" s="21">
        <v>25611580</v>
      </c>
      <c r="AD29" s="21">
        <v>123109.9765625</v>
      </c>
      <c r="AE29" s="21">
        <v>514376.03125</v>
      </c>
      <c r="AF29" s="21">
        <v>13323782</v>
      </c>
      <c r="AG29" s="21">
        <v>263042.375</v>
      </c>
      <c r="AH29" s="21">
        <v>109792.03125</v>
      </c>
      <c r="AI29" s="21">
        <v>5003281</v>
      </c>
      <c r="AJ29" s="21">
        <v>23756182</v>
      </c>
      <c r="AK29" s="21">
        <v>5031493.5</v>
      </c>
      <c r="AL29" s="21">
        <v>338420.15625</v>
      </c>
      <c r="AM29" s="21">
        <v>17257918</v>
      </c>
      <c r="AN29" s="21">
        <v>40427980</v>
      </c>
      <c r="AO29" s="21">
        <v>18175056</v>
      </c>
      <c r="AP29" s="21">
        <v>24996088</v>
      </c>
      <c r="AQ29" s="21">
        <v>18965378</v>
      </c>
      <c r="AR29" s="21">
        <v>7414296</v>
      </c>
      <c r="AS29" s="21">
        <v>36925172</v>
      </c>
      <c r="AT29" s="21">
        <v>1000151.125</v>
      </c>
      <c r="AU29" s="21">
        <v>7233633.5</v>
      </c>
      <c r="AV29" s="21">
        <v>8742849</v>
      </c>
      <c r="AW29" s="21">
        <v>324824.4375</v>
      </c>
      <c r="AX29" s="21">
        <v>4023947.25</v>
      </c>
      <c r="AY29" s="21">
        <v>5349563.5</v>
      </c>
      <c r="AZ29" s="21">
        <v>125538584</v>
      </c>
      <c r="BA29" s="21">
        <v>781742656</v>
      </c>
      <c r="BB29" s="21">
        <v>5993460</v>
      </c>
      <c r="BC29" s="21">
        <v>27339766</v>
      </c>
      <c r="BD29" s="21">
        <v>0</v>
      </c>
      <c r="BE29" s="21">
        <v>7223697.5</v>
      </c>
      <c r="BF29" s="21">
        <v>4842813.5</v>
      </c>
      <c r="BG29" s="21">
        <v>443200.71875</v>
      </c>
      <c r="BH29" s="21">
        <v>166181.125</v>
      </c>
      <c r="BI29" s="21">
        <v>2024149248.6767883</v>
      </c>
      <c r="BJ29" s="21">
        <f t="shared" si="1"/>
        <v>2016</v>
      </c>
      <c r="BK29" s="21">
        <f t="shared" si="2"/>
        <v>8</v>
      </c>
      <c r="BL29" s="37">
        <f>IF(B29/B17&gt;NONUS!B325,NONUS!B325,IF(B29/B17&lt;NONUS!B339,NONUS!B339,B29/B17))</f>
        <v>1.1077235795401936</v>
      </c>
      <c r="BM29" s="37">
        <f>IF(C29/C17&gt;Rate!C$202,Rate!C$202,IF(C29/C17&lt;Rate!C$215,Rate!C$215,C29/C17))</f>
        <v>1.0474973071680356</v>
      </c>
      <c r="BN29" s="37">
        <f>IF(D29/D17&gt;Rate!D$202,Rate!D$202,IF(D29/D17&lt;Rate!D$215,Rate!D$215,D29/D17))</f>
        <v>1.0224450785672767</v>
      </c>
      <c r="BO29" s="37">
        <f>IF(E29/E17&gt;Rate!E$202,Rate!E$202,IF(E29/E17&lt;Rate!E$215,Rate!E$215,E29/E17))</f>
        <v>0.99988535862175865</v>
      </c>
      <c r="BP29" s="37">
        <f>IF(F29/F17&gt;NONUS!C325,NONUS!C325,IF(F29/F17&lt;NONUS!C339,NONUS!C339,F29/F17))</f>
        <v>0.94933014395664039</v>
      </c>
      <c r="BQ29" s="37">
        <f>IF((G29+H29)/(G17+H17)&gt;NONUS!J325,NONUS!J325,IF((G29+H29)/(G17+H17)&lt;NONUS!J339,NONUS!J339,(G29+H29)/(G17+H17)))</f>
        <v>1.0236328225103788</v>
      </c>
      <c r="BR29" s="37" t="e">
        <f>IF(H29/H17&gt;Rate!H$202,Rate!H$202,IF(H29/H17&lt;Rate!H$215,Rate!H$215,H29/H17))</f>
        <v>#DIV/0!</v>
      </c>
      <c r="BS29" s="37">
        <f>IF(I29/I17&gt;Rate!I$202,Rate!I$202,IF(I29/I17&lt;Rate!I$215,Rate!I$215,I29/I17))</f>
        <v>1.0169339931663959</v>
      </c>
      <c r="BT29" s="37">
        <f>IF(J29/J17&gt;Rate!J$202,Rate!J$202,IF(J29/J17&lt;Rate!J$215,Rate!J$215,J29/J17))</f>
        <v>1.1693510201395203</v>
      </c>
      <c r="BU29" s="37">
        <f>IF(K29/K17&gt;Rate!K$202,Rate!K$202,IF(K29/K17&lt;Rate!K$215,Rate!K$215,K29/K17))</f>
        <v>0.99317566166295856</v>
      </c>
      <c r="BV29" s="37">
        <f>IF(L29/L17&gt;Rate!L$202,Rate!L$202,IF(L29/L17&lt;Rate!L$215,Rate!L$215,L29/L17))</f>
        <v>0.9648824835716534</v>
      </c>
      <c r="BW29" s="37">
        <f>IF(M29/M17&gt;Rate!M$202,Rate!M$202,IF(M29/M17&lt;Rate!M$215,Rate!M$215,M29/M17))</f>
        <v>1.0295900582066539</v>
      </c>
      <c r="BX29" s="37">
        <f>IF(N29/N17&gt;Rate!N$202,Rate!N$202,IF(N29/N17&lt;Rate!N$215,Rate!N$215,N29/N17))</f>
        <v>1.0111012228303558</v>
      </c>
      <c r="BY29" s="37">
        <f>IF(O29/O17&gt;Rate!O$202,Rate!O$202,IF(O29/O17&lt;Rate!O$215,Rate!O$215,O29/O17))</f>
        <v>1.2286632439149918</v>
      </c>
      <c r="BZ29" s="37">
        <f>IF(P29/P17&gt;Rate!P$202,Rate!P$202,IF(P29/P17&lt;Rate!P$215,Rate!P$215,P29/P17))</f>
        <v>0.90816831377011464</v>
      </c>
      <c r="CA29" s="37">
        <f>IF(Q29/Q17&gt;Rate!Q$202,Rate!Q$202,IF(Q29/Q17&lt;Rate!Q$215,Rate!Q$215,Q29/Q17))</f>
        <v>1.2240227848557281</v>
      </c>
      <c r="CB29" s="37">
        <f>IF(R29/R17&gt;Rate!R$202,Rate!R$202,IF(R29/R17&lt;Rate!R$215,Rate!R$215,R29/R17))</f>
        <v>1.1926337440030421</v>
      </c>
      <c r="CC29" s="37">
        <f>IF(S29/S17&gt;Rate!S$202,Rate!S$202,IF(S29/S17&lt;Rate!S$215,Rate!S$215,S29/S17))</f>
        <v>1.3368245899176918</v>
      </c>
      <c r="CD29" s="37">
        <f>IF(T29/T17&gt;Rate!T$202,Rate!T$202,IF(T29/T17&lt;Rate!T$215,Rate!T$215,T29/T17))</f>
        <v>0.79230531179871111</v>
      </c>
      <c r="CE29" s="37">
        <f>IF(U29/U17&gt;Rate!U$202,Rate!U$202,IF(U29/U17&lt;Rate!U$215,Rate!U$215,U29/U17))</f>
        <v>1.1026595962637782</v>
      </c>
      <c r="CF29" s="37">
        <f>IF(V29/V17&gt;Rate!V$202,Rate!V$202,IF(V29/V17&lt;Rate!V$215,Rate!V$215,V29/V17))</f>
        <v>1.0449735829470201</v>
      </c>
      <c r="CG29" s="37">
        <f t="shared" si="3"/>
        <v>1</v>
      </c>
      <c r="CH29" s="37">
        <f>IF(X29/X17&gt;Rate!X$202,Rate!X$202,IF(X29/X17&lt;Rate!X$215,Rate!X$215,X29/X17))</f>
        <v>1.1205536846247921</v>
      </c>
      <c r="CI29" s="37">
        <f>IF(Y29/Y17&gt;Rate!Y$202,Rate!Y$202,IF(Y29/Y17&lt;Rate!Y$215,Rate!Y$215,Y29/Y17))</f>
        <v>0.97588521566431607</v>
      </c>
      <c r="CJ29" s="37">
        <f>IF(Z29/Z17&gt;Rate!Z$202,Rate!Z$202,IF(Z29/Z17&lt;Rate!Z$215,Rate!Z$215,Z29/Z17))</f>
        <v>1.1654774796593625</v>
      </c>
      <c r="CK29" s="37">
        <f>IF(AA29/AA17&gt;Rate!AA$202,Rate!AA$202,IF(AA29/AA17&lt;Rate!AA$215,Rate!AA$215,AA29/AA17))</f>
        <v>1.4923187661252171</v>
      </c>
      <c r="CL29" s="37">
        <f>IF(AB29/AB17&gt;Rate!AB$202,Rate!AB$202,IF(AB29/AB17&lt;Rate!AB$215,Rate!AB$215,AB29/AB17))</f>
        <v>1.2385378794304185</v>
      </c>
      <c r="CM29" s="37">
        <f>IF(AC29/AC17&gt;Rate!AC$202,Rate!AC$202,IF(AC29/AC17&lt;Rate!AC$215,Rate!AC$215,AC29/AC17))</f>
        <v>1.0275903629926593</v>
      </c>
      <c r="CN29" s="37">
        <f>IF(AD29/AD17&gt;Rate!AD$202,Rate!AD$202,IF(AD29/AD17&lt;Rate!AD$215,Rate!AD$215,AD29/AD17))</f>
        <v>0.92507248850915069</v>
      </c>
      <c r="CO29" s="37">
        <f>IF(AE29/AE17&gt;NONUS!E325,NONUS!E325,IF(AE29/AE17&lt;NONUS!E339,NONUS!E339,AE29/AE17))</f>
        <v>1.0732747176106423</v>
      </c>
      <c r="CP29" s="37">
        <f>IF(AF29/AF17&gt;Rate!AF$202,Rate!AF$202,IF(AF29/AF17&lt;Rate!AF$215,Rate!AF$215,AF29/AF17))</f>
        <v>1.0589986512727307</v>
      </c>
      <c r="CQ29" s="37">
        <f>IF(AG29/AG17&gt;Rate!AG$202,Rate!AG$202,IF(AG29/AG17&lt;Rate!AG$215,Rate!AG$215,AG29/AG17))</f>
        <v>0</v>
      </c>
      <c r="CR29" s="37">
        <f>IF(AH29/AH17&gt;Rate!AH$202,Rate!AH$202,IF(AH29/AH17&lt;Rate!AH$215,Rate!AH$215,AH29/AH17))</f>
        <v>1.8132745448969114</v>
      </c>
      <c r="CS29" s="37">
        <f>IF(AI29/AI17&gt;Rate!AI$202,Rate!AI$202,IF(AI29/AI17&lt;Rate!AI$215,Rate!AI$215,AI29/AI17))</f>
        <v>0.9916175072595782</v>
      </c>
      <c r="CT29" s="37">
        <f>IF(AJ29/AJ17&gt;Rate!AJ$202,Rate!AJ$202,IF(AJ29/AJ17&lt;Rate!AJ$215,Rate!AJ$215,AJ29/AJ17))</f>
        <v>0.93098220456590053</v>
      </c>
      <c r="CU29" s="37">
        <f>IF(AK29/AK17&gt;Rate!AK$202,Rate!AK$202,IF(AK29/AK17&lt;Rate!AK$215,Rate!AK$215,AK29/AK17))</f>
        <v>1.5</v>
      </c>
      <c r="CV29" s="37">
        <f>IF(AL29/AL17&gt;NONUS!F325,NONUS!F325,IF(AL29/AL17&lt;NONUS!F339,NONUS!F339,AL29/AL17))</f>
        <v>0.9920302816502734</v>
      </c>
      <c r="CW29" s="37">
        <f>IF(AM29/AM17&gt;Rate!AM$202,Rate!AM$202,IF(AM29/AM17&lt;Rate!AM$215,Rate!AM$215,AM29/AM17))</f>
        <v>0.95931960803453165</v>
      </c>
      <c r="CX29" s="37">
        <f>IF(AN29/AN17&gt;Rate!AN$202,Rate!AN$202,IF(AN29/AN17&lt;Rate!AN$215,Rate!AN$215,AN29/AN17))</f>
        <v>1.0994333352224697</v>
      </c>
      <c r="CY29" s="37">
        <f>IF(AO29/AO17&gt;Rate!AO$202,Rate!AO$202,IF(AO29/AO17&lt;Rate!AO$215,Rate!AO$215,AO29/AO17))</f>
        <v>0.93623832294193554</v>
      </c>
      <c r="CZ29" s="37">
        <f>IF(AP29/AP17&gt;Rate!AP$202,Rate!AP$202,IF(AP29/AP17&lt;Rate!AP$215,Rate!AP$215,AP29/AP17))</f>
        <v>1.0680169196938363</v>
      </c>
      <c r="DA29" s="37">
        <f>IF(AQ29/AQ17&gt;NONUS!G325,NONUS!G325,IF(AQ29/AQ17&lt;NONUS!G339,NONUS!G339,AQ29/AQ17))</f>
        <v>1.3712523134224814</v>
      </c>
      <c r="DB29" s="37">
        <f>IF(AR29/AR17&gt;Rate!AR$202,Rate!AR$202,IF(AR29/AR17&lt;Rate!AR$215,Rate!AR$215,AR29/AR17))</f>
        <v>0.99387139343075093</v>
      </c>
      <c r="DC29" s="37">
        <f>IF(AS29/AS17&gt;Rate!AS$202,Rate!AS$202,IF(AS29/AS17&lt;Rate!AS$215,Rate!AS$215,AS29/AS17))</f>
        <v>1.0780426235485103</v>
      </c>
      <c r="DD29" s="37">
        <f t="shared" si="4"/>
        <v>1.1701058559116844</v>
      </c>
      <c r="DE29" s="37">
        <f>IF(AU29/AU17&gt;Rate!AU$202,Rate!AU$202,IF(AU29/AU17&lt;Rate!AU$215,Rate!AU$215,AU29/AU17))</f>
        <v>0.97559026100115009</v>
      </c>
      <c r="DF29" s="37">
        <f>IF(AV29/AV17&gt;Rate!AV$202,Rate!AV$202,IF(AV29/AV17&lt;Rate!AV$215,Rate!AV$215,AV29/AV17))</f>
        <v>1.0201280111827471</v>
      </c>
      <c r="DG29" s="37">
        <f>IF(AW29/AW17&gt;Rate!AW$202,Rate!AW$202,IF(AW29/AW17&lt;Rate!AW$215,Rate!AW$215,AW29/AW17))</f>
        <v>1.2580654414474604</v>
      </c>
      <c r="DH29" s="37">
        <f>IF(AX29/AX17&gt;NONUS!I325,NONUS!I325,IF(AX29/AX17&lt;NONUS!I339,NONUS!I339,AX29/AX17))</f>
        <v>1.0548078004373944</v>
      </c>
      <c r="DI29" s="37">
        <f>IF(AY29/AY17&gt;Rate!AY$202,Rate!AY$202,IF(AY29/AY17&lt;Rate!AY$215,Rate!AY$215,AY29/AY17))</f>
        <v>1.1323049683669559</v>
      </c>
      <c r="DJ29" s="37">
        <f>IF(AZ29/AZ17&gt;Rate!AZ$202,Rate!AZ$202,IF(AZ29/AZ17&lt;Rate!AZ$215,Rate!AZ$215,AZ29/AZ17))</f>
        <v>1.0068788712819892</v>
      </c>
      <c r="DK29" s="37">
        <f>IF(BA29/BA17&gt;Rate!BA$202,Rate!BA$202,IF(BA29/BA17&lt;Rate!BA$215,Rate!BA$215,BA29/BA17))</f>
        <v>1.0410317070435136</v>
      </c>
      <c r="DL29" s="37">
        <f>IF(BB29/BB17&gt;Rate!BB$202,Rate!BB$202,IF(BB29/BB17&lt;Rate!BB$215,Rate!BB$215,BB29/BB17))</f>
        <v>0.99107554779468299</v>
      </c>
      <c r="DM29" s="37">
        <f>IF(BC29/BC17&gt;Rate!BC$202,Rate!BC$202,IF(BC29/BC17&lt;Rate!BC$215,Rate!BC$215,BC29/BC17))</f>
        <v>1.2045382490428378</v>
      </c>
      <c r="DN29" s="37" t="e">
        <f>IF(BD29/BD17&gt;Rate!BD$202,Rate!BD$202,IF(BD29/BD17&lt;Rate!BD$215,Rate!BD$215,BD29/BD17))</f>
        <v>#DIV/0!</v>
      </c>
      <c r="DO29" s="37">
        <f>IF(BE29/BE17&gt;Rate!BE$202,Rate!BE$202,IF(BE29/BE17&lt;Rate!BE$215,Rate!BE$215,BE29/BE17))</f>
        <v>0.84610399878185905</v>
      </c>
      <c r="DP29" s="37">
        <f>IF(BF29/BF17&gt;Rate!BF$202,Rate!BF$202,IF(BF29/BF17&lt;Rate!BF$215,Rate!BF$215,BF29/BF17))</f>
        <v>1.2012847022916822</v>
      </c>
      <c r="DQ29" s="37">
        <f>IF(BG29/BG17&gt;Rate!BG$202,Rate!BG$202,IF(BG29/BG17&lt;Rate!BG$215,Rate!BG$215,BG29/BG17))</f>
        <v>0.75018952537725225</v>
      </c>
      <c r="DR29" s="37">
        <f>IF(BH29/BH17&gt;Rate!BH$202,Rate!BH$202,IF(BH29/BH17&lt;Rate!BH$215,Rate!BH$215,BH29/BH17))</f>
        <v>0.99542057149777696</v>
      </c>
      <c r="DU29" s="19">
        <v>1.4614904277521563</v>
      </c>
      <c r="DV29" s="19">
        <v>0.94881012980742729</v>
      </c>
      <c r="DW29" s="19">
        <v>1.0071444726146159</v>
      </c>
      <c r="DX29" s="19">
        <v>0.81373062126502249</v>
      </c>
      <c r="DY29" s="19">
        <v>0.35959352985532522</v>
      </c>
      <c r="DZ29" s="19">
        <v>1.0146971649769378</v>
      </c>
      <c r="EA29" s="19" t="e">
        <v>#DIV/0!</v>
      </c>
      <c r="EB29" s="19">
        <v>0.92941306782644295</v>
      </c>
      <c r="EC29" s="19">
        <v>1.116995833486174</v>
      </c>
      <c r="ED29" s="19">
        <v>1.1233480069197788</v>
      </c>
      <c r="EE29" s="19">
        <v>1.4947363300237346</v>
      </c>
      <c r="EF29" s="19">
        <v>1.0394670741023682</v>
      </c>
      <c r="EG29" s="19">
        <v>0.9811515671686849</v>
      </c>
      <c r="EH29" s="19">
        <v>1.597036100431992</v>
      </c>
      <c r="EI29" s="19">
        <v>0.82731996120831419</v>
      </c>
      <c r="EJ29" s="19">
        <v>1.5305471169498281</v>
      </c>
      <c r="EK29" s="19">
        <v>1.7182328269638696</v>
      </c>
      <c r="EL29" s="19">
        <v>2.9765701567737017</v>
      </c>
      <c r="EM29" s="19">
        <v>10.188571775575822</v>
      </c>
      <c r="EN29" s="19">
        <v>1.3054363483724294</v>
      </c>
      <c r="EO29" s="19">
        <v>1.2239346073006476</v>
      </c>
      <c r="EP29" s="19">
        <v>9.9168009356961999</v>
      </c>
      <c r="EQ29" s="19">
        <v>3.4309487821587674</v>
      </c>
      <c r="ER29" s="19">
        <v>1.1311334334069225</v>
      </c>
      <c r="ES29" s="19">
        <v>1.2718977366416118</v>
      </c>
      <c r="ET29" s="19">
        <v>1.6270777987348217</v>
      </c>
      <c r="EU29" s="19">
        <v>1.1802597980780831</v>
      </c>
      <c r="EV29" s="19">
        <v>1.0099646763701662</v>
      </c>
      <c r="EW29" s="19">
        <v>1.045387838544392</v>
      </c>
      <c r="EX29" s="19">
        <v>1.3805598592411112</v>
      </c>
      <c r="EY29" s="19">
        <v>1.1727090901190069</v>
      </c>
      <c r="EZ29" s="19" t="e">
        <v>#DIV/0!</v>
      </c>
      <c r="FA29" s="19">
        <v>2.752089402884728</v>
      </c>
      <c r="FB29" s="19">
        <v>1.1110439440480231</v>
      </c>
      <c r="FC29" s="19">
        <v>1.5070897443069118</v>
      </c>
      <c r="FD29" s="19">
        <v>1.3000871838667931</v>
      </c>
      <c r="FE29" s="19">
        <v>1.6701002720724545</v>
      </c>
      <c r="FF29" s="19">
        <v>0.81634757365902466</v>
      </c>
      <c r="FG29" s="19">
        <v>1.5148003711064522</v>
      </c>
      <c r="FH29" s="19">
        <v>1.4963459508607362</v>
      </c>
      <c r="FI29" s="19">
        <v>1.1204751316623325</v>
      </c>
      <c r="FJ29" s="19">
        <v>1.254929726408871</v>
      </c>
      <c r="FK29" s="19">
        <v>0.90901807831896941</v>
      </c>
      <c r="FL29" s="19">
        <v>1.2112832898902985</v>
      </c>
      <c r="FM29" s="19">
        <v>1.139627348677325</v>
      </c>
      <c r="FN29" s="19">
        <v>1.4549066340018553</v>
      </c>
      <c r="FO29" s="19">
        <v>1.0449239733476714</v>
      </c>
      <c r="FP29" s="19">
        <v>1.7501137073736832</v>
      </c>
      <c r="FQ29" s="19">
        <v>1.1083798225172421</v>
      </c>
      <c r="FR29" s="19">
        <v>1.0154745719406133</v>
      </c>
      <c r="FS29" s="19">
        <v>1.0429286975685124</v>
      </c>
      <c r="FT29" s="19">
        <v>1.1287833940767653</v>
      </c>
      <c r="FU29" s="19">
        <v>1.3410919459340509</v>
      </c>
      <c r="FV29" s="19">
        <v>2.0536878501336346</v>
      </c>
      <c r="FW29" s="19" t="e">
        <v>#DIV/0!</v>
      </c>
      <c r="FX29" s="19">
        <v>0.73693639091803198</v>
      </c>
      <c r="FY29" s="19">
        <v>1.0661751639718864</v>
      </c>
      <c r="FZ29" s="19">
        <v>4.0077992495818879</v>
      </c>
      <c r="GA29" s="19">
        <v>4.3911289296193354</v>
      </c>
    </row>
    <row r="30" spans="1:183" ht="15" x14ac:dyDescent="0.25">
      <c r="A30" s="3" t="s">
        <v>89</v>
      </c>
      <c r="B30" s="21">
        <v>14656988</v>
      </c>
      <c r="C30" s="21">
        <v>24835250</v>
      </c>
      <c r="D30" s="21">
        <v>7367312.5</v>
      </c>
      <c r="E30" s="21">
        <v>20598186</v>
      </c>
      <c r="F30" s="21">
        <v>503346.125</v>
      </c>
      <c r="G30" s="21">
        <v>8484837</v>
      </c>
      <c r="H30" s="21">
        <v>0</v>
      </c>
      <c r="I30" s="21">
        <v>68880328</v>
      </c>
      <c r="J30" s="21">
        <v>6219394</v>
      </c>
      <c r="K30" s="21">
        <v>10429854</v>
      </c>
      <c r="L30" s="21">
        <v>7068161.5</v>
      </c>
      <c r="M30" s="21">
        <v>87925512</v>
      </c>
      <c r="N30" s="21">
        <v>22938820</v>
      </c>
      <c r="O30" s="21">
        <v>215557.734375</v>
      </c>
      <c r="P30" s="21">
        <v>1311110.375</v>
      </c>
      <c r="Q30" s="21">
        <v>1904235.875</v>
      </c>
      <c r="R30" s="21">
        <v>10915901</v>
      </c>
      <c r="S30" s="21">
        <v>85943.125</v>
      </c>
      <c r="T30" s="21">
        <v>199585.96875</v>
      </c>
      <c r="U30" s="21">
        <v>10435141</v>
      </c>
      <c r="V30" s="21">
        <v>18621484</v>
      </c>
      <c r="W30" s="37">
        <v>0</v>
      </c>
      <c r="X30" s="21">
        <v>2410163.25</v>
      </c>
      <c r="Y30" s="21">
        <v>3990388</v>
      </c>
      <c r="Z30" s="21">
        <v>7142310.5</v>
      </c>
      <c r="AA30" s="21">
        <v>1020600.5</v>
      </c>
      <c r="AB30" s="21">
        <v>2231695.5</v>
      </c>
      <c r="AC30" s="21">
        <v>19650628</v>
      </c>
      <c r="AD30" s="21">
        <v>71373.6171875</v>
      </c>
      <c r="AE30" s="21">
        <v>410508.28125</v>
      </c>
      <c r="AF30" s="21">
        <v>11246247</v>
      </c>
      <c r="AG30" s="21">
        <v>229088.96875</v>
      </c>
      <c r="AH30" s="21">
        <v>5470.37109375</v>
      </c>
      <c r="AI30" s="21">
        <v>4374252</v>
      </c>
      <c r="AJ30" s="21">
        <v>21775818</v>
      </c>
      <c r="AK30" s="21">
        <v>4041282</v>
      </c>
      <c r="AL30" s="21">
        <v>327675.375</v>
      </c>
      <c r="AM30" s="21">
        <v>15944236</v>
      </c>
      <c r="AN30" s="21">
        <v>36121024</v>
      </c>
      <c r="AO30" s="21">
        <v>15351273</v>
      </c>
      <c r="AP30" s="21">
        <v>15598975</v>
      </c>
      <c r="AQ30" s="21">
        <v>13463129</v>
      </c>
      <c r="AR30" s="21">
        <v>8390544</v>
      </c>
      <c r="AS30" s="21">
        <v>33348486</v>
      </c>
      <c r="AT30" s="21">
        <v>837311.25</v>
      </c>
      <c r="AU30" s="21">
        <v>5470849.5</v>
      </c>
      <c r="AV30" s="21">
        <v>7880447</v>
      </c>
      <c r="AW30" s="21">
        <v>73231.625</v>
      </c>
      <c r="AX30" s="21">
        <v>4217245.5</v>
      </c>
      <c r="AY30" s="21">
        <v>4230648.5</v>
      </c>
      <c r="AZ30" s="21">
        <v>81211288</v>
      </c>
      <c r="BA30" s="21">
        <v>640338048</v>
      </c>
      <c r="BB30" s="21">
        <v>5469050.5</v>
      </c>
      <c r="BC30" s="21">
        <v>25908740</v>
      </c>
      <c r="BD30" s="21">
        <v>0</v>
      </c>
      <c r="BE30" s="21">
        <v>10338574</v>
      </c>
      <c r="BF30" s="21">
        <v>1891703.25</v>
      </c>
      <c r="BG30" s="21">
        <v>176729.234375</v>
      </c>
      <c r="BH30" s="21">
        <v>10330.01953125</v>
      </c>
      <c r="BI30" s="21">
        <v>1571269873.3027344</v>
      </c>
      <c r="BJ30" s="21">
        <f t="shared" si="1"/>
        <v>2016</v>
      </c>
      <c r="BK30" s="21">
        <f t="shared" si="2"/>
        <v>9</v>
      </c>
      <c r="BL30" s="37">
        <f>IF(B30/B18&gt;NONUS!B326,NONUS!B326,IF(B30/B18&lt;NONUS!B340,NONUS!B340,B30/B18))</f>
        <v>1.1575430215111899</v>
      </c>
      <c r="BM30" s="37">
        <f>IF(C30/C18&gt;Rate!C$203,Rate!C$203,IF(C30/C18&lt;Rate!C$216,Rate!C$216,C30/C18))</f>
        <v>1.0675891702024785</v>
      </c>
      <c r="BN30" s="37">
        <f>IF(D30/D18&gt;Rate!D$203,Rate!D$203,IF(D30/D18&lt;Rate!D$216,Rate!D$216,D30/D18))</f>
        <v>1.1874475819414081</v>
      </c>
      <c r="BO30" s="37">
        <f>IF(E30/E18&gt;Rate!E$203,Rate!E$203,IF(E30/E18&lt;Rate!E$216,Rate!E$216,E30/E18))</f>
        <v>1.0872773128583448</v>
      </c>
      <c r="BP30" s="37">
        <f>IF(F30/F18&gt;NONUS!C326,NONUS!C326,IF(F30/F18&lt;NONUS!C340,NONUS!C340,F30/F18))</f>
        <v>0.82634121415716366</v>
      </c>
      <c r="BQ30" s="37">
        <f>IF((G30+H30)/(G18+H18)&gt;NONUS!J326,NONUS!J326,IF((G30+H30)/(G18+H18)&lt;NONUS!J340,NONUS!J340,(G30+H30)/(G18+H18)))</f>
        <v>1.0286991355487789</v>
      </c>
      <c r="BR30" s="37" t="e">
        <f>IF(H30/H18&gt;Rate!H$203,Rate!H$203,IF(H30/H18&lt;Rate!H$216,Rate!H$216,H30/H18))</f>
        <v>#DIV/0!</v>
      </c>
      <c r="BS30" s="37">
        <f>IF(I30/I18&gt;Rate!I$203,Rate!I$203,IF(I30/I18&lt;Rate!I$216,Rate!I$216,I30/I18))</f>
        <v>1.0356384217378627</v>
      </c>
      <c r="BT30" s="37">
        <f>IF(J30/J18&gt;Rate!J$203,Rate!J$203,IF(J30/J18&lt;Rate!J$216,Rate!J$216,J30/J18))</f>
        <v>1.5120141778512222</v>
      </c>
      <c r="BU30" s="37">
        <f>IF(K30/K18&gt;Rate!K$203,Rate!K$203,IF(K30/K18&lt;Rate!K$216,Rate!K$216,K30/K18))</f>
        <v>1.0117692823322044</v>
      </c>
      <c r="BV30" s="37">
        <f>IF(L30/L18&gt;Rate!L$203,Rate!L$203,IF(L30/L18&lt;Rate!L$216,Rate!L$216,L30/L18))</f>
        <v>0.95624113014620626</v>
      </c>
      <c r="BW30" s="37">
        <f>IF(M30/M18&gt;Rate!M$203,Rate!M$203,IF(M30/M18&lt;Rate!M$216,Rate!M$216,M30/M18))</f>
        <v>1.0325618009153994</v>
      </c>
      <c r="BX30" s="37">
        <f>IF(N30/N18&gt;Rate!N$203,Rate!N$203,IF(N30/N18&lt;Rate!N$216,Rate!N$216,N30/N18))</f>
        <v>1.1557942685174165</v>
      </c>
      <c r="BY30" s="37">
        <f>IF(O30/O18&gt;Rate!O$203,Rate!O$203,IF(O30/O18&lt;Rate!O$216,Rate!O$216,O30/O18))</f>
        <v>1.9122170932784346</v>
      </c>
      <c r="BZ30" s="37">
        <f>IF(P30/P18&gt;Rate!P$203,Rate!P$203,IF(P30/P18&lt;Rate!P$216,Rate!P$216,P30/P18))</f>
        <v>0.9796379847494564</v>
      </c>
      <c r="CA30" s="37">
        <f>IF(Q30/Q18&gt;Rate!Q$203,Rate!Q$203,IF(Q30/Q18&lt;Rate!Q$216,Rate!Q$216,Q30/Q18))</f>
        <v>2.0242210730497558</v>
      </c>
      <c r="CB30" s="37">
        <f>IF(R30/R18&gt;Rate!R$203,Rate!R$203,IF(R30/R18&lt;Rate!R$216,Rate!R$216,R30/R18))</f>
        <v>1.2301835645263952</v>
      </c>
      <c r="CC30" s="37">
        <f>IF(S30/S18&gt;Rate!S$203,Rate!S$203,IF(S30/S18&lt;Rate!S$216,Rate!S$216,S30/S18))</f>
        <v>1.4483728694595217</v>
      </c>
      <c r="CD30" s="37">
        <f>IF(T30/T18&gt;Rate!T$203,Rate!T$203,IF(T30/T18&lt;Rate!T$216,Rate!T$216,T30/T18))</f>
        <v>0.43219884439314671</v>
      </c>
      <c r="CE30" s="37">
        <f>IF(U30/U18&gt;Rate!U$203,Rate!U$203,IF(U30/U18&lt;Rate!U$216,Rate!U$216,U30/U18))</f>
        <v>1.243725706110216</v>
      </c>
      <c r="CF30" s="37">
        <f>IF(V30/V18&gt;Rate!V$203,Rate!V$203,IF(V30/V18&lt;Rate!V$216,Rate!V$216,V30/V18))</f>
        <v>1.0438132312906905</v>
      </c>
      <c r="CG30" s="37">
        <f t="shared" si="3"/>
        <v>1</v>
      </c>
      <c r="CH30" s="37">
        <f>IF(X30/X18&gt;Rate!X$203,Rate!X$203,IF(X30/X18&lt;Rate!X$216,Rate!X$216,X30/X18))</f>
        <v>1.3100724703656947</v>
      </c>
      <c r="CI30" s="37">
        <f>IF(Y30/Y18&gt;Rate!Y$203,Rate!Y$203,IF(Y30/Y18&lt;Rate!Y$216,Rate!Y$216,Y30/Y18))</f>
        <v>1.0031581325022931</v>
      </c>
      <c r="CJ30" s="37">
        <f>IF(Z30/Z18&gt;Rate!Z$203,Rate!Z$203,IF(Z30/Z18&lt;Rate!Z$216,Rate!Z$216,Z30/Z18))</f>
        <v>1.3658091560691343</v>
      </c>
      <c r="CK30" s="37">
        <f>IF(AA30/AA18&gt;Rate!AA$203,Rate!AA$203,IF(AA30/AA18&lt;Rate!AA$216,Rate!AA$216,AA30/AA18))</f>
        <v>1.8725382067740037</v>
      </c>
      <c r="CL30" s="37">
        <f>IF(AB30/AB18&gt;Rate!AB$203,Rate!AB$203,IF(AB30/AB18&lt;Rate!AB$216,Rate!AB$216,AB30/AB18))</f>
        <v>1.9307410045700222</v>
      </c>
      <c r="CM30" s="37">
        <f>IF(AC30/AC18&gt;Rate!AC$203,Rate!AC$203,IF(AC30/AC18&lt;Rate!AC$216,Rate!AC$216,AC30/AC18))</f>
        <v>1.1940442127377295</v>
      </c>
      <c r="CN30" s="37">
        <f>IF(AD30/AD18&gt;Rate!AD$203,Rate!AD$203,IF(AD30/AD18&lt;Rate!AD$216,Rate!AD$216,AD30/AD18))</f>
        <v>0.90030265576690693</v>
      </c>
      <c r="CO30" s="37">
        <f>IF(AE30/AE18&gt;NONUS!E326,NONUS!E326,IF(AE30/AE18&lt;NONUS!E340,NONUS!E340,AE30/AE18))</f>
        <v>0.95511209144170373</v>
      </c>
      <c r="CP30" s="37">
        <f>IF(AF30/AF18&gt;Rate!AF$203,Rate!AF$203,IF(AF30/AF18&lt;Rate!AF$216,Rate!AF$216,AF30/AF18))</f>
        <v>1.4343906024097768</v>
      </c>
      <c r="CQ30" s="37">
        <f>IF(AG30/AG18&gt;Rate!AG$203,Rate!AG$203,IF(AG30/AG18&lt;Rate!AG$216,Rate!AG$216,AG30/AG18))</f>
        <v>0</v>
      </c>
      <c r="CR30" s="37">
        <f>IF(AH30/AH18&gt;Rate!AH$203,Rate!AH$203,IF(AH30/AH18&lt;Rate!AH$216,Rate!AH$216,AH30/AH18))</f>
        <v>1.3506514298858567</v>
      </c>
      <c r="CS30" s="37">
        <f>IF(AI30/AI18&gt;Rate!AI$203,Rate!AI$203,IF(AI30/AI18&lt;Rate!AI$216,Rate!AI$216,AI30/AI18))</f>
        <v>1.0130783567722552</v>
      </c>
      <c r="CT30" s="37">
        <f>IF(AJ30/AJ18&gt;Rate!AJ$203,Rate!AJ$203,IF(AJ30/AJ18&lt;Rate!AJ$216,Rate!AJ$216,AJ30/AJ18))</f>
        <v>0.93557328015438124</v>
      </c>
      <c r="CU30" s="37">
        <f>IF(AK30/AK18&gt;Rate!AK$203,Rate!AK$203,IF(AK30/AK18&lt;Rate!AK$216,Rate!AK$216,AK30/AK18))</f>
        <v>1.6504369538077404</v>
      </c>
      <c r="CV30" s="37">
        <f>IF(AL30/AL18&gt;NONUS!F326,NONUS!F326,IF(AL30/AL18&lt;NONUS!F340,NONUS!F340,AL30/AL18))</f>
        <v>0.88910893674882741</v>
      </c>
      <c r="CW30" s="37">
        <f>IF(AM30/AM18&gt;Rate!AM$203,Rate!AM$203,IF(AM30/AM18&lt;Rate!AM$216,Rate!AM$216,AM30/AM18))</f>
        <v>1.0246274534400341</v>
      </c>
      <c r="CX30" s="37">
        <f>IF(AN30/AN18&gt;Rate!AN$203,Rate!AN$203,IF(AN30/AN18&lt;Rate!AN$216,Rate!AN$216,AN30/AN18))</f>
        <v>1.1430031017161648</v>
      </c>
      <c r="CY30" s="37">
        <f>IF(AO30/AO18&gt;Rate!AO$203,Rate!AO$203,IF(AO30/AO18&lt;Rate!AO$216,Rate!AO$216,AO30/AO18))</f>
        <v>0.96890893364729691</v>
      </c>
      <c r="CZ30" s="37">
        <f>IF(AP30/AP18&gt;Rate!AP$203,Rate!AP$203,IF(AP30/AP18&lt;Rate!AP$216,Rate!AP$216,AP30/AP18))</f>
        <v>1.1919200694782242</v>
      </c>
      <c r="DA30" s="37">
        <f>IF(AQ30/AQ18&gt;NONUS!G326,NONUS!G326,IF(AQ30/AQ18&lt;NONUS!G340,NONUS!G340,AQ30/AQ18))</f>
        <v>1.3668908412775871</v>
      </c>
      <c r="DB30" s="37">
        <f>IF(AR30/AR18&gt;Rate!AR$203,Rate!AR$203,IF(AR30/AR18&lt;Rate!AR$216,Rate!AR$216,AR30/AR18))</f>
        <v>1.0900710578914923</v>
      </c>
      <c r="DC30" s="37">
        <f>IF(AS30/AS18&gt;Rate!AS$203,Rate!AS$203,IF(AS30/AS18&lt;Rate!AS$216,Rate!AS$216,AS30/AS18))</f>
        <v>1.1828387034165622</v>
      </c>
      <c r="DD30" s="37">
        <f t="shared" si="4"/>
        <v>1.1060854523084667</v>
      </c>
      <c r="DE30" s="37">
        <f>IF(AU30/AU18&gt;Rate!AU$203,Rate!AU$203,IF(AU30/AU18&lt;Rate!AU$216,Rate!AU$216,AU30/AU18))</f>
        <v>0.97397019312859456</v>
      </c>
      <c r="DF30" s="37">
        <f>IF(AV30/AV18&gt;Rate!AV$203,Rate!AV$203,IF(AV30/AV18&lt;Rate!AV$216,Rate!AV$216,AV30/AV18))</f>
        <v>1.2502450373005631</v>
      </c>
      <c r="DG30" s="37">
        <f>IF(AW30/AW18&gt;Rate!AW$203,Rate!AW$203,IF(AW30/AW18&lt;Rate!AW$216,Rate!AW$216,AW30/AW18))</f>
        <v>1.2605630923820077</v>
      </c>
      <c r="DH30" s="37">
        <f>IF(AX30/AX18&gt;NONUS!I326,NONUS!I326,IF(AX30/AX18&lt;NONUS!I340,NONUS!I340,AX30/AX18))</f>
        <v>1.045878067933973</v>
      </c>
      <c r="DI30" s="37">
        <f>IF(AY30/AY18&gt;Rate!AY$203,Rate!AY$203,IF(AY30/AY18&lt;Rate!AY$216,Rate!AY$216,AY30/AY18))</f>
        <v>1.2365177748488456</v>
      </c>
      <c r="DJ30" s="37">
        <f>IF(AZ30/AZ18&gt;Rate!AZ$203,Rate!AZ$203,IF(AZ30/AZ18&lt;Rate!AZ$216,Rate!AZ$216,AZ30/AZ18))</f>
        <v>1.0771949624843391</v>
      </c>
      <c r="DK30" s="37">
        <f>IF(BA30/BA18&gt;Rate!BA$203,Rate!BA$203,IF(BA30/BA18&lt;Rate!BA$216,Rate!BA$216,BA30/BA18))</f>
        <v>1.1033970216067832</v>
      </c>
      <c r="DL30" s="37">
        <f>IF(BB30/BB18&gt;Rate!BB$203,Rate!BB$203,IF(BB30/BB18&lt;Rate!BB$216,Rate!BB$216,BB30/BB18))</f>
        <v>1.0097572035467279</v>
      </c>
      <c r="DM30" s="37">
        <f>IF(BC30/BC18&gt;Rate!BC$203,Rate!BC$203,IF(BC30/BC18&lt;Rate!BC$216,Rate!BC$216,BC30/BC18))</f>
        <v>1.2836403452273606</v>
      </c>
      <c r="DN30" s="37" t="e">
        <f>IF(BD30/BD18&gt;Rate!BD$203,Rate!BD$203,IF(BD30/BD18&lt;Rate!BD$216,Rate!BD$216,BD30/BD18))</f>
        <v>#DIV/0!</v>
      </c>
      <c r="DO30" s="37">
        <f>IF(BE30/BE18&gt;Rate!BE$203,Rate!BE$203,IF(BE30/BE18&lt;Rate!BE$216,Rate!BE$216,BE30/BE18))</f>
        <v>1.0097935156258775</v>
      </c>
      <c r="DP30" s="37">
        <f>IF(BF30/BF18&gt;Rate!BF$203,Rate!BF$203,IF(BF30/BF18&lt;Rate!BF$216,Rate!BF$216,BF30/BF18))</f>
        <v>1.6279910799288717</v>
      </c>
      <c r="DQ30" s="37">
        <f>IF(BG30/BG18&gt;Rate!BG$203,Rate!BG$203,IF(BG30/BG18&lt;Rate!BG$216,Rate!BG$216,BG30/BG18))</f>
        <v>0.61638043642813523</v>
      </c>
      <c r="DR30" s="37">
        <f>IF(BH30/BH18&gt;Rate!BH$203,Rate!BH$203,IF(BH30/BH18&lt;Rate!BH$216,Rate!BH$216,BH30/BH18))</f>
        <v>1.2574687146713837</v>
      </c>
      <c r="DU30" s="19">
        <v>1.4202328385479894</v>
      </c>
      <c r="DV30" s="19">
        <v>0.96755710206713663</v>
      </c>
      <c r="DW30" s="19">
        <v>0.97166038079779182</v>
      </c>
      <c r="DX30" s="19">
        <v>0.88137368083400802</v>
      </c>
      <c r="DY30" s="19">
        <v>0.48747379647760047</v>
      </c>
      <c r="DZ30" s="19">
        <v>1.0367778390537146</v>
      </c>
      <c r="EA30" s="19" t="e">
        <v>#DIV/0!</v>
      </c>
      <c r="EB30" s="19">
        <v>0.92432600570539847</v>
      </c>
      <c r="EC30" s="19">
        <v>1.0599242021307982</v>
      </c>
      <c r="ED30" s="19">
        <v>1.0454507813413352</v>
      </c>
      <c r="EE30" s="19">
        <v>1.7665708963786053</v>
      </c>
      <c r="EF30" s="19">
        <v>0.97840998528266998</v>
      </c>
      <c r="EG30" s="19">
        <v>0.96547428347488318</v>
      </c>
      <c r="EH30" s="19">
        <v>1.7953020344321544</v>
      </c>
      <c r="EI30" s="19">
        <v>0.93748645200604264</v>
      </c>
      <c r="EJ30" s="19">
        <v>1.4174049135710942</v>
      </c>
      <c r="EK30" s="19">
        <v>1.8027875509529676</v>
      </c>
      <c r="EL30" s="19">
        <v>1.6077661709320485</v>
      </c>
      <c r="EM30" s="19">
        <v>10.883776495626794</v>
      </c>
      <c r="EN30" s="19">
        <v>1.2508143368392488</v>
      </c>
      <c r="EO30" s="19">
        <v>1.1056664212997043</v>
      </c>
      <c r="EP30" s="19" t="e">
        <v>#DIV/0!</v>
      </c>
      <c r="EQ30" s="19">
        <v>5.2772139576753077</v>
      </c>
      <c r="ER30" s="19">
        <v>1.0743290859594001</v>
      </c>
      <c r="ES30" s="19">
        <v>1.0383268602986948</v>
      </c>
      <c r="ET30" s="19">
        <v>1.8792676082084316</v>
      </c>
      <c r="EU30" s="19">
        <v>1.3970273783644211</v>
      </c>
      <c r="EV30" s="19">
        <v>1.0012862022653917</v>
      </c>
      <c r="EW30" s="19">
        <v>0.79843054845360151</v>
      </c>
      <c r="EX30" s="19">
        <v>1.6238101490844898</v>
      </c>
      <c r="EY30" s="19">
        <v>1.1095042654642249</v>
      </c>
      <c r="EZ30" s="19">
        <v>3.0955141560156241</v>
      </c>
      <c r="FA30" s="19">
        <v>3.3137368399888079</v>
      </c>
      <c r="FB30" s="19">
        <v>1.0965601250479218</v>
      </c>
      <c r="FC30" s="19">
        <v>1.7533650807143093</v>
      </c>
      <c r="FD30" s="19">
        <v>1.4066216517141035</v>
      </c>
      <c r="FE30" s="19">
        <v>1.6796324352504983</v>
      </c>
      <c r="FF30" s="19">
        <v>0.86957725170101452</v>
      </c>
      <c r="FG30" s="19">
        <v>1.5179609511619103</v>
      </c>
      <c r="FH30" s="19">
        <v>1.4081707886140924</v>
      </c>
      <c r="FI30" s="19">
        <v>1.0987788079535852</v>
      </c>
      <c r="FJ30" s="19">
        <v>1.0467813829649562</v>
      </c>
      <c r="FK30" s="19">
        <v>0.99248540578593503</v>
      </c>
      <c r="FL30" s="19">
        <v>1.232710522257461</v>
      </c>
      <c r="FM30" s="19">
        <v>0.91931054714026161</v>
      </c>
      <c r="FN30" s="19">
        <v>1.2061217885822006</v>
      </c>
      <c r="FO30" s="19">
        <v>0.99339944744556241</v>
      </c>
      <c r="FP30" s="19">
        <v>1.5997877287007407</v>
      </c>
      <c r="FQ30" s="19">
        <v>1.232963129502741</v>
      </c>
      <c r="FR30" s="19">
        <v>0.99413637377839259</v>
      </c>
      <c r="FS30" s="19">
        <v>0.93976912690548575</v>
      </c>
      <c r="FT30" s="19">
        <v>1.0892672447334457</v>
      </c>
      <c r="FU30" s="19">
        <v>1.3197056556372144</v>
      </c>
      <c r="FV30" s="19">
        <v>2.2265930588909573</v>
      </c>
      <c r="FW30" s="19" t="e">
        <v>#DIV/0!</v>
      </c>
      <c r="FX30" s="19">
        <v>0.94655305950962343</v>
      </c>
      <c r="FY30" s="19">
        <v>0.88649719051433484</v>
      </c>
      <c r="FZ30" s="19">
        <v>7.3451461333425678</v>
      </c>
      <c r="GA30" s="19">
        <v>13.045519320983194</v>
      </c>
    </row>
    <row r="31" spans="1:183" ht="15" x14ac:dyDescent="0.25">
      <c r="A31" s="3" t="s">
        <v>90</v>
      </c>
      <c r="B31" s="21">
        <v>13015254</v>
      </c>
      <c r="C31" s="21">
        <v>20619484</v>
      </c>
      <c r="D31" s="21">
        <v>3134841.75</v>
      </c>
      <c r="E31" s="21">
        <v>18199896</v>
      </c>
      <c r="F31" s="21">
        <v>342670.84375</v>
      </c>
      <c r="G31" s="21">
        <v>7637524.5</v>
      </c>
      <c r="H31" s="21">
        <v>0</v>
      </c>
      <c r="I31" s="21">
        <v>62598208</v>
      </c>
      <c r="J31" s="21">
        <v>4989992</v>
      </c>
      <c r="K31" s="21">
        <v>11285787</v>
      </c>
      <c r="L31" s="21">
        <v>6478665</v>
      </c>
      <c r="M31" s="21">
        <v>77444080</v>
      </c>
      <c r="N31" s="21">
        <v>15659315</v>
      </c>
      <c r="O31" s="21">
        <v>700840.875</v>
      </c>
      <c r="P31" s="21">
        <v>1152736.5</v>
      </c>
      <c r="Q31" s="21">
        <v>855687.4375</v>
      </c>
      <c r="R31" s="21">
        <v>11328253</v>
      </c>
      <c r="S31" s="21">
        <v>5496.255859375</v>
      </c>
      <c r="T31" s="21">
        <v>168676.296875</v>
      </c>
      <c r="U31" s="21">
        <v>7763548.5</v>
      </c>
      <c r="V31" s="21">
        <v>19699374</v>
      </c>
      <c r="W31" s="37">
        <v>0</v>
      </c>
      <c r="X31" s="21">
        <v>2323897.25</v>
      </c>
      <c r="Y31" s="21">
        <v>4103094.25</v>
      </c>
      <c r="Z31" s="21">
        <v>7184645</v>
      </c>
      <c r="AA31" s="21">
        <v>1457238</v>
      </c>
      <c r="AB31" s="21">
        <v>460851.59375</v>
      </c>
      <c r="AC31" s="21">
        <v>16195761</v>
      </c>
      <c r="AD31" s="21">
        <v>20080.314453125</v>
      </c>
      <c r="AE31" s="21">
        <v>476130.9375</v>
      </c>
      <c r="AF31" s="21">
        <v>9665814</v>
      </c>
      <c r="AG31" s="21">
        <v>153545.078125</v>
      </c>
      <c r="AH31" s="21">
        <v>119.64973449707031</v>
      </c>
      <c r="AI31" s="21">
        <v>4949773.5</v>
      </c>
      <c r="AJ31" s="21">
        <v>19602566</v>
      </c>
      <c r="AK31" s="21">
        <v>2790732.5</v>
      </c>
      <c r="AL31" s="21">
        <v>403898.03125</v>
      </c>
      <c r="AM31" s="21">
        <v>15504508</v>
      </c>
      <c r="AN31" s="21">
        <v>34888620</v>
      </c>
      <c r="AO31" s="21">
        <v>16154854</v>
      </c>
      <c r="AP31" s="21">
        <v>10525403</v>
      </c>
      <c r="AQ31" s="21">
        <v>14201053</v>
      </c>
      <c r="AR31" s="21">
        <v>7835837</v>
      </c>
      <c r="AS31" s="21">
        <v>33307024</v>
      </c>
      <c r="AT31" s="21">
        <v>949903.25</v>
      </c>
      <c r="AU31" s="21">
        <v>5405067</v>
      </c>
      <c r="AV31" s="21">
        <v>8078529.5</v>
      </c>
      <c r="AW31" s="21">
        <v>8256.298828125</v>
      </c>
      <c r="AX31" s="21">
        <v>3908643</v>
      </c>
      <c r="AY31" s="21">
        <v>3712472.5</v>
      </c>
      <c r="AZ31" s="21">
        <v>52458144</v>
      </c>
      <c r="BA31" s="21">
        <v>557396416</v>
      </c>
      <c r="BB31" s="21">
        <v>5505656.5</v>
      </c>
      <c r="BC31" s="21">
        <v>25573048</v>
      </c>
      <c r="BD31" s="21">
        <v>0</v>
      </c>
      <c r="BE31" s="21">
        <v>10097270</v>
      </c>
      <c r="BF31" s="21">
        <v>344734.46875</v>
      </c>
      <c r="BG31" s="21">
        <v>71188.328125</v>
      </c>
      <c r="BH31" s="21">
        <v>153532.015625</v>
      </c>
      <c r="BI31" s="21">
        <v>1401069096.6181641</v>
      </c>
      <c r="BJ31" s="21">
        <f t="shared" si="1"/>
        <v>2016</v>
      </c>
      <c r="BK31" s="21">
        <f t="shared" si="2"/>
        <v>10</v>
      </c>
      <c r="BL31" s="37">
        <f>IF(B31/B19&gt;NONUS!B327,NONUS!B327,IF(B31/B19&lt;NONUS!B341,NONUS!B341,B31/B19))</f>
        <v>1.0936286680904708</v>
      </c>
      <c r="BM31" s="37">
        <f>IF(C31/C19&gt;Rate!C$204,Rate!C$204,IF(C31/C19&lt;Rate!C$217,Rate!C$217,C31/C19))</f>
        <v>0.97345397288688162</v>
      </c>
      <c r="BN31" s="37">
        <f>IF(D31/D19&gt;Rate!D$204,Rate!D$204,IF(D31/D19&lt;Rate!D$217,Rate!D$217,D31/D19))</f>
        <v>1.1054510745764889</v>
      </c>
      <c r="BO31" s="37">
        <f>IF(E31/E19&gt;Rate!E$204,Rate!E$204,IF(E31/E19&lt;Rate!E$217,Rate!E$217,E31/E19))</f>
        <v>1.4534805307566223</v>
      </c>
      <c r="BP31" s="37">
        <f>IF(F31/F19&gt;NONUS!C327,NONUS!C327,IF(F31/F19&lt;NONUS!C341,NONUS!C341,F31/F19))</f>
        <v>1.0158850228330469</v>
      </c>
      <c r="BQ31" s="37">
        <f>IF((G31+H31)/(G19+H19)&gt;NONUS!J327,NONUS!J327,IF((G31+H31)/(G19+H19)&lt;NONUS!J341,NONUS!J341,(G31+H31)/(G19+H19)))</f>
        <v>1.0301291754238606</v>
      </c>
      <c r="BR31" s="37" t="e">
        <f>IF(H31/H19&gt;Rate!H$204,Rate!H$204,IF(H31/H19&lt;Rate!H$217,Rate!H$217,H31/H19))</f>
        <v>#DIV/0!</v>
      </c>
      <c r="BS31" s="37">
        <f>IF(I31/I19&gt;Rate!I$204,Rate!I$204,IF(I31/I19&lt;Rate!I$217,Rate!I$217,I31/I19))</f>
        <v>1.0093961019812079</v>
      </c>
      <c r="BT31" s="37">
        <f>IF(J31/J19&gt;Rate!J$204,Rate!J$204,IF(J31/J19&lt;Rate!J$217,Rate!J$217,J31/J19))</f>
        <v>1.4091775923718712</v>
      </c>
      <c r="BU31" s="37">
        <f>IF(K31/K19&gt;Rate!K$204,Rate!K$204,IF(K31/K19&lt;Rate!K$217,Rate!K$217,K31/K19))</f>
        <v>0.93405300747405484</v>
      </c>
      <c r="BV31" s="37">
        <f>IF(L31/L19&gt;Rate!L$204,Rate!L$204,IF(L31/L19&lt;Rate!L$217,Rate!L$217,L31/L19))</f>
        <v>0.87170183591594574</v>
      </c>
      <c r="BW31" s="37">
        <f>IF(M31/M19&gt;Rate!M$204,Rate!M$204,IF(M31/M19&lt;Rate!M$217,Rate!M$217,M31/M19))</f>
        <v>1.0261224504505957</v>
      </c>
      <c r="BX31" s="37">
        <f>IF(N31/N19&gt;Rate!N$204,Rate!N$204,IF(N31/N19&lt;Rate!N$217,Rate!N$217,N31/N19))</f>
        <v>0.88425973662814872</v>
      </c>
      <c r="BY31" s="37">
        <f>IF(O31/O19&gt;Rate!O$204,Rate!O$204,IF(O31/O19&lt;Rate!O$217,Rate!O$217,O31/O19))</f>
        <v>7.257668711656442</v>
      </c>
      <c r="BZ31" s="37">
        <f>IF(P31/P19&gt;Rate!P$204,Rate!P$204,IF(P31/P19&lt;Rate!P$217,Rate!P$217,P31/P19))</f>
        <v>1.061200648327312</v>
      </c>
      <c r="CA31" s="37">
        <f>IF(Q31/Q19&gt;Rate!Q$204,Rate!Q$204,IF(Q31/Q19&lt;Rate!Q$217,Rate!Q$217,Q31/Q19))</f>
        <v>1.2117530406232471</v>
      </c>
      <c r="CB31" s="37">
        <f>IF(R31/R19&gt;Rate!R$204,Rate!R$204,IF(R31/R19&lt;Rate!R$217,Rate!R$217,R31/R19))</f>
        <v>1.1479892041971607</v>
      </c>
      <c r="CC31" s="37">
        <f>IF(S31/S19&gt;Rate!S$204,Rate!S$204,IF(S31/S19&lt;Rate!S$217,Rate!S$217,S31/S19))</f>
        <v>2.4095563139931739</v>
      </c>
      <c r="CD31" s="37">
        <f>IF(T31/T19&gt;Rate!T$204,Rate!T$204,IF(T31/T19&lt;Rate!T$217,Rate!T$217,T31/T19))</f>
        <v>0.32666007049499612</v>
      </c>
      <c r="CE31" s="37">
        <f>IF(U31/U19&gt;Rate!U$204,Rate!U$204,IF(U31/U19&lt;Rate!U$217,Rate!U$217,U31/U19))</f>
        <v>1.0472510489306734</v>
      </c>
      <c r="CF31" s="37">
        <f>IF(V31/V19&gt;Rate!V$204,Rate!V$204,IF(V31/V19&lt;Rate!V$217,Rate!V$217,V31/V19))</f>
        <v>0.96148631961601805</v>
      </c>
      <c r="CG31" s="37">
        <f t="shared" si="3"/>
        <v>1</v>
      </c>
      <c r="CH31" s="37">
        <f>IF(X31/X19&gt;Rate!X$204,Rate!X$204,IF(X31/X19&lt;Rate!X$217,Rate!X$217,X31/X19))</f>
        <v>1.0301883124756046</v>
      </c>
      <c r="CI31" s="37">
        <f>IF(Y31/Y19&gt;Rate!Y$204,Rate!Y$204,IF(Y31/Y19&lt;Rate!Y$217,Rate!Y$217,Y31/Y19))</f>
        <v>0.94152118609210333</v>
      </c>
      <c r="CJ31" s="37">
        <f>IF(Z31/Z19&gt;Rate!Z$204,Rate!Z$204,IF(Z31/Z19&lt;Rate!Z$217,Rate!Z$217,Z31/Z19))</f>
        <v>1.4647754058071785</v>
      </c>
      <c r="CK31" s="37">
        <f>IF(AA31/AA19&gt;Rate!AA$204,Rate!AA$204,IF(AA31/AA19&lt;Rate!AA$217,Rate!AA$217,AA31/AA19))</f>
        <v>4.4154625408378259</v>
      </c>
      <c r="CL31" s="37">
        <f>IF(AB31/AB19&gt;Rate!AB$204,Rate!AB$204,IF(AB31/AB19&lt;Rate!AB$217,Rate!AB$217,AB31/AB19))</f>
        <v>1.0219530800754903</v>
      </c>
      <c r="CM31" s="37">
        <f>IF(AC31/AC19&gt;Rate!AC$204,Rate!AC$204,IF(AC31/AC19&lt;Rate!AC$217,Rate!AC$217,AC31/AC19))</f>
        <v>1.1142283961128019</v>
      </c>
      <c r="CN31" s="37">
        <f>IF(AD31/AD19&gt;Rate!AD$204,Rate!AD$204,IF(AD31/AD19&lt;Rate!AD$217,Rate!AD$217,AD31/AD19))</f>
        <v>1.299646618095353</v>
      </c>
      <c r="CO31" s="37">
        <f>IF(AE31/AE19&gt;NONUS!E327,NONUS!E327,IF(AE31/AE19&lt;NONUS!E341,NONUS!E341,AE31/AE19))</f>
        <v>1.0318154945115225</v>
      </c>
      <c r="CP31" s="37">
        <f>IF(AF31/AF19&gt;Rate!AF$204,Rate!AF$204,IF(AF31/AF19&lt;Rate!AF$217,Rate!AF$217,AF31/AF19))</f>
        <v>1.1175016778455595</v>
      </c>
      <c r="CQ31" s="37">
        <f>IF(AG31/AG19&gt;Rate!AG$204,Rate!AG$204,IF(AG31/AG19&lt;Rate!AG$217,Rate!AG$217,AG31/AG19))</f>
        <v>0</v>
      </c>
      <c r="CR31" s="37">
        <f>IF(AH31/AH19&gt;Rate!AH$204,Rate!AH$204,IF(AH31/AH19&lt;Rate!AH$217,Rate!AH$217,AH31/AH19))</f>
        <v>1.266831363772329</v>
      </c>
      <c r="CS31" s="37">
        <f>IF(AI31/AI19&gt;Rate!AI$204,Rate!AI$204,IF(AI31/AI19&lt;Rate!AI$217,Rate!AI$217,AI31/AI19))</f>
        <v>0.95422838911165941</v>
      </c>
      <c r="CT31" s="37">
        <f>IF(AJ31/AJ19&gt;Rate!AJ$204,Rate!AJ$204,IF(AJ31/AJ19&lt;Rate!AJ$217,Rate!AJ$217,AJ31/AJ19))</f>
        <v>0.82114990173462798</v>
      </c>
      <c r="CU31" s="37">
        <f>IF(AK31/AK19&gt;Rate!AK$204,Rate!AK$204,IF(AK31/AK19&lt;Rate!AK$217,Rate!AK$217,AK31/AK19))</f>
        <v>1.5634373733279288</v>
      </c>
      <c r="CV31" s="37">
        <f>IF(AL31/AL19&gt;NONUS!F327,NONUS!F327,IF(AL31/AL19&lt;NONUS!F341,NONUS!F341,AL31/AL19))</f>
        <v>0.82015315632767227</v>
      </c>
      <c r="CW31" s="37">
        <f>IF(AM31/AM19&gt;Rate!AM$204,Rate!AM$204,IF(AM31/AM19&lt;Rate!AM$217,Rate!AM$217,AM31/AM19))</f>
        <v>1.050345137902736</v>
      </c>
      <c r="CX31" s="37">
        <f>IF(AN31/AN19&gt;Rate!AN$204,Rate!AN$204,IF(AN31/AN19&lt;Rate!AN$217,Rate!AN$217,AN31/AN19))</f>
        <v>1.0406873234616951</v>
      </c>
      <c r="CY31" s="37">
        <f>IF(AO31/AO19&gt;Rate!AO$204,Rate!AO$204,IF(AO31/AO19&lt;Rate!AO$217,Rate!AO$217,AO31/AO19))</f>
        <v>0.86512737756877678</v>
      </c>
      <c r="CZ31" s="37">
        <f>IF(AP31/AP19&gt;Rate!AP$204,Rate!AP$204,IF(AP31/AP19&lt;Rate!AP$217,Rate!AP$217,AP31/AP19))</f>
        <v>1.505733693045658</v>
      </c>
      <c r="DA31" s="37">
        <f>IF(AQ31/AQ19&gt;NONUS!G327,NONUS!G327,IF(AQ31/AQ19&lt;NONUS!G341,NONUS!G341,AQ31/AQ19))</f>
        <v>1.5053136288051134</v>
      </c>
      <c r="DB31" s="37">
        <f>IF(AR31/AR19&gt;Rate!AR$204,Rate!AR$204,IF(AR31/AR19&lt;Rate!AR$217,Rate!AR$217,AR31/AR19))</f>
        <v>1.1782683756023602</v>
      </c>
      <c r="DC31" s="37">
        <f>IF(AS31/AS19&gt;Rate!AS$204,Rate!AS$204,IF(AS31/AS19&lt;Rate!AS$217,Rate!AS$217,AS31/AS19))</f>
        <v>1.0921066912086377</v>
      </c>
      <c r="DD31" s="37">
        <f t="shared" si="4"/>
        <v>1.1877248017665143</v>
      </c>
      <c r="DE31" s="37">
        <f>IF(AU31/AU19&gt;Rate!AU$204,Rate!AU$204,IF(AU31/AU19&lt;Rate!AU$217,Rate!AU$217,AU31/AU19))</f>
        <v>0.87313921075009238</v>
      </c>
      <c r="DF31" s="37">
        <f>IF(AV31/AV19&gt;Rate!AV$204,Rate!AV$204,IF(AV31/AV19&lt;Rate!AV$217,Rate!AV$217,AV31/AV19))</f>
        <v>1.0562353548145511</v>
      </c>
      <c r="DG31" s="37">
        <f>IF(AW31/AW19&gt;Rate!AW$204,Rate!AW$204,IF(AW31/AW19&lt;Rate!AW$217,Rate!AW$217,AW31/AW19))</f>
        <v>0.98932882982928605</v>
      </c>
      <c r="DH31" s="37">
        <f>IF(AX31/AX19&gt;NONUS!I327,NONUS!I327,IF(AX31/AX19&lt;NONUS!I341,NONUS!I341,AX31/AX19))</f>
        <v>1.2988678231434425</v>
      </c>
      <c r="DI31" s="37">
        <f>IF(AY31/AY19&gt;Rate!AY$204,Rate!AY$204,IF(AY31/AY19&lt;Rate!AY$217,Rate!AY$217,AY31/AY19))</f>
        <v>1.1749500998556739</v>
      </c>
      <c r="DJ31" s="37">
        <f>IF(AZ31/AZ19&gt;Rate!AZ$204,Rate!AZ$204,IF(AZ31/AZ19&lt;Rate!AZ$217,Rate!AZ$217,AZ31/AZ19))</f>
        <v>1.1006386951594607</v>
      </c>
      <c r="DK31" s="37">
        <f>IF(BA31/BA19&gt;Rate!BA$204,Rate!BA$204,IF(BA31/BA19&lt;Rate!BA$217,Rate!BA$217,BA31/BA19))</f>
        <v>1.0552326000528991</v>
      </c>
      <c r="DL31" s="37">
        <f>IF(BB31/BB19&gt;Rate!BB$204,Rate!BB$204,IF(BB31/BB19&lt;Rate!BB$217,Rate!BB$217,BB31/BB19))</f>
        <v>1.0567098592900928</v>
      </c>
      <c r="DM31" s="37">
        <f>IF(BC31/BC19&gt;Rate!BC$204,Rate!BC$204,IF(BC31/BC19&lt;Rate!BC$217,Rate!BC$217,BC31/BC19))</f>
        <v>1.2180038472331793</v>
      </c>
      <c r="DN31" s="37" t="e">
        <f>IF(BD31/BD19&gt;Rate!BD$204,Rate!BD$204,IF(BD31/BD19&lt;Rate!BD$217,Rate!BD$217,BD31/BD19))</f>
        <v>#DIV/0!</v>
      </c>
      <c r="DO31" s="37">
        <f>IF(BE31/BE19&gt;Rate!BE$204,Rate!BE$204,IF(BE31/BE19&lt;Rate!BE$217,Rate!BE$217,BE31/BE19))</f>
        <v>1.0260880769965173</v>
      </c>
      <c r="DP31" s="37">
        <f>IF(BF31/BF19&gt;Rate!BF$204,Rate!BF$204,IF(BF31/BF19&lt;Rate!BF$217,Rate!BF$217,BF31/BF19))</f>
        <v>0.9501466626748144</v>
      </c>
      <c r="DQ31" s="37">
        <f>IF(BG31/BG19&gt;Rate!BG$204,Rate!BG$204,IF(BG31/BG19&lt;Rate!BG$217,Rate!BG$217,BG31/BG19))</f>
        <v>0.36336258330883564</v>
      </c>
      <c r="DR31" s="37">
        <f>IF(BH31/BH19&gt;Rate!BH$204,Rate!BH$204,IF(BH31/BH19&lt;Rate!BH$217,Rate!BH$217,BH31/BH19))</f>
        <v>0.9402141239436399</v>
      </c>
      <c r="DU31" s="19">
        <v>1.4264220249981647</v>
      </c>
      <c r="DV31" s="19">
        <v>0.92432327784546287</v>
      </c>
      <c r="DW31" s="19">
        <v>0.69032354149350084</v>
      </c>
      <c r="DX31" s="19">
        <v>1.4560179202618673</v>
      </c>
      <c r="DY31" s="19">
        <v>0.55133931654339263</v>
      </c>
      <c r="DZ31" s="19">
        <v>1.0842546397557271</v>
      </c>
      <c r="EA31" s="19" t="e">
        <v>#DIV/0!</v>
      </c>
      <c r="EB31" s="19">
        <v>1.0961271168897491</v>
      </c>
      <c r="EC31" s="19">
        <v>1.5447903949952797</v>
      </c>
      <c r="ED31" s="19">
        <v>1.1347853164198967</v>
      </c>
      <c r="EE31" s="19">
        <v>1.6927429866681452</v>
      </c>
      <c r="EF31" s="19">
        <v>0.92229809031015197</v>
      </c>
      <c r="EG31" s="19">
        <v>0.94395625818912166</v>
      </c>
      <c r="EH31" s="19">
        <v>0.5062441294014598</v>
      </c>
      <c r="EI31" s="19">
        <v>0.95848493281794112</v>
      </c>
      <c r="EJ31" s="19">
        <v>0.57295962878175055</v>
      </c>
      <c r="EK31" s="19">
        <v>1.7456826721709044</v>
      </c>
      <c r="EL31" s="19">
        <v>1.1964430978588336</v>
      </c>
      <c r="EM31" s="19">
        <v>0.67634929670538013</v>
      </c>
      <c r="EN31" s="19">
        <v>1.208712199294109</v>
      </c>
      <c r="EO31" s="19">
        <v>1.0833280697125025</v>
      </c>
      <c r="EP31" s="19">
        <v>0</v>
      </c>
      <c r="EQ31" s="19">
        <v>2.3326752124158929</v>
      </c>
      <c r="ER31" s="19">
        <v>1.1514460701365004</v>
      </c>
      <c r="ES31" s="19">
        <v>0.90930646751119992</v>
      </c>
      <c r="ET31" s="19">
        <v>1.001210337602759</v>
      </c>
      <c r="EU31" s="19">
        <v>0.76502296859104779</v>
      </c>
      <c r="EV31" s="19">
        <v>0.93607221493511206</v>
      </c>
      <c r="EW31" s="19">
        <v>0.59608094342903861</v>
      </c>
      <c r="EX31" s="19">
        <v>1.6802159271772874</v>
      </c>
      <c r="EY31" s="19">
        <v>0.97140947639255937</v>
      </c>
      <c r="EZ31" s="19">
        <v>4.2933320088822171</v>
      </c>
      <c r="FA31" s="19">
        <v>0.16632467262189057</v>
      </c>
      <c r="FB31" s="19">
        <v>1.1257442572350211</v>
      </c>
      <c r="FC31" s="19">
        <v>1.5473937756297693</v>
      </c>
      <c r="FD31" s="19">
        <v>2.8007890969524882</v>
      </c>
      <c r="FE31" s="19">
        <v>1.1309620727107472</v>
      </c>
      <c r="FF31" s="19">
        <v>0.84813287597240239</v>
      </c>
      <c r="FG31" s="19">
        <v>1.3283293207009343</v>
      </c>
      <c r="FH31" s="19">
        <v>1.2529007775606524</v>
      </c>
      <c r="FI31" s="19">
        <v>1.0148773233388066</v>
      </c>
      <c r="FJ31" s="19">
        <v>1.1498791943488633</v>
      </c>
      <c r="FK31" s="19">
        <v>0.9569198081723056</v>
      </c>
      <c r="FL31" s="19">
        <v>1.2995554405313008</v>
      </c>
      <c r="FM31" s="19">
        <v>0.90721481081798117</v>
      </c>
      <c r="FN31" s="19">
        <v>1.0946668894578244</v>
      </c>
      <c r="FO31" s="19">
        <v>0.9837026185877028</v>
      </c>
      <c r="FP31" s="19">
        <v>0.41297129864579507</v>
      </c>
      <c r="FQ31" s="19">
        <v>1.2034018049385409</v>
      </c>
      <c r="FR31" s="19">
        <v>1.0727591075498213</v>
      </c>
      <c r="FS31" s="19">
        <v>1.0139759361320693</v>
      </c>
      <c r="FT31" s="19">
        <v>1.0901634587634659</v>
      </c>
      <c r="FU31" s="19">
        <v>1.4390077616430832</v>
      </c>
      <c r="FV31" s="19">
        <v>2.0015890048073701</v>
      </c>
      <c r="FW31" s="19">
        <v>0</v>
      </c>
      <c r="FX31" s="19">
        <v>0.90209826943182536</v>
      </c>
      <c r="FY31" s="19">
        <v>0.60781946719202351</v>
      </c>
      <c r="FZ31" s="19">
        <v>1.8434932132417556</v>
      </c>
      <c r="GA31" s="19">
        <v>1163.015874295573</v>
      </c>
    </row>
    <row r="32" spans="1:183" ht="15" x14ac:dyDescent="0.25">
      <c r="A32" s="3" t="s">
        <v>91</v>
      </c>
      <c r="B32" s="21">
        <v>9836461</v>
      </c>
      <c r="C32" s="21">
        <v>17951254</v>
      </c>
      <c r="D32" s="21">
        <v>2722887.75</v>
      </c>
      <c r="E32" s="21">
        <v>6125625.5</v>
      </c>
      <c r="F32" s="21">
        <v>245280.59375</v>
      </c>
      <c r="G32" s="21">
        <v>6722439.5</v>
      </c>
      <c r="H32" s="21">
        <v>0</v>
      </c>
      <c r="I32" s="21">
        <v>56677736</v>
      </c>
      <c r="J32" s="21">
        <v>5664330.5</v>
      </c>
      <c r="K32" s="21">
        <v>7447729</v>
      </c>
      <c r="L32" s="21">
        <v>4264644.5</v>
      </c>
      <c r="M32" s="21">
        <v>76454592</v>
      </c>
      <c r="N32" s="21">
        <v>16079282</v>
      </c>
      <c r="O32" s="21">
        <v>144460.78125</v>
      </c>
      <c r="P32" s="21">
        <v>623693.0625</v>
      </c>
      <c r="Q32" s="21">
        <v>291508.0625</v>
      </c>
      <c r="R32" s="21">
        <v>9540134</v>
      </c>
      <c r="S32" s="21">
        <v>9704.9951171875</v>
      </c>
      <c r="T32" s="21">
        <v>34349.5</v>
      </c>
      <c r="U32" s="21">
        <v>6841947</v>
      </c>
      <c r="V32" s="21">
        <v>9610624</v>
      </c>
      <c r="W32" s="37">
        <v>0</v>
      </c>
      <c r="X32" s="21">
        <v>1401241.125</v>
      </c>
      <c r="Y32" s="21">
        <v>1675620.25</v>
      </c>
      <c r="Z32" s="21">
        <v>7715248</v>
      </c>
      <c r="AA32" s="21">
        <v>542373.375</v>
      </c>
      <c r="AB32" s="21">
        <v>1807474.25</v>
      </c>
      <c r="AC32" s="21">
        <v>17843842</v>
      </c>
      <c r="AD32" s="21">
        <v>4928.46142578125</v>
      </c>
      <c r="AE32" s="21">
        <v>489567.4375</v>
      </c>
      <c r="AF32" s="21">
        <v>7593960.5</v>
      </c>
      <c r="AG32" s="21">
        <v>149330.328125</v>
      </c>
      <c r="AH32" s="21">
        <v>4370.87060546875</v>
      </c>
      <c r="AI32" s="21">
        <v>1983766.625</v>
      </c>
      <c r="AJ32" s="21">
        <v>15870949</v>
      </c>
      <c r="AK32" s="21">
        <v>3067956</v>
      </c>
      <c r="AL32" s="21">
        <v>324935.3125</v>
      </c>
      <c r="AM32" s="21">
        <v>12219819</v>
      </c>
      <c r="AN32" s="21">
        <v>24055036</v>
      </c>
      <c r="AO32" s="21">
        <v>13646742</v>
      </c>
      <c r="AP32" s="21">
        <v>11997217</v>
      </c>
      <c r="AQ32" s="21">
        <v>11917859</v>
      </c>
      <c r="AR32" s="21">
        <v>3503515.75</v>
      </c>
      <c r="AS32" s="21">
        <v>27129348</v>
      </c>
      <c r="AT32" s="21">
        <v>680641.1875</v>
      </c>
      <c r="AU32" s="21">
        <v>1345207.625</v>
      </c>
      <c r="AV32" s="21">
        <v>8693722</v>
      </c>
      <c r="AW32" s="21">
        <v>24639.580078125</v>
      </c>
      <c r="AX32" s="21">
        <v>3068572.5</v>
      </c>
      <c r="AY32" s="21">
        <v>3659557</v>
      </c>
      <c r="AZ32" s="21">
        <v>57227328</v>
      </c>
      <c r="BA32" s="21">
        <v>473959104</v>
      </c>
      <c r="BB32" s="21">
        <v>4322797</v>
      </c>
      <c r="BC32" s="21">
        <v>22537760</v>
      </c>
      <c r="BD32" s="21">
        <v>0</v>
      </c>
      <c r="BE32" s="21">
        <v>4818870</v>
      </c>
      <c r="BF32" s="21">
        <v>797551.125</v>
      </c>
      <c r="BG32" s="21">
        <v>10646.025390625</v>
      </c>
      <c r="BH32" s="21">
        <v>96163.375</v>
      </c>
      <c r="BI32" s="21">
        <v>1210465075.8769531</v>
      </c>
      <c r="BJ32" s="21">
        <f t="shared" si="1"/>
        <v>2016</v>
      </c>
      <c r="BK32" s="21">
        <f t="shared" si="2"/>
        <v>11</v>
      </c>
      <c r="BL32" s="37">
        <f>IF(B32/B20&gt;NONUS!B328,NONUS!B328,IF(B32/B20&lt;NONUS!B342,NONUS!B342,B32/B20))</f>
        <v>1.0938064057844925</v>
      </c>
      <c r="BM32" s="37">
        <f>IF(C32/C20&gt;Rate!C$205,Rate!C$205,IF(C32/C20&lt;Rate!C$218,Rate!C$218,C32/C20))</f>
        <v>0.82651482447616897</v>
      </c>
      <c r="BN32" s="37">
        <f>IF(D32/D20&gt;Rate!D$205,Rate!D$205,IF(D32/D20&lt;Rate!D$218,Rate!D$218,D32/D20))</f>
        <v>0.91531099754691247</v>
      </c>
      <c r="BO32" s="37">
        <f>IF(E32/E20&gt;Rate!E$205,Rate!E$205,IF(E32/E20&lt;Rate!E$218,Rate!E$218,E32/E20))</f>
        <v>0.83149976381030977</v>
      </c>
      <c r="BP32" s="37">
        <f>IF(F32/F20&gt;NONUS!C328,NONUS!C328,IF(F32/F20&lt;NONUS!C342,NONUS!C342,F32/F20))</f>
        <v>1.1596463844724869</v>
      </c>
      <c r="BQ32" s="37">
        <f>IF((G32+H32)/(G20+H20)&gt;NONUS!J328,NONUS!J328,IF((G32+H32)/(G20+H20)&lt;NONUS!J342,NONUS!J342,(G32+H32)/(G20+H20)))</f>
        <v>1.0166144038733471</v>
      </c>
      <c r="BR32" s="37" t="e">
        <f>IF(H32/H20&gt;Rate!H$205,Rate!H$205,IF(H32/H20&lt;Rate!H$218,Rate!H$218,H32/H20))</f>
        <v>#DIV/0!</v>
      </c>
      <c r="BS32" s="37">
        <f>IF(I32/I20&gt;Rate!I$205,Rate!I$205,IF(I32/I20&lt;Rate!I$218,Rate!I$218,I32/I20))</f>
        <v>1.0260203952327609</v>
      </c>
      <c r="BT32" s="37">
        <f>IF(J32/J20&gt;Rate!J$205,Rate!J$205,IF(J32/J20&lt;Rate!J$218,Rate!J$218,J32/J20))</f>
        <v>1.4219690805532954</v>
      </c>
      <c r="BU32" s="37">
        <f>IF(K32/K20&gt;Rate!K$205,Rate!K$205,IF(K32/K20&lt;Rate!K$218,Rate!K$218,K32/K20))</f>
        <v>1.4758550308067215</v>
      </c>
      <c r="BV32" s="37">
        <f>IF(L32/L20&gt;Rate!L$205,Rate!L$205,IF(L32/L20&lt;Rate!L$218,Rate!L$218,L32/L20))</f>
        <v>0.9423103331891578</v>
      </c>
      <c r="BW32" s="37">
        <f>IF(M32/M20&gt;Rate!M$205,Rate!M$205,IF(M32/M20&lt;Rate!M$218,Rate!M$218,M32/M20))</f>
        <v>0.95292226067196362</v>
      </c>
      <c r="BX32" s="37">
        <f>IF(N32/N20&gt;Rate!N$205,Rate!N$205,IF(N32/N20&lt;Rate!N$218,Rate!N$218,N32/N20))</f>
        <v>0.84225900599989667</v>
      </c>
      <c r="BY32" s="37">
        <f>IF(O32/O20&gt;Rate!O$205,Rate!O$205,IF(O32/O20&lt;Rate!O$218,Rate!O$218,O32/O20))</f>
        <v>1.1527836129116642</v>
      </c>
      <c r="BZ32" s="37">
        <f>IF(P32/P20&gt;Rate!P$205,Rate!P$205,IF(P32/P20&lt;Rate!P$218,Rate!P$218,P32/P20))</f>
        <v>0.87609121943014101</v>
      </c>
      <c r="CA32" s="37">
        <f>IF(Q32/Q20&gt;Rate!Q$205,Rate!Q$205,IF(Q32/Q20&lt;Rate!Q$218,Rate!Q$218,Q32/Q20))</f>
        <v>0.92343008358553391</v>
      </c>
      <c r="CB32" s="37">
        <f>IF(R32/R20&gt;Rate!R$205,Rate!R$205,IF(R32/R20&lt;Rate!R$218,Rate!R$218,R32/R20))</f>
        <v>1.1780719678255036</v>
      </c>
      <c r="CC32" s="37">
        <f>IF(S32/S20&gt;Rate!S$205,Rate!S$205,IF(S32/S20&lt;Rate!S$218,Rate!S$218,S32/S20))</f>
        <v>1.0569066911869414</v>
      </c>
      <c r="CD32" s="37">
        <f>IF(T32/T20&gt;Rate!T$205,Rate!T$205,IF(T32/T20&lt;Rate!T$218,Rate!T$218,T32/T20))</f>
        <v>1.1202785653152447</v>
      </c>
      <c r="CE32" s="37">
        <f>IF(U32/U20&gt;Rate!U$205,Rate!U$205,IF(U32/U20&lt;Rate!U$218,Rate!U$218,U32/U20))</f>
        <v>0.92922823683280387</v>
      </c>
      <c r="CF32" s="37">
        <f>IF(V32/V20&gt;Rate!V$205,Rate!V$205,IF(V32/V20&lt;Rate!V$218,Rate!V$218,V32/V20))</f>
        <v>1.4429786791596584</v>
      </c>
      <c r="CG32" s="37">
        <f t="shared" si="3"/>
        <v>1</v>
      </c>
      <c r="CH32" s="37">
        <f>IF(X32/X20&gt;Rate!X$205,Rate!X$205,IF(X32/X20&lt;Rate!X$218,Rate!X$218,X32/X20))</f>
        <v>0.99910926304930969</v>
      </c>
      <c r="CI32" s="37">
        <f>IF(Y32/Y20&gt;Rate!Y$205,Rate!Y$205,IF(Y32/Y20&lt;Rate!Y$218,Rate!Y$218,Y32/Y20))</f>
        <v>1.7550471063257065</v>
      </c>
      <c r="CJ32" s="37">
        <f>IF(Z32/Z20&gt;Rate!Z$205,Rate!Z$205,IF(Z32/Z20&lt;Rate!Z$218,Rate!Z$218,Z32/Z20))</f>
        <v>1.6296033759480808</v>
      </c>
      <c r="CK32" s="37">
        <f>IF(AA32/AA20&gt;Rate!AA$205,Rate!AA$205,IF(AA32/AA20&lt;Rate!AA$218,Rate!AA$218,AA32/AA20))</f>
        <v>1.692285491250811</v>
      </c>
      <c r="CL32" s="37">
        <f>IF(AB32/AB20&gt;Rate!AB$205,Rate!AB$205,IF(AB32/AB20&lt;Rate!AB$218,Rate!AB$218,AB32/AB20))</f>
        <v>1.1746206514249748</v>
      </c>
      <c r="CM32" s="37">
        <f>IF(AC32/AC20&gt;Rate!AC$205,Rate!AC$205,IF(AC32/AC20&lt;Rate!AC$218,Rate!AC$218,AC32/AC20))</f>
        <v>0.89425926972790304</v>
      </c>
      <c r="CN32" s="37">
        <f>IF(AD32/AD20&gt;Rate!AD$205,Rate!AD$205,IF(AD32/AD20&lt;Rate!AD$218,Rate!AD$218,AD32/AD20))</f>
        <v>1.6349236662241426</v>
      </c>
      <c r="CO32" s="37">
        <f>IF(AE32/AE20&gt;NONUS!E328,NONUS!E328,IF(AE32/AE20&lt;NONUS!E342,NONUS!E342,AE32/AE20))</f>
        <v>0.84742234125094384</v>
      </c>
      <c r="CP32" s="37">
        <f>IF(AF32/AF20&gt;Rate!AF$205,Rate!AF$205,IF(AF32/AF20&lt;Rate!AF$218,Rate!AF$218,AF32/AF20))</f>
        <v>0.81487808366804781</v>
      </c>
      <c r="CQ32" s="37">
        <f>IF(AG32/AG20&gt;Rate!AG$205,Rate!AG$205,IF(AG32/AG20&lt;Rate!AG$218,Rate!AG$218,AG32/AG20))</f>
        <v>0</v>
      </c>
      <c r="CR32" s="37" t="e">
        <f>IF(AH32/AH20&gt;Rate!AH$205,Rate!AH$205,IF(AH32/AH20&lt;Rate!AH$218,Rate!AH$218,AH32/AH20))</f>
        <v>#DIV/0!</v>
      </c>
      <c r="CS32" s="37">
        <f>IF(AI32/AI20&gt;Rate!AI$205,Rate!AI$205,IF(AI32/AI20&lt;Rate!AI$218,Rate!AI$218,AI32/AI20))</f>
        <v>0.92646968852431832</v>
      </c>
      <c r="CT32" s="37">
        <f>IF(AJ32/AJ20&gt;Rate!AJ$205,Rate!AJ$205,IF(AJ32/AJ20&lt;Rate!AJ$218,Rate!AJ$218,AJ32/AJ20))</f>
        <v>0.95688199082738457</v>
      </c>
      <c r="CU32" s="37">
        <f>IF(AK32/AK20&gt;Rate!AK$205,Rate!AK$205,IF(AK32/AK20&lt;Rate!AK$218,Rate!AK$218,AK32/AK20))</f>
        <v>1.663919742027947</v>
      </c>
      <c r="CV32" s="37">
        <f>IF(AL32/AL20&gt;NONUS!F328,NONUS!F328,IF(AL32/AL20&lt;NONUS!F342,NONUS!F342,AL32/AL20))</f>
        <v>0.83229582480527209</v>
      </c>
      <c r="CW32" s="37">
        <f>IF(AM32/AM20&gt;Rate!AM$205,Rate!AM$205,IF(AM32/AM20&lt;Rate!AM$218,Rate!AM$218,AM32/AM20))</f>
        <v>0.88445828877802679</v>
      </c>
      <c r="CX32" s="37">
        <f>IF(AN32/AN20&gt;Rate!AN$205,Rate!AN$205,IF(AN32/AN20&lt;Rate!AN$218,Rate!AN$218,AN32/AN20))</f>
        <v>0.94137027146565599</v>
      </c>
      <c r="CY32" s="37">
        <f>IF(AO32/AO20&gt;Rate!AO$205,Rate!AO$205,IF(AO32/AO20&lt;Rate!AO$218,Rate!AO$218,AO32/AO20))</f>
        <v>0.92003276233412956</v>
      </c>
      <c r="CZ32" s="37">
        <f>IF(AP32/AP20&gt;Rate!AP$205,Rate!AP$205,IF(AP32/AP20&lt;Rate!AP$218,Rate!AP$218,AP32/AP20))</f>
        <v>0.97399456384959981</v>
      </c>
      <c r="DA32" s="37">
        <f>IF(AQ32/AQ20&gt;NONUS!G328,NONUS!G328,IF(AQ32/AQ20&lt;NONUS!G342,NONUS!G342,AQ32/AQ20))</f>
        <v>1.3796342787884135</v>
      </c>
      <c r="DB32" s="37">
        <f>IF(AR32/AR20&gt;Rate!AR$205,Rate!AR$205,IF(AR32/AR20&lt;Rate!AR$218,Rate!AR$218,AR32/AR20))</f>
        <v>1.1151273498513714</v>
      </c>
      <c r="DC32" s="37">
        <f>IF(AS32/AS20&gt;Rate!AS$205,Rate!AS$205,IF(AS32/AS20&lt;Rate!AS$218,Rate!AS$218,AS32/AS20))</f>
        <v>0.9681475719324526</v>
      </c>
      <c r="DD32" s="37">
        <f t="shared" si="4"/>
        <v>1.1153790728931539</v>
      </c>
      <c r="DE32" s="37">
        <f>IF(AU32/AU20&gt;Rate!AU$205,Rate!AU$205,IF(AU32/AU20&lt;Rate!AU$218,Rate!AU$218,AU32/AU20))</f>
        <v>1.0567063246778943</v>
      </c>
      <c r="DF32" s="37">
        <f>IF(AV32/AV20&gt;Rate!AV$205,Rate!AV$205,IF(AV32/AV20&lt;Rate!AV$218,Rate!AV$218,AV32/AV20))</f>
        <v>1.0151965561152252</v>
      </c>
      <c r="DG32" s="37">
        <f>IF(AW32/AW20&gt;Rate!AW$205,Rate!AW$205,IF(AW32/AW20&lt;Rate!AW$218,Rate!AW$218,AW32/AW20))</f>
        <v>2.6177907967346363</v>
      </c>
      <c r="DH32" s="37">
        <f>IF(AX32/AX20&gt;NONUS!I328,NONUS!I328,IF(AX32/AX20&lt;NONUS!I342,NONUS!I342,AX32/AX20))</f>
        <v>1.0885020662338833</v>
      </c>
      <c r="DI32" s="37">
        <f>IF(AY32/AY20&gt;Rate!AY$205,Rate!AY$205,IF(AY32/AY20&lt;Rate!AY$218,Rate!AY$218,AY32/AY20))</f>
        <v>0.936668550042008</v>
      </c>
      <c r="DJ32" s="37">
        <f>IF(AZ32/AZ20&gt;Rate!AZ$205,Rate!AZ$205,IF(AZ32/AZ20&lt;Rate!AZ$218,Rate!AZ$218,AZ32/AZ20))</f>
        <v>0.8619767789756112</v>
      </c>
      <c r="DK32" s="37">
        <f>IF(BA32/BA20&gt;Rate!BA$205,Rate!BA$205,IF(BA32/BA20&lt;Rate!BA$218,Rate!BA$218,BA32/BA20))</f>
        <v>0.99009419473738103</v>
      </c>
      <c r="DL32" s="37">
        <f>IF(BB32/BB20&gt;Rate!BB$205,Rate!BB$205,IF(BB32/BB20&lt;Rate!BB$218,Rate!BB$218,BB32/BB20))</f>
        <v>0.87824098942973217</v>
      </c>
      <c r="DM32" s="37">
        <f>IF(BC32/BC20&gt;Rate!BC$205,Rate!BC$205,IF(BC32/BC20&lt;Rate!BC$218,Rate!BC$218,BC32/BC20))</f>
        <v>1.2707668966490933</v>
      </c>
      <c r="DN32" s="37" t="e">
        <f>IF(BD32/BD20&gt;Rate!BD$205,Rate!BD$205,IF(BD32/BD20&lt;Rate!BD$218,Rate!BD$218,BD32/BD20))</f>
        <v>#DIV/0!</v>
      </c>
      <c r="DO32" s="37">
        <f>IF(BE32/BE20&gt;Rate!BE$205,Rate!BE$205,IF(BE32/BE20&lt;Rate!BE$218,Rate!BE$218,BE32/BE20))</f>
        <v>1.0977418687970586</v>
      </c>
      <c r="DP32" s="37">
        <f>IF(BF32/BF20&gt;Rate!BF$205,Rate!BF$205,IF(BF32/BF20&lt;Rate!BF$218,Rate!BF$218,BF32/BF20))</f>
        <v>2.9033674963396781</v>
      </c>
      <c r="DQ32" s="37">
        <f>IF(BG32/BG20&gt;Rate!BG$205,Rate!BG$205,IF(BG32/BG20&lt;Rate!BG$218,Rate!BG$218,BG32/BG20))</f>
        <v>0.45795354079049833</v>
      </c>
      <c r="DR32" s="37">
        <f>IF(BH32/BH20&gt;Rate!BH$205,Rate!BH$205,IF(BH32/BH20&lt;Rate!BH$218,Rate!BH$218,BH32/BH20))</f>
        <v>1.3111415875802293</v>
      </c>
      <c r="DU32" s="19">
        <v>1.1313479257008565</v>
      </c>
      <c r="DV32" s="19">
        <v>0.8348174239771069</v>
      </c>
      <c r="DW32" s="19">
        <v>0.64789609802293069</v>
      </c>
      <c r="DX32" s="19">
        <v>0.4382304315864286</v>
      </c>
      <c r="DY32" s="19">
        <v>0.56468728500795728</v>
      </c>
      <c r="DZ32" s="19">
        <v>1.0011449159410821</v>
      </c>
      <c r="EA32" s="19" t="e">
        <v>#DIV/0!</v>
      </c>
      <c r="EB32" s="19">
        <v>0.94950871859156194</v>
      </c>
      <c r="EC32" s="19">
        <v>1.1620979671566611</v>
      </c>
      <c r="ED32" s="19">
        <v>0.77880589473666839</v>
      </c>
      <c r="EE32" s="19">
        <v>1.7722909816887997</v>
      </c>
      <c r="EF32" s="19">
        <v>0.87231183131538759</v>
      </c>
      <c r="EG32" s="19">
        <v>0.79995419781105237</v>
      </c>
      <c r="EH32" s="19">
        <v>1.1662553938773972</v>
      </c>
      <c r="EI32" s="19">
        <v>0.77005706370444005</v>
      </c>
      <c r="EJ32" s="19">
        <v>0.40595115127793169</v>
      </c>
      <c r="EK32" s="19">
        <v>1.5610584605058553</v>
      </c>
      <c r="EL32" s="19">
        <v>1.460600033069885</v>
      </c>
      <c r="EM32" s="19">
        <v>3.5750242525783262</v>
      </c>
      <c r="EN32" s="19">
        <v>1.0317176294220454</v>
      </c>
      <c r="EO32" s="19">
        <v>0.7739921634156699</v>
      </c>
      <c r="EP32" s="19" t="e">
        <v>#DIV/0!</v>
      </c>
      <c r="EQ32" s="19">
        <v>7.7746466327036048</v>
      </c>
      <c r="ER32" s="19">
        <v>0.71351482633763719</v>
      </c>
      <c r="ES32" s="19">
        <v>1.0245626989827188</v>
      </c>
      <c r="ET32" s="19">
        <v>2.9866167208464378</v>
      </c>
      <c r="EU32" s="19">
        <v>1.4424055436994487</v>
      </c>
      <c r="EV32" s="19">
        <v>0.84449664349422049</v>
      </c>
      <c r="EW32" s="19">
        <v>1.9905990141497405</v>
      </c>
      <c r="EX32" s="19">
        <v>0.95692285017228051</v>
      </c>
      <c r="EY32" s="19">
        <v>0.78366574994258076</v>
      </c>
      <c r="EZ32" s="19">
        <v>8.0314555821801132</v>
      </c>
      <c r="FA32" s="19">
        <v>0.72325630140206465</v>
      </c>
      <c r="FB32" s="19">
        <v>0.66664048173587154</v>
      </c>
      <c r="FC32" s="19">
        <v>1.466240678788252</v>
      </c>
      <c r="FD32" s="19">
        <v>2.8525863824223872</v>
      </c>
      <c r="FE32" s="19">
        <v>1.3673941372178073</v>
      </c>
      <c r="FF32" s="19">
        <v>0.72565566528357173</v>
      </c>
      <c r="FG32" s="19">
        <v>1.2395553712878935</v>
      </c>
      <c r="FH32" s="19">
        <v>1.0970252615516467</v>
      </c>
      <c r="FI32" s="19">
        <v>1.0425230141778645</v>
      </c>
      <c r="FJ32" s="19">
        <v>0.99471969087443179</v>
      </c>
      <c r="FK32" s="19">
        <v>1.069776104661335</v>
      </c>
      <c r="FL32" s="19">
        <v>1.1120955429105288</v>
      </c>
      <c r="FM32" s="19">
        <v>0.87716270983189881</v>
      </c>
      <c r="FN32" s="19">
        <v>0.75406783738416927</v>
      </c>
      <c r="FO32" s="19">
        <v>0.93903807361959557</v>
      </c>
      <c r="FP32" s="19">
        <v>1.0472426757051583</v>
      </c>
      <c r="FQ32" s="19">
        <v>1.5361512982834147</v>
      </c>
      <c r="FR32" s="19">
        <v>0.99992146353556022</v>
      </c>
      <c r="FS32" s="19">
        <v>0.82396445639877847</v>
      </c>
      <c r="FT32" s="19">
        <v>0.95648718773657249</v>
      </c>
      <c r="FU32" s="19">
        <v>1.226785683802095</v>
      </c>
      <c r="FV32" s="19">
        <v>2.2812363381548533</v>
      </c>
      <c r="FW32" s="19" t="e">
        <v>#DIV/0!</v>
      </c>
      <c r="FX32" s="19">
        <v>0.95130843192224568</v>
      </c>
      <c r="FY32" s="19">
        <v>0.94562358707123306</v>
      </c>
      <c r="FZ32" s="19">
        <v>3.0429961620323986</v>
      </c>
      <c r="GA32" s="19">
        <v>48.336323643680736</v>
      </c>
    </row>
    <row r="33" spans="1:183" ht="15" x14ac:dyDescent="0.25">
      <c r="A33" s="3" t="s">
        <v>92</v>
      </c>
      <c r="B33" s="21">
        <v>12433395</v>
      </c>
      <c r="C33" s="21">
        <v>20334814</v>
      </c>
      <c r="D33" s="21">
        <v>4977488.5</v>
      </c>
      <c r="E33" s="21">
        <v>9720577</v>
      </c>
      <c r="F33" s="21">
        <v>290963.96875</v>
      </c>
      <c r="G33" s="21">
        <v>6957253.5</v>
      </c>
      <c r="H33" s="21">
        <v>0</v>
      </c>
      <c r="I33" s="21">
        <v>64003160</v>
      </c>
      <c r="J33" s="21">
        <v>5981878</v>
      </c>
      <c r="K33" s="21">
        <v>6199199</v>
      </c>
      <c r="L33" s="21">
        <v>1577775</v>
      </c>
      <c r="M33" s="21">
        <v>79182232</v>
      </c>
      <c r="N33" s="21">
        <v>17455522</v>
      </c>
      <c r="O33" s="21">
        <v>264859.84375</v>
      </c>
      <c r="P33" s="21">
        <v>974410.125</v>
      </c>
      <c r="Q33" s="21">
        <v>1383597.375</v>
      </c>
      <c r="R33" s="21">
        <v>9212863</v>
      </c>
      <c r="S33" s="21">
        <v>2599.12060546875</v>
      </c>
      <c r="T33" s="21">
        <v>37926.0078125</v>
      </c>
      <c r="U33" s="21">
        <v>8747412</v>
      </c>
      <c r="V33" s="21">
        <v>8517644</v>
      </c>
      <c r="W33" s="37">
        <v>0</v>
      </c>
      <c r="X33" s="21">
        <v>2780024.75</v>
      </c>
      <c r="Y33" s="21">
        <v>1154031.875</v>
      </c>
      <c r="Z33" s="21">
        <v>11310214</v>
      </c>
      <c r="AA33" s="21">
        <v>1111288.375</v>
      </c>
      <c r="AB33" s="21">
        <v>2600713.5</v>
      </c>
      <c r="AC33" s="21">
        <v>22546910</v>
      </c>
      <c r="AD33" s="21">
        <v>13125.2470703125</v>
      </c>
      <c r="AE33" s="21">
        <v>785864</v>
      </c>
      <c r="AF33" s="21">
        <v>12163385</v>
      </c>
      <c r="AG33" s="21">
        <v>84477.5078125</v>
      </c>
      <c r="AH33" s="21">
        <v>46.126743316650391</v>
      </c>
      <c r="AI33" s="21">
        <v>2541272</v>
      </c>
      <c r="AJ33" s="21">
        <v>12139525</v>
      </c>
      <c r="AK33" s="21">
        <v>3243212</v>
      </c>
      <c r="AL33" s="21">
        <v>705476.5625</v>
      </c>
      <c r="AM33" s="21">
        <v>14439252</v>
      </c>
      <c r="AN33" s="21">
        <v>16772422</v>
      </c>
      <c r="AO33" s="21">
        <v>15785588</v>
      </c>
      <c r="AP33" s="21">
        <v>11805471</v>
      </c>
      <c r="AQ33" s="21">
        <v>14374189</v>
      </c>
      <c r="AR33" s="21">
        <v>4550162</v>
      </c>
      <c r="AS33" s="21">
        <v>24547036</v>
      </c>
      <c r="AT33" s="21">
        <v>211870.703125</v>
      </c>
      <c r="AU33" s="21">
        <v>1716550.5</v>
      </c>
      <c r="AV33" s="21">
        <v>9951358</v>
      </c>
      <c r="AW33" s="21">
        <v>69380.1484375</v>
      </c>
      <c r="AX33" s="21">
        <v>3748269.75</v>
      </c>
      <c r="AY33" s="21">
        <v>6220587</v>
      </c>
      <c r="AZ33" s="21">
        <v>64773336</v>
      </c>
      <c r="BA33" s="21">
        <v>497636384</v>
      </c>
      <c r="BB33" s="21">
        <v>4987469</v>
      </c>
      <c r="BC33" s="21">
        <v>4854312</v>
      </c>
      <c r="BD33" s="21">
        <v>0</v>
      </c>
      <c r="BE33" s="21">
        <v>7310564.5</v>
      </c>
      <c r="BF33" s="21">
        <v>1515178.625</v>
      </c>
      <c r="BG33" s="21">
        <v>97186.328125</v>
      </c>
      <c r="BH33" s="21">
        <v>301.66763305664062</v>
      </c>
      <c r="BI33" s="21">
        <v>1252609576.0629883</v>
      </c>
      <c r="BJ33" s="21">
        <f t="shared" si="1"/>
        <v>2016</v>
      </c>
      <c r="BK33" s="21">
        <f t="shared" si="2"/>
        <v>12</v>
      </c>
      <c r="BL33" s="37">
        <f>IF(B33/B21&gt;NONUS!B329,NONUS!B329,IF(B33/B21&lt;NONUS!B343,NONUS!B343,B33/B21))</f>
        <v>1.0675953669910996</v>
      </c>
      <c r="BM33" s="37">
        <f>IF(C33/C21&gt;Rate!C$206,Rate!C$206,IF(C33/C21&lt;Rate!C$219,Rate!C$219,C33/C21))</f>
        <v>1.0317100912266346</v>
      </c>
      <c r="BN33" s="37">
        <f>IF(D33/D21&gt;Rate!D$206,Rate!D$206,IF(D33/D21&lt;Rate!D$219,Rate!D$219,D33/D21))</f>
        <v>1.3095517054105659</v>
      </c>
      <c r="BO33" s="37">
        <f>IF(E33/E21&gt;Rate!E$206,Rate!E$206,IF(E33/E21&lt;Rate!E$219,Rate!E$219,E33/E21))</f>
        <v>1.1634117009768967</v>
      </c>
      <c r="BP33" s="37">
        <f>IF(F33/F21&gt;NONUS!C329,NONUS!C329,IF(F33/F21&lt;NONUS!C343,NONUS!C343,F33/F21))</f>
        <v>1.0819885628757129</v>
      </c>
      <c r="BQ33" s="37">
        <f>IF((G33+H33)/(G21+H21)&gt;NONUS!J329,NONUS!J329,IF((G33+H33)/(G21+H21)&lt;NONUS!J343,NONUS!J343,(G33+H33)/(G21+H21)))</f>
        <v>1.0259098793792476</v>
      </c>
      <c r="BR33" s="37" t="e">
        <f>IF(H33/H21&gt;Rate!H$206,Rate!H$206,IF(H33/H21&lt;Rate!H$219,Rate!H$219,H33/H21))</f>
        <v>#DIV/0!</v>
      </c>
      <c r="BS33" s="37">
        <f>IF(I33/I21&gt;Rate!I$206,Rate!I$206,IF(I33/I21&lt;Rate!I$219,Rate!I$219,I33/I21))</f>
        <v>0.97306021206070481</v>
      </c>
      <c r="BT33" s="37">
        <f>IF(J33/J21&gt;Rate!J$206,Rate!J$206,IF(J33/J21&lt;Rate!J$219,Rate!J$219,J33/J21))</f>
        <v>1.1085718331022372</v>
      </c>
      <c r="BU33" s="37">
        <f>IF(K33/K21&gt;Rate!K$206,Rate!K$206,IF(K33/K21&lt;Rate!K$219,Rate!K$219,K33/K21))</f>
        <v>1.0660098395103976</v>
      </c>
      <c r="BV33" s="37">
        <f>IF(L33/L21&gt;Rate!L$206,Rate!L$206,IF(L33/L21&lt;Rate!L$219,Rate!L$219,L33/L21))</f>
        <v>1.4074838775287641</v>
      </c>
      <c r="BW33" s="37">
        <f>IF(M33/M21&gt;Rate!M$206,Rate!M$206,IF(M33/M21&lt;Rate!M$219,Rate!M$219,M33/M21))</f>
        <v>1.0525985610194843</v>
      </c>
      <c r="BX33" s="37">
        <f>IF(N33/N21&gt;Rate!N$206,Rate!N$206,IF(N33/N21&lt;Rate!N$219,Rate!N$219,N33/N21))</f>
        <v>1.1169094392373684</v>
      </c>
      <c r="BY33" s="37">
        <f>IF(O33/O21&gt;Rate!O$206,Rate!O$206,IF(O33/O21&lt;Rate!O$219,Rate!O$219,O33/O21))</f>
        <v>4.5611124348146985</v>
      </c>
      <c r="BZ33" s="37">
        <f>IF(P33/P21&gt;Rate!P$206,Rate!P$206,IF(P33/P21&lt;Rate!P$219,Rate!P$219,P33/P21))</f>
        <v>1.0249521826750012</v>
      </c>
      <c r="CA33" s="37">
        <f>IF(Q33/Q21&gt;Rate!Q$206,Rate!Q$206,IF(Q33/Q21&lt;Rate!Q$219,Rate!Q$219,Q33/Q21))</f>
        <v>2.4877300027487168</v>
      </c>
      <c r="CB33" s="37">
        <f>IF(R33/R21&gt;Rate!R$206,Rate!R$206,IF(R33/R21&lt;Rate!R$219,Rate!R$219,R33/R21))</f>
        <v>1.0152319006849748</v>
      </c>
      <c r="CC33" s="37">
        <f>IF(S33/S21&gt;Rate!S$206,Rate!S$206,IF(S33/S21&lt;Rate!S$219,Rate!S$219,S33/S21))</f>
        <v>2.382636655948553</v>
      </c>
      <c r="CD33" s="37">
        <f>IF(T33/T21&gt;Rate!T$206,Rate!T$206,IF(T33/T21&lt;Rate!T$219,Rate!T$219,T33/T21))</f>
        <v>0.90268652930864057</v>
      </c>
      <c r="CE33" s="37">
        <f>IF(U33/U21&gt;Rate!U$206,Rate!U$206,IF(U33/U21&lt;Rate!U$219,Rate!U$219,U33/U21))</f>
        <v>1.1677528757747413</v>
      </c>
      <c r="CF33" s="37">
        <f>IF(V33/V21&gt;Rate!V$206,Rate!V$206,IF(V33/V21&lt;Rate!V$219,Rate!V$219,V33/V21))</f>
        <v>1.1221629059200058</v>
      </c>
      <c r="CG33" s="37">
        <f t="shared" si="3"/>
        <v>1</v>
      </c>
      <c r="CH33" s="37">
        <f>IF(X33/X21&gt;Rate!X$206,Rate!X$206,IF(X33/X21&lt;Rate!X$219,Rate!X$219,X33/X21))</f>
        <v>1.0366808348226941</v>
      </c>
      <c r="CI33" s="37">
        <f>IF(Y33/Y21&gt;Rate!Y$206,Rate!Y$206,IF(Y33/Y21&lt;Rate!Y$219,Rate!Y$219,Y33/Y21))</f>
        <v>1.035669598215718</v>
      </c>
      <c r="CJ33" s="37">
        <f>IF(Z33/Z21&gt;Rate!Z$206,Rate!Z$206,IF(Z33/Z21&lt;Rate!Z$219,Rate!Z$219,Z33/Z21))</f>
        <v>1.270585140007183</v>
      </c>
      <c r="CK33" s="37">
        <f>IF(AA33/AA21&gt;Rate!AA$206,Rate!AA$206,IF(AA33/AA21&lt;Rate!AA$219,Rate!AA$219,AA33/AA21))</f>
        <v>2.8355163104732113</v>
      </c>
      <c r="CL33" s="37">
        <f>IF(AB33/AB21&gt;Rate!AB$206,Rate!AB$206,IF(AB33/AB21&lt;Rate!AB$219,Rate!AB$219,AB33/AB21))</f>
        <v>2.1315043759663412</v>
      </c>
      <c r="CM33" s="37">
        <f>IF(AC33/AC21&gt;Rate!AC$206,Rate!AC$206,IF(AC33/AC21&lt;Rate!AC$219,Rate!AC$219,AC33/AC21))</f>
        <v>1.0961157376829536</v>
      </c>
      <c r="CN33" s="37">
        <f>IF(AD33/AD21&gt;Rate!AD$206,Rate!AD$206,IF(AD33/AD21&lt;Rate!AD$219,Rate!AD$219,AD33/AD21))</f>
        <v>1.7661191143447303</v>
      </c>
      <c r="CO33" s="37">
        <f>IF(AE33/AE21&gt;NONUS!E329,NONUS!E329,IF(AE33/AE21&lt;NONUS!E343,NONUS!E343,AE33/AE21))</f>
        <v>0.88962703983319436</v>
      </c>
      <c r="CP33" s="37">
        <f>IF(AF33/AF21&gt;Rate!AF$206,Rate!AF$206,IF(AF33/AF21&lt;Rate!AF$219,Rate!AF$219,AF33/AF21))</f>
        <v>1.7058845474023285</v>
      </c>
      <c r="CQ33" s="37">
        <f>IF(AG33/AG21&gt;Rate!AG$206,Rate!AG$206,IF(AG33/AG21&lt;Rate!AG$219,Rate!AG$219,AG33/AG21))</f>
        <v>0</v>
      </c>
      <c r="CR33" s="37" t="e">
        <f>IF(AH33/AH21&gt;Rate!AH$206,Rate!AH$206,IF(AH33/AH21&lt;Rate!AH$219,Rate!AH$219,AH33/AH21))</f>
        <v>#DIV/0!</v>
      </c>
      <c r="CS33" s="37">
        <f>IF(AI33/AI21&gt;Rate!AI$206,Rate!AI$206,IF(AI33/AI21&lt;Rate!AI$219,Rate!AI$219,AI33/AI21))</f>
        <v>1.2921448000647275</v>
      </c>
      <c r="CT33" s="37">
        <f>IF(AJ33/AJ21&gt;Rate!AJ$206,Rate!AJ$206,IF(AJ33/AJ21&lt;Rate!AJ$219,Rate!AJ$219,AJ33/AJ21))</f>
        <v>1.120721680683006</v>
      </c>
      <c r="CU33" s="37">
        <f>IF(AK33/AK21&gt;Rate!AK$206,Rate!AK$206,IF(AK33/AK21&lt;Rate!AK$219,Rate!AK$219,AK33/AK21))</f>
        <v>1.7809867629362215</v>
      </c>
      <c r="CV33" s="37">
        <f>IF(AL33/AL21&gt;NONUS!F329,NONUS!F329,IF(AL33/AL21&lt;NONUS!F343,NONUS!F343,AL33/AL21))</f>
        <v>0.74988483623759494</v>
      </c>
      <c r="CW33" s="37">
        <f>IF(AM33/AM21&gt;Rate!AM$206,Rate!AM$206,IF(AM33/AM21&lt;Rate!AM$219,Rate!AM$219,AM33/AM21))</f>
        <v>1.0245808544737405</v>
      </c>
      <c r="CX33" s="37">
        <f>IF(AN33/AN21&gt;Rate!AN$206,Rate!AN$206,IF(AN33/AN21&lt;Rate!AN$219,Rate!AN$219,AN33/AN21))</f>
        <v>1.0482528548265699</v>
      </c>
      <c r="CY33" s="37">
        <f>IF(AO33/AO21&gt;Rate!AO$206,Rate!AO$206,IF(AO33/AO21&lt;Rate!AO$219,Rate!AO$219,AO33/AO21))</f>
        <v>1.0038165866165742</v>
      </c>
      <c r="CZ33" s="37">
        <f>IF(AP33/AP21&gt;Rate!AP$206,Rate!AP$206,IF(AP33/AP21&lt;Rate!AP$219,Rate!AP$219,AP33/AP21))</f>
        <v>1.1089000685602599</v>
      </c>
      <c r="DA33" s="37">
        <f>IF(AQ33/AQ21&gt;NONUS!G329,NONUS!G329,IF(AQ33/AQ21&lt;NONUS!G343,NONUS!G343,AQ33/AQ21))</f>
        <v>1.3067930425059331</v>
      </c>
      <c r="DB33" s="37">
        <f>IF(AR33/AR21&gt;Rate!AR$206,Rate!AR$206,IF(AR33/AR21&lt;Rate!AR$219,Rate!AR$219,AR33/AR21))</f>
        <v>1.120352334571094</v>
      </c>
      <c r="DC33" s="37">
        <f>IF(AS33/AS21&gt;Rate!AS$206,Rate!AS$206,IF(AS33/AS21&lt;Rate!AS$219,Rate!AS$219,AS33/AS21))</f>
        <v>1.1500225581557688</v>
      </c>
      <c r="DD33" s="37">
        <f t="shared" si="4"/>
        <v>0.9866360492836157</v>
      </c>
      <c r="DE33" s="37">
        <f>IF(AU33/AU21&gt;Rate!AU$206,Rate!AU$206,IF(AU33/AU21&lt;Rate!AU$219,Rate!AU$219,AU33/AU21))</f>
        <v>0.88406224047691084</v>
      </c>
      <c r="DF33" s="37">
        <f>IF(AV33/AV21&gt;Rate!AV$206,Rate!AV$206,IF(AV33/AV21&lt;Rate!AV$219,Rate!AV$219,AV33/AV21))</f>
        <v>1.0321027265677498</v>
      </c>
      <c r="DG33" s="37">
        <f>IF(AW33/AW21&gt;Rate!AW$206,Rate!AW$206,IF(AW33/AW21&lt;Rate!AW$219,Rate!AW$219,AW33/AW21))</f>
        <v>2.4696910674941095</v>
      </c>
      <c r="DH33" s="37">
        <f>IF(AX33/AX21&gt;NONUS!I329,NONUS!I329,IF(AX33/AX21&lt;NONUS!I343,NONUS!I343,AX33/AX21))</f>
        <v>1.1211521402093081</v>
      </c>
      <c r="DI33" s="37">
        <f>IF(AY33/AY21&gt;Rate!AY$206,Rate!AY$206,IF(AY33/AY21&lt;Rate!AY$219,Rate!AY$219,AY33/AY21))</f>
        <v>1.396850578824284</v>
      </c>
      <c r="DJ33" s="37">
        <f>IF(AZ33/AZ21&gt;Rate!AZ$206,Rate!AZ$206,IF(AZ33/AZ21&lt;Rate!AZ$219,Rate!AZ$219,AZ33/AZ21))</f>
        <v>0.9826804101940082</v>
      </c>
      <c r="DK33" s="37">
        <f>IF(BA33/BA21&gt;Rate!BA$206,Rate!BA$206,IF(BA33/BA21&lt;Rate!BA$219,Rate!BA$219,BA33/BA21))</f>
        <v>1.0817204009376544</v>
      </c>
      <c r="DL33" s="37">
        <f>IF(BB33/BB21&gt;Rate!BB$206,Rate!BB$206,IF(BB33/BB21&lt;Rate!BB$219,Rate!BB$219,BB33/BB21))</f>
        <v>0.94172218692381116</v>
      </c>
      <c r="DM33" s="37">
        <f>IF(BC33/BC21&gt;Rate!BC$206,Rate!BC$206,IF(BC33/BC21&lt;Rate!BC$219,Rate!BC$219,BC33/BC21))</f>
        <v>1.5724412241092482</v>
      </c>
      <c r="DN33" s="37" t="e">
        <f>IF(BD33/BD21&gt;Rate!BD$206,Rate!BD$206,IF(BD33/BD21&lt;Rate!BD$219,Rate!BD$219,BD33/BD21))</f>
        <v>#DIV/0!</v>
      </c>
      <c r="DO33" s="37">
        <f>IF(BE33/BE21&gt;Rate!BE$206,Rate!BE$206,IF(BE33/BE21&lt;Rate!BE$219,Rate!BE$219,BE33/BE21))</f>
        <v>1.1117073129561916</v>
      </c>
      <c r="DP33" s="37">
        <f>IF(BF33/BF21&gt;Rate!BF$206,Rate!BF$206,IF(BF33/BF21&lt;Rate!BF$219,Rate!BF$219,BF33/BF21))</f>
        <v>1.5467477465061914</v>
      </c>
      <c r="DQ33" s="37">
        <f>IF(BG33/BG21&gt;Rate!BG$206,Rate!BG$206,IF(BG33/BG21&lt;Rate!BG$219,Rate!BG$219,BG33/BG21))</f>
        <v>0.82111768533902441</v>
      </c>
      <c r="DR33" s="37">
        <f>IF(BH33/BH21&gt;Rate!BH$206,Rate!BH$206,IF(BH33/BH21&lt;Rate!BH$219,Rate!BH$219,BH33/BH21))</f>
        <v>0.67508722312586289</v>
      </c>
      <c r="DU33" s="19">
        <v>1.037846119959581</v>
      </c>
      <c r="DV33" s="19">
        <v>0.96298116113047172</v>
      </c>
      <c r="DW33" s="19">
        <v>1.1066049702793002</v>
      </c>
      <c r="DX33" s="19">
        <v>0.65675423633344598</v>
      </c>
      <c r="DY33" s="19">
        <v>0.56230961033199922</v>
      </c>
      <c r="DZ33" s="19">
        <v>1.0511327274380944</v>
      </c>
      <c r="EA33" s="19" t="e">
        <v>#DIV/0!</v>
      </c>
      <c r="EB33" s="19">
        <v>0.96052755087651065</v>
      </c>
      <c r="EC33" s="19">
        <v>1.0423642757871672</v>
      </c>
      <c r="ED33" s="19">
        <v>1.2831153493291523</v>
      </c>
      <c r="EE33" s="19">
        <v>1.0014359941228566</v>
      </c>
      <c r="EF33" s="19">
        <v>1.0021289317137423</v>
      </c>
      <c r="EG33" s="19">
        <v>0.99053695918503382</v>
      </c>
      <c r="EH33" s="19">
        <v>0.54147913935181158</v>
      </c>
      <c r="EI33" s="19">
        <v>0.78424127502200958</v>
      </c>
      <c r="EJ33" s="19">
        <v>2.88872080573146</v>
      </c>
      <c r="EK33" s="19">
        <v>1.3948380427000993</v>
      </c>
      <c r="EL33" s="19">
        <v>0.55069213376255655</v>
      </c>
      <c r="EM33" s="19">
        <v>5.2139037065587717</v>
      </c>
      <c r="EN33" s="19">
        <v>1.358884379007693</v>
      </c>
      <c r="EO33" s="19">
        <v>1.488154026354588</v>
      </c>
      <c r="EP33" s="19" t="e">
        <v>#DIV/0!</v>
      </c>
      <c r="EQ33" s="19">
        <v>6.6230949799366687</v>
      </c>
      <c r="ER33" s="19">
        <v>1.8892268572562922</v>
      </c>
      <c r="ES33" s="19">
        <v>1.3855462567552936</v>
      </c>
      <c r="ET33" s="19">
        <v>1.7291612385035848</v>
      </c>
      <c r="EU33" s="19">
        <v>1.7431206328780329</v>
      </c>
      <c r="EV33" s="19">
        <v>1.1171507627801149</v>
      </c>
      <c r="EW33" s="19">
        <v>0.97188764535059691</v>
      </c>
      <c r="EX33" s="19">
        <v>0.72701562507874273</v>
      </c>
      <c r="EY33" s="19">
        <v>1.2736753683386595</v>
      </c>
      <c r="EZ33" s="19">
        <v>22.491650062012795</v>
      </c>
      <c r="FA33" s="19">
        <v>14.296077791636847</v>
      </c>
      <c r="FB33" s="19">
        <v>1.6555583122073563</v>
      </c>
      <c r="FC33" s="19">
        <v>1.119450806152825</v>
      </c>
      <c r="FD33" s="19">
        <v>2.9165121788618498</v>
      </c>
      <c r="FE33" s="19">
        <v>0.68741735895205824</v>
      </c>
      <c r="FF33" s="19">
        <v>0.82838317794281868</v>
      </c>
      <c r="FG33" s="19">
        <v>0.9127904614968444</v>
      </c>
      <c r="FH33" s="19">
        <v>1.4090482648291867</v>
      </c>
      <c r="FI33" s="19">
        <v>0.92304721964111869</v>
      </c>
      <c r="FJ33" s="19">
        <v>1.4183347236439245</v>
      </c>
      <c r="FK33" s="19">
        <v>0.84979932280254356</v>
      </c>
      <c r="FL33" s="19">
        <v>1.0638610296713227</v>
      </c>
      <c r="FM33" s="19">
        <v>0.8298699558616025</v>
      </c>
      <c r="FN33" s="19">
        <v>1.9948623143694171</v>
      </c>
      <c r="FO33" s="19">
        <v>1.0140736631949958</v>
      </c>
      <c r="FP33" s="19">
        <v>1.8117655662338439</v>
      </c>
      <c r="FQ33" s="19">
        <v>1.354338801141256</v>
      </c>
      <c r="FR33" s="19">
        <v>1.3220650038865576</v>
      </c>
      <c r="FS33" s="19">
        <v>1.0023106829817452</v>
      </c>
      <c r="FT33" s="19">
        <v>1.0735943909748595</v>
      </c>
      <c r="FU33" s="19">
        <v>1.3166621858439556</v>
      </c>
      <c r="FV33" s="19">
        <v>3.1109363932568352</v>
      </c>
      <c r="FW33" s="19" t="e">
        <v>#DIV/0!</v>
      </c>
      <c r="FX33" s="19">
        <v>0.79122471900008562</v>
      </c>
      <c r="FY33" s="19">
        <v>1.4626655543582496</v>
      </c>
      <c r="FZ33" s="19">
        <v>6.7645582329317273</v>
      </c>
      <c r="GA33" s="19">
        <v>5.4900224098510346</v>
      </c>
    </row>
    <row r="34" spans="1:183" ht="15" x14ac:dyDescent="0.25">
      <c r="A34" s="3" t="s">
        <v>61</v>
      </c>
      <c r="B34" s="21">
        <v>398371633</v>
      </c>
      <c r="C34" s="21">
        <v>866793470</v>
      </c>
      <c r="D34" s="21">
        <v>276018883.5</v>
      </c>
      <c r="E34" s="21">
        <v>424274483.5</v>
      </c>
      <c r="F34" s="21">
        <v>12666032.921875</v>
      </c>
      <c r="G34" s="21">
        <v>222963587.5</v>
      </c>
      <c r="H34" s="21">
        <v>602.37213134765625</v>
      </c>
      <c r="I34" s="21">
        <v>1687580464</v>
      </c>
      <c r="J34" s="21">
        <v>182984798.25</v>
      </c>
      <c r="K34" s="21">
        <v>272685283.5</v>
      </c>
      <c r="L34" s="21">
        <v>175865486.71875</v>
      </c>
      <c r="M34" s="21">
        <v>2676045568</v>
      </c>
      <c r="N34" s="21">
        <v>778437418</v>
      </c>
      <c r="O34" s="21">
        <v>31099645.40234375</v>
      </c>
      <c r="P34" s="21">
        <v>28633370.953125</v>
      </c>
      <c r="Q34" s="21">
        <v>156378829.1875</v>
      </c>
      <c r="R34" s="21">
        <v>333834170</v>
      </c>
      <c r="S34" s="21">
        <v>8919199.4095458984</v>
      </c>
      <c r="T34" s="21">
        <v>34376921.044921875</v>
      </c>
      <c r="U34" s="21">
        <v>375231957.5</v>
      </c>
      <c r="V34" s="21">
        <v>443621387</v>
      </c>
      <c r="W34" s="21">
        <v>261252.56396484375</v>
      </c>
      <c r="X34" s="21">
        <v>93745801.6171875</v>
      </c>
      <c r="Y34" s="21">
        <v>88774446.125</v>
      </c>
      <c r="Z34" s="21">
        <v>331850816.5</v>
      </c>
      <c r="AA34" s="21">
        <v>71953143.4609375</v>
      </c>
      <c r="AB34" s="21">
        <v>106971745.0625</v>
      </c>
      <c r="AC34" s="21">
        <v>775490820</v>
      </c>
      <c r="AD34" s="21">
        <v>2520700.9287109375</v>
      </c>
      <c r="AE34" s="21">
        <v>22365018.40625</v>
      </c>
      <c r="AF34" s="21">
        <v>462483607</v>
      </c>
      <c r="AG34" s="21">
        <v>7492075.54296875</v>
      </c>
      <c r="AH34" s="21">
        <v>4593496.9836578369</v>
      </c>
      <c r="AI34" s="21">
        <v>108305951.5</v>
      </c>
      <c r="AJ34" s="21">
        <v>609072372</v>
      </c>
      <c r="AK34" s="21">
        <v>77374570.125</v>
      </c>
      <c r="AL34" s="21">
        <v>23003154.265625</v>
      </c>
      <c r="AM34" s="21">
        <v>434830121</v>
      </c>
      <c r="AN34" s="21">
        <v>938552944</v>
      </c>
      <c r="AO34" s="21">
        <v>588517486</v>
      </c>
      <c r="AP34" s="21">
        <v>530002218.5</v>
      </c>
      <c r="AQ34" s="21">
        <v>474634442.5</v>
      </c>
      <c r="AR34" s="21">
        <v>151530734.125</v>
      </c>
      <c r="AS34" s="21">
        <v>941432804</v>
      </c>
      <c r="AT34" s="21" t="e">
        <f>IF(#REF!+'Historical Calibration 2013'!AT116&lt;0,0,#REF!+'Historical Calibration 2013'!AT116)</f>
        <v>#REF!</v>
      </c>
      <c r="AU34" s="21">
        <v>127642086.75</v>
      </c>
      <c r="AV34" s="21">
        <v>270308288.5</v>
      </c>
      <c r="AW34" s="21">
        <v>7933535.169921875</v>
      </c>
      <c r="AX34" s="21">
        <v>115224656.75</v>
      </c>
      <c r="AY34" s="21">
        <v>170184747</v>
      </c>
      <c r="AZ34" s="21">
        <v>2641709772</v>
      </c>
      <c r="BA34" s="21">
        <v>19167277120</v>
      </c>
      <c r="BB34" s="21">
        <v>154539381.5</v>
      </c>
      <c r="BC34" s="21">
        <v>535338257.25</v>
      </c>
      <c r="BD34" s="21">
        <v>1663.2669677734375</v>
      </c>
      <c r="BE34" s="21">
        <v>216372781.625</v>
      </c>
      <c r="BF34" s="21">
        <v>114219041.84375</v>
      </c>
      <c r="BG34" s="21">
        <v>18102803.025390625</v>
      </c>
      <c r="BH34" s="21">
        <v>2924850.4760742188</v>
      </c>
      <c r="BI34" s="21">
        <v>39795483996.2491</v>
      </c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</row>
    <row r="35" spans="1:183" ht="15" x14ac:dyDescent="0.25">
      <c r="BL35" s="29">
        <f>+BL5-DU5</f>
        <v>-0.10374722433280925</v>
      </c>
      <c r="BM35" s="29">
        <f t="shared" ref="BM35:DR39" si="5">+BM5-DV5</f>
        <v>-0.18106581152524659</v>
      </c>
      <c r="BN35" s="29">
        <f t="shared" si="5"/>
        <v>-0.36000826307444544</v>
      </c>
      <c r="BO35" s="29">
        <f t="shared" si="5"/>
        <v>6.8687846114097284E-2</v>
      </c>
      <c r="BP35" s="29">
        <f t="shared" si="5"/>
        <v>-4.9152730005658063E-2</v>
      </c>
      <c r="BQ35" s="29">
        <f t="shared" si="5"/>
        <v>-3.7964467452923256E-2</v>
      </c>
      <c r="BR35" s="29" t="e">
        <f t="shared" si="5"/>
        <v>#DIV/0!</v>
      </c>
      <c r="BS35" s="29">
        <f t="shared" si="5"/>
        <v>-6.6514977335186964E-2</v>
      </c>
      <c r="BT35" s="29">
        <f t="shared" si="5"/>
        <v>-0.16037195918606395</v>
      </c>
      <c r="BU35" s="29">
        <f t="shared" si="5"/>
        <v>-1.0606018541814644E-2</v>
      </c>
      <c r="BV35" s="29">
        <f t="shared" si="5"/>
        <v>-0.21701710971704191</v>
      </c>
      <c r="BW35" s="29">
        <f t="shared" si="5"/>
        <v>-0.1285474497820519</v>
      </c>
      <c r="BX35" s="29">
        <f t="shared" si="5"/>
        <v>-0.22208916728608863</v>
      </c>
      <c r="BY35" s="29">
        <f t="shared" si="5"/>
        <v>-0.71126560428112517</v>
      </c>
      <c r="BZ35" s="29">
        <f t="shared" si="5"/>
        <v>-8.7919994098047738E-2</v>
      </c>
      <c r="CA35" s="29">
        <f t="shared" si="5"/>
        <v>-0.70061612181673893</v>
      </c>
      <c r="CB35" s="29">
        <f t="shared" si="5"/>
        <v>-0.35872506056577314</v>
      </c>
      <c r="CC35" s="29">
        <f t="shared" si="5"/>
        <v>-1.374180988925481</v>
      </c>
      <c r="CD35" s="29">
        <f t="shared" si="5"/>
        <v>-6.3132891710316166</v>
      </c>
      <c r="CE35" s="29">
        <f t="shared" si="5"/>
        <v>-0.33082811991846883</v>
      </c>
      <c r="CF35" s="29">
        <f t="shared" si="5"/>
        <v>-3.9016964783597174E-2</v>
      </c>
      <c r="CG35" s="29">
        <f t="shared" si="5"/>
        <v>-8.5111437047585738</v>
      </c>
      <c r="CH35" s="29">
        <f t="shared" si="5"/>
        <v>-1.2340322693365804</v>
      </c>
      <c r="CI35" s="29">
        <f t="shared" si="5"/>
        <v>-0.12329559407106161</v>
      </c>
      <c r="CJ35" s="29">
        <f t="shared" si="5"/>
        <v>-0.37869770318600982</v>
      </c>
      <c r="CK35" s="29">
        <f t="shared" si="5"/>
        <v>-0.8051336152601396</v>
      </c>
      <c r="CL35" s="29">
        <f t="shared" si="5"/>
        <v>-0.49697522331433641</v>
      </c>
      <c r="CM35" s="29">
        <f t="shared" si="5"/>
        <v>-0.23244817473315904</v>
      </c>
      <c r="CN35" s="29">
        <f t="shared" si="5"/>
        <v>-0.38709648387422502</v>
      </c>
      <c r="CO35" s="29">
        <f t="shared" si="5"/>
        <v>-0.10412695289782203</v>
      </c>
      <c r="CP35" s="29">
        <f t="shared" si="5"/>
        <v>-0.42650966630376186</v>
      </c>
      <c r="CQ35" s="29" t="e">
        <f t="shared" si="5"/>
        <v>#DIV/0!</v>
      </c>
      <c r="CR35" s="29">
        <f t="shared" si="5"/>
        <v>-1.1336185571005164</v>
      </c>
      <c r="CS35" s="29">
        <f t="shared" si="5"/>
        <v>-3.435013434613543E-2</v>
      </c>
      <c r="CT35" s="29">
        <f t="shared" si="5"/>
        <v>-0.40242621809994827</v>
      </c>
      <c r="CU35" s="29">
        <f t="shared" si="5"/>
        <v>-0.36146546439555494</v>
      </c>
      <c r="CV35" s="29">
        <f t="shared" si="5"/>
        <v>-4.1771998088749818E-2</v>
      </c>
      <c r="CW35" s="29">
        <f t="shared" si="5"/>
        <v>-3.4506980898258655E-2</v>
      </c>
      <c r="CX35" s="29">
        <f t="shared" si="5"/>
        <v>-0.31711921794772668</v>
      </c>
      <c r="CY35" s="29">
        <f t="shared" si="5"/>
        <v>-0.45138208399631807</v>
      </c>
      <c r="CZ35" s="29">
        <f t="shared" si="5"/>
        <v>-0.26898389185113958</v>
      </c>
      <c r="DA35" s="29">
        <f t="shared" si="5"/>
        <v>-0.29146717914676834</v>
      </c>
      <c r="DB35" s="29">
        <f t="shared" si="5"/>
        <v>-8.5003975073282834E-2</v>
      </c>
      <c r="DC35" s="29">
        <f t="shared" si="5"/>
        <v>-0.18031416539948142</v>
      </c>
      <c r="DD35" s="29" t="e">
        <f t="shared" si="5"/>
        <v>#DIV/0!</v>
      </c>
      <c r="DE35" s="29">
        <f t="shared" si="5"/>
        <v>-5.9071995175089098E-2</v>
      </c>
      <c r="DF35" s="29">
        <f t="shared" si="5"/>
        <v>-0.16545954875526059</v>
      </c>
      <c r="DG35" s="29">
        <f t="shared" si="5"/>
        <v>-0.76373080699875007</v>
      </c>
      <c r="DH35" s="29">
        <f t="shared" si="5"/>
        <v>6.5815044346815621E-2</v>
      </c>
      <c r="DI35" s="29">
        <f t="shared" si="5"/>
        <v>-0.35075089313213592</v>
      </c>
      <c r="DJ35" s="29">
        <f t="shared" si="5"/>
        <v>-0.13486873040780223</v>
      </c>
      <c r="DK35" s="29">
        <f t="shared" si="5"/>
        <v>-0.22054194989878673</v>
      </c>
      <c r="DL35" s="29">
        <f t="shared" si="5"/>
        <v>-0.1083413758038787</v>
      </c>
      <c r="DM35" s="29">
        <f t="shared" si="5"/>
        <v>-0.34714207814628151</v>
      </c>
      <c r="DN35" s="29" t="e">
        <f t="shared" si="5"/>
        <v>#DIV/0!</v>
      </c>
      <c r="DO35" s="29">
        <f t="shared" si="5"/>
        <v>-9.7203789477223634E-2</v>
      </c>
      <c r="DP35" s="29">
        <f t="shared" si="5"/>
        <v>-0.49892920213780401</v>
      </c>
      <c r="DQ35" s="29">
        <f t="shared" si="5"/>
        <v>-2.3590851874451912</v>
      </c>
      <c r="DR35" s="29">
        <f t="shared" si="5"/>
        <v>-0.28943658219732582</v>
      </c>
    </row>
    <row r="36" spans="1:183" ht="15" x14ac:dyDescent="0.25">
      <c r="BL36" s="29">
        <f t="shared" ref="BL36:CA51" si="6">+BL6-DU6</f>
        <v>-2.5706067053221981E-2</v>
      </c>
      <c r="BM36" s="29">
        <f t="shared" si="5"/>
        <v>-0.23044358850248869</v>
      </c>
      <c r="BN36" s="29">
        <f t="shared" si="5"/>
        <v>-0.35598970580673445</v>
      </c>
      <c r="BO36" s="29">
        <f t="shared" si="5"/>
        <v>-1.7026779386944635E-2</v>
      </c>
      <c r="BP36" s="29">
        <f t="shared" si="5"/>
        <v>5.5865494717118547E-2</v>
      </c>
      <c r="BQ36" s="29">
        <f t="shared" si="5"/>
        <v>-5.8914631172358733E-3</v>
      </c>
      <c r="BR36" s="29" t="e">
        <f t="shared" si="5"/>
        <v>#DIV/0!</v>
      </c>
      <c r="BS36" s="29">
        <f t="shared" si="5"/>
        <v>4.908379769992588E-3</v>
      </c>
      <c r="BT36" s="29">
        <f t="shared" si="5"/>
        <v>7.1232297013712365E-2</v>
      </c>
      <c r="BU36" s="29">
        <f t="shared" si="5"/>
        <v>-2.4094832625384699E-2</v>
      </c>
      <c r="BV36" s="29">
        <f t="shared" si="5"/>
        <v>-0.18029213052457393</v>
      </c>
      <c r="BW36" s="29">
        <f t="shared" si="5"/>
        <v>-4.3335915678342829E-2</v>
      </c>
      <c r="BX36" s="29">
        <f t="shared" si="5"/>
        <v>-0.24154913482459617</v>
      </c>
      <c r="BY36" s="29">
        <f t="shared" si="5"/>
        <v>-0.13287652965382479</v>
      </c>
      <c r="BZ36" s="29">
        <f t="shared" si="5"/>
        <v>-0.10630603332856847</v>
      </c>
      <c r="CA36" s="29">
        <f t="shared" si="5"/>
        <v>-0.3769708570926682</v>
      </c>
      <c r="CB36" s="29">
        <f t="shared" si="5"/>
        <v>-0.13654471325263895</v>
      </c>
      <c r="CC36" s="29">
        <f t="shared" si="5"/>
        <v>-0.36104498266027107</v>
      </c>
      <c r="CD36" s="29">
        <f t="shared" si="5"/>
        <v>-2.6444138826046242</v>
      </c>
      <c r="CE36" s="29">
        <f t="shared" si="5"/>
        <v>-0.27890757704988434</v>
      </c>
      <c r="CF36" s="29">
        <f t="shared" si="5"/>
        <v>-5.9982166914348323E-2</v>
      </c>
      <c r="CG36" s="29" t="e">
        <f t="shared" si="5"/>
        <v>#DIV/0!</v>
      </c>
      <c r="CH36" s="29">
        <f t="shared" si="5"/>
        <v>-0.4122452652533718</v>
      </c>
      <c r="CI36" s="29">
        <f t="shared" si="5"/>
        <v>-0.10743736998157316</v>
      </c>
      <c r="CJ36" s="29">
        <f t="shared" si="5"/>
        <v>-0.27368609263741528</v>
      </c>
      <c r="CK36" s="29">
        <f t="shared" si="5"/>
        <v>-5.6345402843793191E-3</v>
      </c>
      <c r="CL36" s="29">
        <f t="shared" si="5"/>
        <v>-0.40275081524035294</v>
      </c>
      <c r="CM36" s="29">
        <f t="shared" si="5"/>
        <v>-0.30514093412187049</v>
      </c>
      <c r="CN36" s="29">
        <f t="shared" si="5"/>
        <v>-0.17683644996026532</v>
      </c>
      <c r="CO36" s="29">
        <f t="shared" si="5"/>
        <v>-4.3222642195853256E-2</v>
      </c>
      <c r="CP36" s="29">
        <f t="shared" si="5"/>
        <v>-0.37102619945944654</v>
      </c>
      <c r="CQ36" s="29">
        <f t="shared" si="5"/>
        <v>-2.7705895413552963</v>
      </c>
      <c r="CR36" s="29">
        <f t="shared" si="5"/>
        <v>-7.307029079964833E-2</v>
      </c>
      <c r="CS36" s="29">
        <f t="shared" si="5"/>
        <v>-6.5373433612221366E-3</v>
      </c>
      <c r="CT36" s="29">
        <f t="shared" si="5"/>
        <v>-0.21091189730740911</v>
      </c>
      <c r="CU36" s="29">
        <f t="shared" si="5"/>
        <v>6.637745580516663E-2</v>
      </c>
      <c r="CV36" s="29">
        <f t="shared" si="5"/>
        <v>-0.24255816339641517</v>
      </c>
      <c r="CW36" s="29">
        <f t="shared" si="5"/>
        <v>-2.7699284470218521E-2</v>
      </c>
      <c r="CX36" s="29">
        <f t="shared" si="5"/>
        <v>-0.11014022246660282</v>
      </c>
      <c r="CY36" s="29">
        <f t="shared" si="5"/>
        <v>-0.2155710063773526</v>
      </c>
      <c r="CZ36" s="29">
        <f t="shared" si="5"/>
        <v>-7.6424648358961567E-2</v>
      </c>
      <c r="DA36" s="29">
        <f t="shared" si="5"/>
        <v>3.4292013597805315E-2</v>
      </c>
      <c r="DB36" s="29">
        <f t="shared" si="5"/>
        <v>-3.3803268782208851E-2</v>
      </c>
      <c r="DC36" s="29">
        <f t="shared" si="5"/>
        <v>-0.16833164589214233</v>
      </c>
      <c r="DD36" s="29" t="e">
        <f t="shared" si="5"/>
        <v>#DIV/0!</v>
      </c>
      <c r="DE36" s="29">
        <f t="shared" si="5"/>
        <v>-0.10349814452661321</v>
      </c>
      <c r="DF36" s="29">
        <f t="shared" si="5"/>
        <v>-0.2771952432960566</v>
      </c>
      <c r="DG36" s="29">
        <f t="shared" si="5"/>
        <v>-1.7220004108964293E-2</v>
      </c>
      <c r="DH36" s="29">
        <f t="shared" si="5"/>
        <v>-0.10963042108512622</v>
      </c>
      <c r="DI36" s="29">
        <f t="shared" si="5"/>
        <v>-0.42680824668659917</v>
      </c>
      <c r="DJ36" s="29">
        <f t="shared" si="5"/>
        <v>-7.8525981994704175E-2</v>
      </c>
      <c r="DK36" s="29">
        <f t="shared" si="5"/>
        <v>-0.1222453714406303</v>
      </c>
      <c r="DL36" s="29">
        <f t="shared" si="5"/>
        <v>-3.9503919659928499E-2</v>
      </c>
      <c r="DM36" s="29">
        <f t="shared" si="5"/>
        <v>-9.9858926324332131E-2</v>
      </c>
      <c r="DN36" s="29" t="e">
        <f t="shared" si="5"/>
        <v>#DIV/0!</v>
      </c>
      <c r="DO36" s="29">
        <f t="shared" si="5"/>
        <v>-7.939961629026937E-2</v>
      </c>
      <c r="DP36" s="29">
        <f t="shared" si="5"/>
        <v>-7.6320114605756273E-2</v>
      </c>
      <c r="DQ36" s="29">
        <f t="shared" si="5"/>
        <v>-4.7507922553586255</v>
      </c>
      <c r="DR36" s="29">
        <f t="shared" si="5"/>
        <v>0</v>
      </c>
    </row>
    <row r="37" spans="1:183" ht="15" x14ac:dyDescent="0.25">
      <c r="BL37" s="29">
        <f t="shared" si="6"/>
        <v>4.0531185447504336E-3</v>
      </c>
      <c r="BM37" s="29">
        <f t="shared" si="5"/>
        <v>-0.34403046075840765</v>
      </c>
      <c r="BN37" s="29">
        <f t="shared" si="5"/>
        <v>-0.10897221920860167</v>
      </c>
      <c r="BO37" s="29">
        <f t="shared" si="5"/>
        <v>0.1850407689154101</v>
      </c>
      <c r="BP37" s="29">
        <f t="shared" si="5"/>
        <v>0.12506118426274615</v>
      </c>
      <c r="BQ37" s="29">
        <f t="shared" si="5"/>
        <v>5.6478258093406453E-3</v>
      </c>
      <c r="BR37" s="29" t="e">
        <f t="shared" si="5"/>
        <v>#DIV/0!</v>
      </c>
      <c r="BS37" s="29">
        <f t="shared" si="5"/>
        <v>2.1819535216519803E-2</v>
      </c>
      <c r="BT37" s="29">
        <f t="shared" si="5"/>
        <v>-0.12131285481053811</v>
      </c>
      <c r="BU37" s="29">
        <f t="shared" si="5"/>
        <v>-3.9944579664553004E-2</v>
      </c>
      <c r="BV37" s="29">
        <f t="shared" si="5"/>
        <v>-0.20127361405372302</v>
      </c>
      <c r="BW37" s="29">
        <f t="shared" si="5"/>
        <v>-4.0502601860622156E-2</v>
      </c>
      <c r="BX37" s="29">
        <f t="shared" si="5"/>
        <v>-0.40939453771416395</v>
      </c>
      <c r="BY37" s="29">
        <f t="shared" si="5"/>
        <v>-8.3001916593993891E-2</v>
      </c>
      <c r="BZ37" s="29">
        <f t="shared" si="5"/>
        <v>-4.5157101084105533E-2</v>
      </c>
      <c r="CA37" s="29">
        <f t="shared" si="5"/>
        <v>2.8590442449953374E-2</v>
      </c>
      <c r="CB37" s="29">
        <f t="shared" si="5"/>
        <v>-0.13074099433775177</v>
      </c>
      <c r="CC37" s="29">
        <f t="shared" si="5"/>
        <v>6.9263017825337503E-2</v>
      </c>
      <c r="CD37" s="29">
        <f t="shared" si="5"/>
        <v>-0.58412655115510026</v>
      </c>
      <c r="CE37" s="29">
        <f t="shared" si="5"/>
        <v>3.0408710081026413E-2</v>
      </c>
      <c r="CF37" s="29">
        <f t="shared" si="5"/>
        <v>-7.5387447510965266E-2</v>
      </c>
      <c r="CG37" s="29">
        <f t="shared" si="5"/>
        <v>0.36504285825925459</v>
      </c>
      <c r="CH37" s="29">
        <f t="shared" si="5"/>
        <v>0.25214896529726349</v>
      </c>
      <c r="CI37" s="29">
        <f t="shared" si="5"/>
        <v>-0.15588384216008033</v>
      </c>
      <c r="CJ37" s="29">
        <f t="shared" si="5"/>
        <v>-0.28492397749932641</v>
      </c>
      <c r="CK37" s="29">
        <f t="shared" si="5"/>
        <v>0.22736563006232377</v>
      </c>
      <c r="CL37" s="29">
        <f t="shared" si="5"/>
        <v>-0.11975263539303663</v>
      </c>
      <c r="CM37" s="29">
        <f t="shared" si="5"/>
        <v>-0.36967051151592156</v>
      </c>
      <c r="CN37" s="29">
        <f t="shared" si="5"/>
        <v>-0.19487109328247718</v>
      </c>
      <c r="CO37" s="29">
        <f t="shared" si="5"/>
        <v>-8.5364219079648751E-2</v>
      </c>
      <c r="CP37" s="29">
        <f t="shared" si="5"/>
        <v>-0.42774900608289118</v>
      </c>
      <c r="CQ37" s="29">
        <f t="shared" si="5"/>
        <v>-3.3780599091694952</v>
      </c>
      <c r="CR37" s="29">
        <f t="shared" si="5"/>
        <v>-1.5199785785263927E-2</v>
      </c>
      <c r="CS37" s="29">
        <f t="shared" si="5"/>
        <v>-6.212957713247369E-2</v>
      </c>
      <c r="CT37" s="29">
        <f t="shared" si="5"/>
        <v>-0.22431884883905173</v>
      </c>
      <c r="CU37" s="29">
        <f t="shared" si="5"/>
        <v>-4.0034908824410187E-2</v>
      </c>
      <c r="CV37" s="29">
        <f t="shared" si="5"/>
        <v>-1.5945208365721719E-2</v>
      </c>
      <c r="CW37" s="29">
        <f t="shared" si="5"/>
        <v>-8.4683519575111665E-3</v>
      </c>
      <c r="CX37" s="29">
        <f t="shared" si="5"/>
        <v>-6.6032735330437964E-2</v>
      </c>
      <c r="CY37" s="29">
        <f t="shared" si="5"/>
        <v>-8.1670653649705827E-2</v>
      </c>
      <c r="CZ37" s="29">
        <f t="shared" si="5"/>
        <v>-2.6559467485299915E-2</v>
      </c>
      <c r="DA37" s="29">
        <f t="shared" si="5"/>
        <v>6.7372903300767506E-3</v>
      </c>
      <c r="DB37" s="29">
        <f t="shared" si="5"/>
        <v>3.0044352131243346E-2</v>
      </c>
      <c r="DC37" s="29">
        <f t="shared" si="5"/>
        <v>-0.17586939552435066</v>
      </c>
      <c r="DD37" s="29" t="e">
        <f t="shared" si="5"/>
        <v>#DIV/0!</v>
      </c>
      <c r="DE37" s="29">
        <f t="shared" si="5"/>
        <v>-5.0949316899653319E-2</v>
      </c>
      <c r="DF37" s="29">
        <f t="shared" si="5"/>
        <v>-0.50270573642984406</v>
      </c>
      <c r="DG37" s="29">
        <f t="shared" si="5"/>
        <v>-8.562893440880287E-2</v>
      </c>
      <c r="DH37" s="29">
        <f t="shared" si="5"/>
        <v>-8.2998635892402639E-2</v>
      </c>
      <c r="DI37" s="29">
        <f t="shared" si="5"/>
        <v>-0.4942624768039699</v>
      </c>
      <c r="DJ37" s="29">
        <f t="shared" si="5"/>
        <v>-2.2920385084112205E-2</v>
      </c>
      <c r="DK37" s="29">
        <f t="shared" si="5"/>
        <v>-6.0146172254548436E-2</v>
      </c>
      <c r="DL37" s="29">
        <f t="shared" si="5"/>
        <v>-0.15716597347136219</v>
      </c>
      <c r="DM37" s="29">
        <f t="shared" si="5"/>
        <v>-0.1014362297419904</v>
      </c>
      <c r="DN37" s="29">
        <f t="shared" si="5"/>
        <v>0.5</v>
      </c>
      <c r="DO37" s="29">
        <f t="shared" si="5"/>
        <v>-3.6958127807534713E-2</v>
      </c>
      <c r="DP37" s="29">
        <f t="shared" si="5"/>
        <v>-0.17136799341468234</v>
      </c>
      <c r="DQ37" s="29">
        <f t="shared" si="5"/>
        <v>-1.9217890936206876</v>
      </c>
      <c r="DR37" s="29">
        <f t="shared" si="5"/>
        <v>-670.54794546711673</v>
      </c>
    </row>
    <row r="38" spans="1:183" ht="15" x14ac:dyDescent="0.25">
      <c r="BL38" s="29">
        <f t="shared" si="6"/>
        <v>-9.4022930863250642E-2</v>
      </c>
      <c r="BM38" s="29">
        <f t="shared" si="5"/>
        <v>-0.1194762086185317</v>
      </c>
      <c r="BN38" s="29">
        <f t="shared" si="5"/>
        <v>-9.441934317100753E-2</v>
      </c>
      <c r="BO38" s="29">
        <f t="shared" si="5"/>
        <v>-4.4954504423508013E-2</v>
      </c>
      <c r="BP38" s="29">
        <f t="shared" si="5"/>
        <v>-0.18332293773415997</v>
      </c>
      <c r="BQ38" s="29">
        <f t="shared" si="5"/>
        <v>-6.8245765670251757E-3</v>
      </c>
      <c r="BR38" s="29" t="e">
        <f t="shared" si="5"/>
        <v>#DIV/0!</v>
      </c>
      <c r="BS38" s="29">
        <f t="shared" si="5"/>
        <v>-3.7233863350930818E-2</v>
      </c>
      <c r="BT38" s="29">
        <f t="shared" si="5"/>
        <v>4.6792309291226908E-2</v>
      </c>
      <c r="BU38" s="29">
        <f t="shared" si="5"/>
        <v>5.2635659297939341E-4</v>
      </c>
      <c r="BV38" s="29">
        <f t="shared" si="5"/>
        <v>-0.60144259597663718</v>
      </c>
      <c r="BW38" s="29">
        <f t="shared" si="5"/>
        <v>-7.6547815728991497E-2</v>
      </c>
      <c r="BX38" s="29">
        <f t="shared" si="5"/>
        <v>-0.30200033524555631</v>
      </c>
      <c r="BY38" s="29">
        <f t="shared" si="5"/>
        <v>8.9641644583950297E-2</v>
      </c>
      <c r="BZ38" s="29">
        <f t="shared" si="5"/>
        <v>-0.13066169911899961</v>
      </c>
      <c r="CA38" s="29">
        <f t="shared" si="5"/>
        <v>0.15976843211967501</v>
      </c>
      <c r="CB38" s="29">
        <f t="shared" si="5"/>
        <v>-0.25635754380911169</v>
      </c>
      <c r="CC38" s="29">
        <f t="shared" si="5"/>
        <v>-0.12157035934370708</v>
      </c>
      <c r="CD38" s="29">
        <f t="shared" si="5"/>
        <v>-3.3830446102824201</v>
      </c>
      <c r="CE38" s="29">
        <f t="shared" si="5"/>
        <v>2.0238003662078063E-2</v>
      </c>
      <c r="CF38" s="29">
        <f t="shared" si="5"/>
        <v>4.6054635820887424E-2</v>
      </c>
      <c r="CG38" s="29" t="e">
        <f t="shared" si="5"/>
        <v>#DIV/0!</v>
      </c>
      <c r="CH38" s="29">
        <f t="shared" si="5"/>
        <v>-0.19144992787259874</v>
      </c>
      <c r="CI38" s="29">
        <f t="shared" si="5"/>
        <v>-0.10333781440214596</v>
      </c>
      <c r="CJ38" s="29">
        <f t="shared" si="5"/>
        <v>2.0902124998899319E-2</v>
      </c>
      <c r="CK38" s="29">
        <f t="shared" si="5"/>
        <v>0.19748732767509763</v>
      </c>
      <c r="CL38" s="29">
        <f t="shared" si="5"/>
        <v>-0.43165124644770514</v>
      </c>
      <c r="CM38" s="29">
        <f t="shared" si="5"/>
        <v>-0.24802085169096133</v>
      </c>
      <c r="CN38" s="29">
        <f t="shared" si="5"/>
        <v>-0.5825496717743156</v>
      </c>
      <c r="CO38" s="29">
        <f t="shared" si="5"/>
        <v>-1.2112655024494323E-2</v>
      </c>
      <c r="CP38" s="29">
        <f t="shared" si="5"/>
        <v>-0.22863476077320649</v>
      </c>
      <c r="CQ38" s="29">
        <f t="shared" si="5"/>
        <v>-4.818820763028639</v>
      </c>
      <c r="CR38" s="29">
        <f t="shared" si="5"/>
        <v>8.9704098345117375E-2</v>
      </c>
      <c r="CS38" s="29">
        <f t="shared" si="5"/>
        <v>-8.5533215723995193E-2</v>
      </c>
      <c r="CT38" s="29">
        <f t="shared" si="5"/>
        <v>-0.13405244132015692</v>
      </c>
      <c r="CU38" s="29">
        <f t="shared" si="5"/>
        <v>-0.29641839406043669</v>
      </c>
      <c r="CV38" s="29">
        <f t="shared" si="5"/>
        <v>-0.14689761520560751</v>
      </c>
      <c r="CW38" s="29">
        <f t="shared" si="5"/>
        <v>-5.7399347368845888E-2</v>
      </c>
      <c r="CX38" s="29">
        <f t="shared" si="5"/>
        <v>-0.13488118169363728</v>
      </c>
      <c r="CY38" s="29">
        <f t="shared" si="5"/>
        <v>-0.17278859519852841</v>
      </c>
      <c r="CZ38" s="29">
        <f t="shared" si="5"/>
        <v>2.3802144536141379E-2</v>
      </c>
      <c r="DA38" s="29">
        <f t="shared" si="5"/>
        <v>2.1244606232229013E-2</v>
      </c>
      <c r="DB38" s="29">
        <f t="shared" si="5"/>
        <v>-0.18937752919331063</v>
      </c>
      <c r="DC38" s="29">
        <f t="shared" si="5"/>
        <v>-0.23213970043245957</v>
      </c>
      <c r="DD38" s="29" t="e">
        <f t="shared" si="5"/>
        <v>#DIV/0!</v>
      </c>
      <c r="DE38" s="29">
        <f t="shared" si="5"/>
        <v>0.12625211447971524</v>
      </c>
      <c r="DF38" s="29">
        <f t="shared" si="5"/>
        <v>-0.23269181211313972</v>
      </c>
      <c r="DG38" s="29">
        <f t="shared" si="5"/>
        <v>-8.4110875876870217E-2</v>
      </c>
      <c r="DH38" s="29">
        <f t="shared" si="5"/>
        <v>-0.11247797132938575</v>
      </c>
      <c r="DI38" s="29">
        <f t="shared" si="5"/>
        <v>-0.41552711477538651</v>
      </c>
      <c r="DJ38" s="29">
        <f t="shared" si="5"/>
        <v>9.1465589247339385E-2</v>
      </c>
      <c r="DK38" s="29">
        <f t="shared" si="5"/>
        <v>0.10168084966696422</v>
      </c>
      <c r="DL38" s="29">
        <f t="shared" si="5"/>
        <v>-0.13397335545176947</v>
      </c>
      <c r="DM38" s="29">
        <f t="shared" si="5"/>
        <v>-0.50932805511105528</v>
      </c>
      <c r="DN38" s="29" t="e">
        <f t="shared" si="5"/>
        <v>#DIV/0!</v>
      </c>
      <c r="DO38" s="29">
        <f t="shared" si="5"/>
        <v>-0.12056154439014599</v>
      </c>
      <c r="DP38" s="29">
        <f t="shared" si="5"/>
        <v>0.16887450509980351</v>
      </c>
      <c r="DQ38" s="29">
        <f t="shared" si="5"/>
        <v>-2.8925663514531532</v>
      </c>
      <c r="DR38" s="29">
        <f t="shared" si="5"/>
        <v>-45.510325773752996</v>
      </c>
    </row>
    <row r="39" spans="1:183" ht="15" x14ac:dyDescent="0.25">
      <c r="BL39" s="29">
        <f t="shared" si="6"/>
        <v>-1.9988681389970342E-2</v>
      </c>
      <c r="BM39" s="29">
        <f t="shared" si="5"/>
        <v>-0.12160182151556775</v>
      </c>
      <c r="BN39" s="29">
        <f t="shared" si="5"/>
        <v>-0.18846346123172419</v>
      </c>
      <c r="BO39" s="29">
        <f t="shared" si="5"/>
        <v>-7.4581732688876023E-2</v>
      </c>
      <c r="BP39" s="29">
        <f t="shared" si="5"/>
        <v>-3.7005736591738003E-2</v>
      </c>
      <c r="BQ39" s="29">
        <f t="shared" si="5"/>
        <v>-1.03844560886307E-2</v>
      </c>
      <c r="BR39" s="29" t="e">
        <f t="shared" si="5"/>
        <v>#DIV/0!</v>
      </c>
      <c r="BS39" s="29">
        <f t="shared" si="5"/>
        <v>-6.0754104760705196E-3</v>
      </c>
      <c r="BT39" s="29">
        <f t="shared" si="5"/>
        <v>8.2504337597316013E-2</v>
      </c>
      <c r="BU39" s="29">
        <f t="shared" si="5"/>
        <v>-8.1944733081060317E-2</v>
      </c>
      <c r="BV39" s="29">
        <f t="shared" si="5"/>
        <v>-0.17654678682736286</v>
      </c>
      <c r="BW39" s="29">
        <f t="shared" si="5"/>
        <v>-0.1043777911981012</v>
      </c>
      <c r="BX39" s="29">
        <f t="shared" si="5"/>
        <v>-0.41080174197794483</v>
      </c>
      <c r="BY39" s="29">
        <f t="shared" si="5"/>
        <v>0.19027728387518339</v>
      </c>
      <c r="BZ39" s="29">
        <f t="shared" si="5"/>
        <v>-5.0244191193838272E-2</v>
      </c>
      <c r="CA39" s="29">
        <f t="shared" si="5"/>
        <v>4.5396668534931461E-2</v>
      </c>
      <c r="CB39" s="29">
        <f t="shared" si="5"/>
        <v>-0.29103753945619215</v>
      </c>
      <c r="CC39" s="29">
        <f t="shared" si="5"/>
        <v>0.24552588647940254</v>
      </c>
      <c r="CD39" s="29">
        <f t="shared" si="5"/>
        <v>-1.6328234854859938</v>
      </c>
      <c r="CE39" s="29">
        <f t="shared" si="5"/>
        <v>-0.38996909660675272</v>
      </c>
      <c r="CF39" s="29">
        <f t="shared" si="5"/>
        <v>-8.0908267073416806E-2</v>
      </c>
      <c r="CG39" s="29" t="e">
        <f t="shared" si="5"/>
        <v>#DIV/0!</v>
      </c>
      <c r="CH39" s="29">
        <f t="shared" si="5"/>
        <v>-0.70844651251185453</v>
      </c>
      <c r="CI39" s="29">
        <f t="shared" si="5"/>
        <v>-0.32243260025729803</v>
      </c>
      <c r="CJ39" s="29">
        <f t="shared" ref="CJ39:DR46" si="7">+CJ9-ES9</f>
        <v>-0.29972239783068244</v>
      </c>
      <c r="CK39" s="29">
        <f t="shared" si="7"/>
        <v>0.56547710541590157</v>
      </c>
      <c r="CL39" s="29">
        <f t="shared" si="7"/>
        <v>-0.28596140313142449</v>
      </c>
      <c r="CM39" s="29">
        <f t="shared" si="7"/>
        <v>-0.36458527812400132</v>
      </c>
      <c r="CN39" s="29">
        <f t="shared" si="7"/>
        <v>-0.2403440444907004</v>
      </c>
      <c r="CO39" s="29">
        <f t="shared" si="7"/>
        <v>-0.1791853444438285</v>
      </c>
      <c r="CP39" s="29">
        <f t="shared" si="7"/>
        <v>-0.6358178789528075</v>
      </c>
      <c r="CQ39" s="29">
        <f t="shared" si="7"/>
        <v>-10.787614007761581</v>
      </c>
      <c r="CR39" s="29">
        <f t="shared" si="7"/>
        <v>-0.36761077670480397</v>
      </c>
      <c r="CS39" s="29">
        <f t="shared" si="7"/>
        <v>-0.19632122311136768</v>
      </c>
      <c r="CT39" s="29">
        <f t="shared" si="7"/>
        <v>-2.4099173266890594E-2</v>
      </c>
      <c r="CU39" s="29">
        <f t="shared" si="7"/>
        <v>-0.18291744331882731</v>
      </c>
      <c r="CV39" s="29">
        <f t="shared" si="7"/>
        <v>-0.35440425967949929</v>
      </c>
      <c r="CW39" s="29">
        <f t="shared" si="7"/>
        <v>-1.9880643245830165E-2</v>
      </c>
      <c r="CX39" s="29">
        <f t="shared" si="7"/>
        <v>-0.12604446013511805</v>
      </c>
      <c r="CY39" s="29">
        <f t="shared" si="7"/>
        <v>-0.35807650439443295</v>
      </c>
      <c r="CZ39" s="29">
        <f t="shared" si="7"/>
        <v>0.14100979096958577</v>
      </c>
      <c r="DA39" s="29">
        <f t="shared" si="7"/>
        <v>-0.21173387872524441</v>
      </c>
      <c r="DB39" s="29">
        <f t="shared" si="7"/>
        <v>8.030415553696435E-3</v>
      </c>
      <c r="DC39" s="29">
        <f t="shared" si="7"/>
        <v>-2.4303233496759113E-2</v>
      </c>
      <c r="DD39" s="29">
        <f t="shared" si="7"/>
        <v>-69.745479772995139</v>
      </c>
      <c r="DE39" s="29">
        <f t="shared" si="7"/>
        <v>-0.19925025484356795</v>
      </c>
      <c r="DF39" s="29">
        <f t="shared" si="7"/>
        <v>-0.16305518289778675</v>
      </c>
      <c r="DG39" s="29">
        <f t="shared" si="7"/>
        <v>-0.14175796027501142</v>
      </c>
      <c r="DH39" s="29">
        <f t="shared" si="7"/>
        <v>1.0863387450162465E-2</v>
      </c>
      <c r="DI39" s="29">
        <f t="shared" si="7"/>
        <v>-0.36167097025760608</v>
      </c>
      <c r="DJ39" s="29">
        <f t="shared" si="7"/>
        <v>-0.10442517098934423</v>
      </c>
      <c r="DK39" s="29">
        <f t="shared" si="7"/>
        <v>-1.5133120297460501E-2</v>
      </c>
      <c r="DL39" s="29">
        <f t="shared" si="7"/>
        <v>-9.032655713226001E-2</v>
      </c>
      <c r="DM39" s="29">
        <f t="shared" si="7"/>
        <v>0.19296166769620221</v>
      </c>
      <c r="DN39" s="29" t="e">
        <f t="shared" si="7"/>
        <v>#DIV/0!</v>
      </c>
      <c r="DO39" s="29">
        <f t="shared" si="7"/>
        <v>-6.2015032886065247E-2</v>
      </c>
      <c r="DP39" s="29">
        <f t="shared" si="7"/>
        <v>-3.5114903686870647E-2</v>
      </c>
      <c r="DQ39" s="29">
        <f t="shared" si="7"/>
        <v>-2.7836601368829057</v>
      </c>
      <c r="DR39" s="29">
        <f t="shared" si="7"/>
        <v>-10.262346677593872</v>
      </c>
    </row>
    <row r="40" spans="1:183" x14ac:dyDescent="0.3">
      <c r="BL40" s="29">
        <f t="shared" si="6"/>
        <v>-0.13511531137597865</v>
      </c>
      <c r="BM40" s="29">
        <f t="shared" si="6"/>
        <v>-8.8518536019653649E-2</v>
      </c>
      <c r="BN40" s="29">
        <f t="shared" si="6"/>
        <v>-3.7793269401330654E-2</v>
      </c>
      <c r="BO40" s="29">
        <f t="shared" si="6"/>
        <v>-0.17540622093867353</v>
      </c>
      <c r="BP40" s="29">
        <f t="shared" si="6"/>
        <v>-5.1890716957962379E-2</v>
      </c>
      <c r="BQ40" s="29">
        <f t="shared" si="6"/>
        <v>-7.0373616484242785E-3</v>
      </c>
      <c r="BR40" s="29" t="e">
        <f t="shared" si="6"/>
        <v>#DIV/0!</v>
      </c>
      <c r="BS40" s="29">
        <f t="shared" si="6"/>
        <v>-5.6842508943552694E-2</v>
      </c>
      <c r="BT40" s="29">
        <f t="shared" si="6"/>
        <v>0.13916137347243529</v>
      </c>
      <c r="BU40" s="29">
        <f t="shared" si="6"/>
        <v>-0.12504028335262074</v>
      </c>
      <c r="BV40" s="29">
        <f t="shared" si="6"/>
        <v>0.10052916378966656</v>
      </c>
      <c r="BW40" s="29">
        <f t="shared" si="6"/>
        <v>-1.1776294199605575E-2</v>
      </c>
      <c r="BX40" s="29">
        <f t="shared" si="6"/>
        <v>-0.38858286395385366</v>
      </c>
      <c r="BY40" s="29">
        <f t="shared" si="6"/>
        <v>0.31610250597578698</v>
      </c>
      <c r="BZ40" s="29">
        <f t="shared" si="6"/>
        <v>-0.18648859120347661</v>
      </c>
      <c r="CA40" s="29">
        <f t="shared" si="6"/>
        <v>-6.2551102538685899E-2</v>
      </c>
      <c r="CB40" s="29">
        <f t="shared" ref="CB40:CQ55" si="8">+CB10-EK10</f>
        <v>-0.33434916385582847</v>
      </c>
      <c r="CC40" s="29">
        <f t="shared" si="8"/>
        <v>-0.60637132546443384</v>
      </c>
      <c r="CD40" s="29">
        <f t="shared" si="8"/>
        <v>-1.6662222554988939</v>
      </c>
      <c r="CE40" s="29">
        <f t="shared" si="8"/>
        <v>-0.43635255298947923</v>
      </c>
      <c r="CF40" s="29">
        <f t="shared" si="8"/>
        <v>-0.24541045095817904</v>
      </c>
      <c r="CG40" s="29" t="e">
        <f t="shared" si="8"/>
        <v>#DIV/0!</v>
      </c>
      <c r="CH40" s="29">
        <f t="shared" si="8"/>
        <v>-2.2612891244969422</v>
      </c>
      <c r="CI40" s="29">
        <f t="shared" si="8"/>
        <v>-0.27908172968990841</v>
      </c>
      <c r="CJ40" s="29">
        <f t="shared" si="7"/>
        <v>-0.40028272731771164</v>
      </c>
      <c r="CK40" s="29">
        <f t="shared" si="7"/>
        <v>0.27133898471449458</v>
      </c>
      <c r="CL40" s="29">
        <f t="shared" si="7"/>
        <v>-0.42611148656450359</v>
      </c>
      <c r="CM40" s="29">
        <f t="shared" si="7"/>
        <v>-0.33114545511461069</v>
      </c>
      <c r="CN40" s="29">
        <f t="shared" si="7"/>
        <v>-0.383801629514813</v>
      </c>
      <c r="CO40" s="29">
        <f t="shared" si="7"/>
        <v>-0.25898375103648985</v>
      </c>
      <c r="CP40" s="29">
        <f t="shared" si="7"/>
        <v>-0.613246624370829</v>
      </c>
      <c r="CQ40" s="29" t="e">
        <f t="shared" si="7"/>
        <v>#DIV/0!</v>
      </c>
      <c r="CR40" s="29">
        <f t="shared" si="7"/>
        <v>-1.0518008943376729</v>
      </c>
      <c r="CS40" s="29">
        <f t="shared" si="7"/>
        <v>-0.10577778836568086</v>
      </c>
      <c r="CT40" s="29">
        <f t="shared" si="7"/>
        <v>0.16439117856657248</v>
      </c>
      <c r="CU40" s="29">
        <f t="shared" si="7"/>
        <v>0.13945675623585507</v>
      </c>
      <c r="CV40" s="29">
        <f t="shared" si="7"/>
        <v>-0.49521110388668776</v>
      </c>
      <c r="CW40" s="29">
        <f t="shared" si="7"/>
        <v>1.130284333338738E-2</v>
      </c>
      <c r="CX40" s="29">
        <f t="shared" si="7"/>
        <v>-0.11771401534494408</v>
      </c>
      <c r="CY40" s="29">
        <f t="shared" si="7"/>
        <v>-0.4962647267853475</v>
      </c>
      <c r="CZ40" s="29">
        <f t="shared" si="7"/>
        <v>7.4134404301067214E-3</v>
      </c>
      <c r="DA40" s="29">
        <f t="shared" si="7"/>
        <v>-0.33346636373051808</v>
      </c>
      <c r="DB40" s="29">
        <f t="shared" si="7"/>
        <v>-9.9069897416399988E-2</v>
      </c>
      <c r="DC40" s="29">
        <f t="shared" si="7"/>
        <v>-0.16812087080342641</v>
      </c>
      <c r="DD40" s="29">
        <f t="shared" si="7"/>
        <v>-133.93235100768035</v>
      </c>
      <c r="DE40" s="29">
        <f t="shared" si="7"/>
        <v>-0.102819214765693</v>
      </c>
      <c r="DF40" s="29">
        <f t="shared" si="7"/>
        <v>-6.6272781166931138E-2</v>
      </c>
      <c r="DG40" s="29">
        <f t="shared" si="7"/>
        <v>-0.22472099686719821</v>
      </c>
      <c r="DH40" s="29">
        <f t="shared" si="7"/>
        <v>-0.27804873587686874</v>
      </c>
      <c r="DI40" s="29">
        <f t="shared" si="7"/>
        <v>-0.45405544707087109</v>
      </c>
      <c r="DJ40" s="29">
        <f t="shared" si="7"/>
        <v>-2.4097903497538042E-2</v>
      </c>
      <c r="DK40" s="29">
        <f t="shared" si="7"/>
        <v>-2.5223931211105222E-2</v>
      </c>
      <c r="DL40" s="29">
        <f t="shared" si="7"/>
        <v>-0.14731722319064544</v>
      </c>
      <c r="DM40" s="29">
        <f t="shared" si="7"/>
        <v>0.10441074052123973</v>
      </c>
      <c r="DN40" s="29" t="e">
        <f t="shared" si="7"/>
        <v>#DIV/0!</v>
      </c>
      <c r="DO40" s="29">
        <f t="shared" si="7"/>
        <v>-0.18980515202734494</v>
      </c>
      <c r="DP40" s="29">
        <f t="shared" si="7"/>
        <v>0.15230599640117531</v>
      </c>
      <c r="DQ40" s="29">
        <f t="shared" si="7"/>
        <v>-2.9738461178253797</v>
      </c>
      <c r="DR40" s="29">
        <f t="shared" si="7"/>
        <v>-23.668970419545822</v>
      </c>
    </row>
    <row r="41" spans="1:183" x14ac:dyDescent="0.3">
      <c r="BL41" s="29">
        <f t="shared" si="6"/>
        <v>-9.8565381610927205E-2</v>
      </c>
      <c r="BM41" s="29">
        <f t="shared" si="6"/>
        <v>-0.14877963978496533</v>
      </c>
      <c r="BN41" s="29">
        <f t="shared" si="6"/>
        <v>-0.21360238108381613</v>
      </c>
      <c r="BO41" s="29">
        <f t="shared" si="6"/>
        <v>-7.0443421374644322E-2</v>
      </c>
      <c r="BP41" s="29">
        <f t="shared" si="6"/>
        <v>-0.14420293556736136</v>
      </c>
      <c r="BQ41" s="29">
        <f t="shared" si="6"/>
        <v>3.6569743253878073E-4</v>
      </c>
      <c r="BR41" s="29" t="e">
        <f t="shared" si="6"/>
        <v>#DIV/0!</v>
      </c>
      <c r="BS41" s="29">
        <f t="shared" si="6"/>
        <v>-3.9861835260276424E-2</v>
      </c>
      <c r="BT41" s="29">
        <f t="shared" si="6"/>
        <v>0.17253706704431654</v>
      </c>
      <c r="BU41" s="29">
        <f t="shared" si="6"/>
        <v>-6.8802124746647486E-4</v>
      </c>
      <c r="BV41" s="29">
        <f t="shared" si="6"/>
        <v>0.20727136840924765</v>
      </c>
      <c r="BW41" s="29">
        <f t="shared" si="6"/>
        <v>-3.7419170548151692E-2</v>
      </c>
      <c r="BX41" s="29">
        <f t="shared" si="6"/>
        <v>-0.11935950693981279</v>
      </c>
      <c r="BY41" s="29">
        <f t="shared" si="6"/>
        <v>1.7835626365552089</v>
      </c>
      <c r="BZ41" s="29">
        <f t="shared" si="6"/>
        <v>-0.17478957773085463</v>
      </c>
      <c r="CA41" s="29">
        <f t="shared" si="6"/>
        <v>7.6686560814466398E-2</v>
      </c>
      <c r="CB41" s="29">
        <f t="shared" si="8"/>
        <v>-0.30125123802333209</v>
      </c>
      <c r="CC41" s="29">
        <f t="shared" si="8"/>
        <v>0.12167809416286368</v>
      </c>
      <c r="CD41" s="29">
        <f t="shared" si="8"/>
        <v>-2.6558135147555397</v>
      </c>
      <c r="CE41" s="29">
        <f t="shared" si="8"/>
        <v>-0.29708362593267168</v>
      </c>
      <c r="CF41" s="29">
        <f t="shared" si="8"/>
        <v>-3.3553225208939552E-2</v>
      </c>
      <c r="CG41" s="29" t="e">
        <f t="shared" si="8"/>
        <v>#DIV/0!</v>
      </c>
      <c r="CH41" s="29">
        <f t="shared" si="8"/>
        <v>-1.2961784918224915</v>
      </c>
      <c r="CI41" s="29">
        <f t="shared" si="8"/>
        <v>3.3209416766562194E-2</v>
      </c>
      <c r="CJ41" s="29">
        <f t="shared" si="7"/>
        <v>-0.21448892799530728</v>
      </c>
      <c r="CK41" s="29">
        <f t="shared" si="7"/>
        <v>1.2017863720264761</v>
      </c>
      <c r="CL41" s="29">
        <f t="shared" si="7"/>
        <v>-8.5437189069377473E-2</v>
      </c>
      <c r="CM41" s="29">
        <f t="shared" si="7"/>
        <v>-0.19903702322890526</v>
      </c>
      <c r="CN41" s="29">
        <f t="shared" si="7"/>
        <v>-0.11385349701845193</v>
      </c>
      <c r="CO41" s="29">
        <f t="shared" si="7"/>
        <v>-0.68049283177809472</v>
      </c>
      <c r="CP41" s="29">
        <f t="shared" si="7"/>
        <v>-0.26850366008228954</v>
      </c>
      <c r="CQ41" s="29" t="e">
        <f t="shared" si="7"/>
        <v>#DIV/0!</v>
      </c>
      <c r="CR41" s="29">
        <f t="shared" si="7"/>
        <v>-33.911735293508748</v>
      </c>
      <c r="CS41" s="29">
        <f t="shared" si="7"/>
        <v>-1.3770747158938779E-2</v>
      </c>
      <c r="CT41" s="29">
        <f t="shared" si="7"/>
        <v>0.35499830200278792</v>
      </c>
      <c r="CU41" s="29">
        <f t="shared" si="7"/>
        <v>2.8494661153279588E-2</v>
      </c>
      <c r="CV41" s="29">
        <f t="shared" si="7"/>
        <v>-2.6183026810160284</v>
      </c>
      <c r="CW41" s="29">
        <f t="shared" si="7"/>
        <v>8.3193157717142974E-2</v>
      </c>
      <c r="CX41" s="29">
        <f t="shared" si="7"/>
        <v>7.2318393679867254E-2</v>
      </c>
      <c r="CY41" s="29">
        <f t="shared" si="7"/>
        <v>-0.39105977592312324</v>
      </c>
      <c r="CZ41" s="29">
        <f t="shared" si="7"/>
        <v>4.9636864921679624E-2</v>
      </c>
      <c r="DA41" s="29">
        <f t="shared" si="7"/>
        <v>-0.24824548543556857</v>
      </c>
      <c r="DB41" s="29">
        <f t="shared" si="7"/>
        <v>-0.18002792459161782</v>
      </c>
      <c r="DC41" s="29">
        <f t="shared" si="7"/>
        <v>-9.5825352229142569E-2</v>
      </c>
      <c r="DD41" s="29" t="e">
        <f t="shared" si="7"/>
        <v>#DIV/0!</v>
      </c>
      <c r="DE41" s="29">
        <f t="shared" si="7"/>
        <v>-0.10006182987101936</v>
      </c>
      <c r="DF41" s="29">
        <f t="shared" si="7"/>
        <v>-8.2397859157915643E-2</v>
      </c>
      <c r="DG41" s="29">
        <f t="shared" si="7"/>
        <v>-0.64967534678009864</v>
      </c>
      <c r="DH41" s="29">
        <f t="shared" si="7"/>
        <v>-0.19595599340600023</v>
      </c>
      <c r="DI41" s="29">
        <f t="shared" si="7"/>
        <v>-0.33028661157557032</v>
      </c>
      <c r="DJ41" s="29">
        <f t="shared" si="7"/>
        <v>1.0456195744693475E-2</v>
      </c>
      <c r="DK41" s="29">
        <f t="shared" si="7"/>
        <v>0.11077786709249859</v>
      </c>
      <c r="DL41" s="29">
        <f t="shared" si="7"/>
        <v>-0.17488423917211215</v>
      </c>
      <c r="DM41" s="29">
        <f t="shared" si="7"/>
        <v>0.72657688815250843</v>
      </c>
      <c r="DN41" s="29" t="e">
        <f t="shared" si="7"/>
        <v>#DIV/0!</v>
      </c>
      <c r="DO41" s="29">
        <f t="shared" si="7"/>
        <v>-0.1958356014037696</v>
      </c>
      <c r="DP41" s="29">
        <f t="shared" si="7"/>
        <v>0.44756670908728335</v>
      </c>
      <c r="DQ41" s="29">
        <f t="shared" si="7"/>
        <v>-2.0726972098363312</v>
      </c>
      <c r="DR41" s="29">
        <f t="shared" si="7"/>
        <v>-560.89345313641434</v>
      </c>
    </row>
    <row r="42" spans="1:183" x14ac:dyDescent="0.3">
      <c r="BL42" s="29">
        <f t="shared" si="6"/>
        <v>-9.279429406504236E-2</v>
      </c>
      <c r="BM42" s="29">
        <f t="shared" si="6"/>
        <v>-0.21616738024748849</v>
      </c>
      <c r="BN42" s="29">
        <f t="shared" si="6"/>
        <v>-0.23399814860348644</v>
      </c>
      <c r="BO42" s="29">
        <f t="shared" si="6"/>
        <v>-6.1449502559137947E-2</v>
      </c>
      <c r="BP42" s="29">
        <f t="shared" si="6"/>
        <v>-1.3436587327810279E-2</v>
      </c>
      <c r="BQ42" s="29">
        <f t="shared" si="6"/>
        <v>-2.5149515315460391E-2</v>
      </c>
      <c r="BR42" s="29" t="e">
        <f t="shared" si="6"/>
        <v>#DIV/0!</v>
      </c>
      <c r="BS42" s="29">
        <f t="shared" si="6"/>
        <v>-3.0098205113276766E-2</v>
      </c>
      <c r="BT42" s="29">
        <f t="shared" si="6"/>
        <v>-5.0067583379926894E-3</v>
      </c>
      <c r="BU42" s="29">
        <f t="shared" si="6"/>
        <v>-5.5641562303069603E-2</v>
      </c>
      <c r="BV42" s="29">
        <f t="shared" si="6"/>
        <v>-0.19492636892350201</v>
      </c>
      <c r="BW42" s="29">
        <f t="shared" si="6"/>
        <v>-7.6545148949813346E-2</v>
      </c>
      <c r="BX42" s="29">
        <f t="shared" si="6"/>
        <v>-9.2946976874845766E-2</v>
      </c>
      <c r="BY42" s="29">
        <f t="shared" si="6"/>
        <v>0.13295293756250975</v>
      </c>
      <c r="BZ42" s="29">
        <f t="shared" si="6"/>
        <v>-0.21420847519643044</v>
      </c>
      <c r="CA42" s="29">
        <f t="shared" si="6"/>
        <v>0.17077768381738595</v>
      </c>
      <c r="CB42" s="29">
        <f t="shared" si="8"/>
        <v>-0.33712516264920467</v>
      </c>
      <c r="CC42" s="29">
        <f t="shared" si="8"/>
        <v>0.23139117221081859</v>
      </c>
      <c r="CD42" s="29">
        <f t="shared" si="8"/>
        <v>-3.894692868311834</v>
      </c>
      <c r="CE42" s="29">
        <f t="shared" si="8"/>
        <v>-0.17250736729041038</v>
      </c>
      <c r="CF42" s="29">
        <f t="shared" si="8"/>
        <v>0.16738721570856052</v>
      </c>
      <c r="CG42" s="29" t="e">
        <f t="shared" si="8"/>
        <v>#DIV/0!</v>
      </c>
      <c r="CH42" s="29">
        <f t="shared" si="8"/>
        <v>-0.46170782580441683</v>
      </c>
      <c r="CI42" s="29">
        <f t="shared" si="8"/>
        <v>0.17937148375443079</v>
      </c>
      <c r="CJ42" s="29">
        <f t="shared" si="7"/>
        <v>-0.21354660955892213</v>
      </c>
      <c r="CK42" s="29">
        <f t="shared" si="7"/>
        <v>0.2331302822198798</v>
      </c>
      <c r="CL42" s="29">
        <f t="shared" si="7"/>
        <v>-3.3175516173550579E-2</v>
      </c>
      <c r="CM42" s="29">
        <f t="shared" si="7"/>
        <v>-0.26790655230691551</v>
      </c>
      <c r="CN42" s="29">
        <f t="shared" si="7"/>
        <v>-5.8126465400764993E-2</v>
      </c>
      <c r="CO42" s="29">
        <f t="shared" si="7"/>
        <v>-0.53849814601984325</v>
      </c>
      <c r="CP42" s="29">
        <f t="shared" si="7"/>
        <v>-0.44696587830977935</v>
      </c>
      <c r="CQ42" s="29" t="e">
        <f t="shared" si="7"/>
        <v>#DIV/0!</v>
      </c>
      <c r="CR42" s="29">
        <f t="shared" si="7"/>
        <v>0.24804424200835412</v>
      </c>
      <c r="CS42" s="29">
        <f t="shared" si="7"/>
        <v>-0.11886093322483249</v>
      </c>
      <c r="CT42" s="29">
        <f t="shared" si="7"/>
        <v>-0.14414597063701318</v>
      </c>
      <c r="CU42" s="29">
        <f t="shared" si="7"/>
        <v>-1.470887670272969E-2</v>
      </c>
      <c r="CV42" s="29">
        <f t="shared" si="7"/>
        <v>-0.88633871637267125</v>
      </c>
      <c r="CW42" s="29">
        <f t="shared" si="7"/>
        <v>-2.3964527816268122E-3</v>
      </c>
      <c r="CX42" s="29">
        <f t="shared" si="7"/>
        <v>-0.12447939131765939</v>
      </c>
      <c r="CY42" s="29">
        <f t="shared" si="7"/>
        <v>-0.47154599506017392</v>
      </c>
      <c r="CZ42" s="29">
        <f t="shared" si="7"/>
        <v>-0.21584260159332036</v>
      </c>
      <c r="DA42" s="29">
        <f t="shared" si="7"/>
        <v>0.12460498873302728</v>
      </c>
      <c r="DB42" s="29">
        <f t="shared" si="7"/>
        <v>-0.11271305935645048</v>
      </c>
      <c r="DC42" s="29">
        <f t="shared" si="7"/>
        <v>2.0681701830792876E-2</v>
      </c>
      <c r="DD42" s="29" t="e">
        <f t="shared" si="7"/>
        <v>#DIV/0!</v>
      </c>
      <c r="DE42" s="29">
        <f t="shared" si="7"/>
        <v>6.8664451293209416E-3</v>
      </c>
      <c r="DF42" s="29">
        <f t="shared" si="7"/>
        <v>-0.26132561251371378</v>
      </c>
      <c r="DG42" s="29">
        <f t="shared" si="7"/>
        <v>1.2311414653380939E-2</v>
      </c>
      <c r="DH42" s="29">
        <f t="shared" si="7"/>
        <v>-0.34711581663090763</v>
      </c>
      <c r="DI42" s="29">
        <f t="shared" si="7"/>
        <v>-0.26503142174303262</v>
      </c>
      <c r="DJ42" s="29">
        <f t="shared" si="7"/>
        <v>-5.0130105464618935E-2</v>
      </c>
      <c r="DK42" s="29">
        <f t="shared" si="7"/>
        <v>2.7971810006245157E-2</v>
      </c>
      <c r="DL42" s="29">
        <f t="shared" si="7"/>
        <v>-0.22866676922921858</v>
      </c>
      <c r="DM42" s="29">
        <f t="shared" si="7"/>
        <v>-0.14453857107924228</v>
      </c>
      <c r="DN42" s="29" t="e">
        <f t="shared" si="7"/>
        <v>#DIV/0!</v>
      </c>
      <c r="DO42" s="29">
        <f t="shared" si="7"/>
        <v>-0.15821951031350356</v>
      </c>
      <c r="DP42" s="29">
        <f t="shared" si="7"/>
        <v>0.23794101358342906</v>
      </c>
      <c r="DQ42" s="29">
        <f t="shared" si="7"/>
        <v>-2.23399936689228</v>
      </c>
      <c r="DR42" s="29">
        <f t="shared" si="7"/>
        <v>-413.98547396518023</v>
      </c>
    </row>
    <row r="43" spans="1:183" x14ac:dyDescent="0.3">
      <c r="BL43" s="29">
        <f t="shared" si="6"/>
        <v>-7.5934852771578187E-2</v>
      </c>
      <c r="BM43" s="29">
        <f t="shared" si="6"/>
        <v>-0.34325874526767208</v>
      </c>
      <c r="BN43" s="29">
        <f t="shared" si="6"/>
        <v>-0.37827032182197096</v>
      </c>
      <c r="BO43" s="29">
        <f t="shared" si="6"/>
        <v>-0.26825944142772429</v>
      </c>
      <c r="BP43" s="29">
        <f t="shared" si="6"/>
        <v>-2.5087468531441171E-2</v>
      </c>
      <c r="BQ43" s="29">
        <f t="shared" si="6"/>
        <v>-3.9094669222786704E-2</v>
      </c>
      <c r="BR43" s="29" t="e">
        <f t="shared" si="6"/>
        <v>#DIV/0!</v>
      </c>
      <c r="BS43" s="29">
        <f t="shared" si="6"/>
        <v>-4.8822100367182375E-2</v>
      </c>
      <c r="BT43" s="29">
        <f t="shared" si="6"/>
        <v>-0.45862496492972293</v>
      </c>
      <c r="BU43" s="29">
        <f t="shared" si="6"/>
        <v>-6.2673349176719739E-2</v>
      </c>
      <c r="BV43" s="29">
        <f t="shared" si="6"/>
        <v>-0.31339284903827824</v>
      </c>
      <c r="BW43" s="29">
        <f t="shared" si="6"/>
        <v>-0.10912272905787668</v>
      </c>
      <c r="BX43" s="29">
        <f t="shared" si="6"/>
        <v>-0.41531514986642604</v>
      </c>
      <c r="BY43" s="29">
        <f t="shared" si="6"/>
        <v>-1.8972493716324825</v>
      </c>
      <c r="BZ43" s="29">
        <f t="shared" si="6"/>
        <v>-0.16381186042230611</v>
      </c>
      <c r="CA43" s="29">
        <f t="shared" si="6"/>
        <v>-0.69618521167731395</v>
      </c>
      <c r="CB43" s="29">
        <f t="shared" si="8"/>
        <v>-0.43880042367100414</v>
      </c>
      <c r="CC43" s="29">
        <f t="shared" si="8"/>
        <v>0.2451467560747225</v>
      </c>
      <c r="CD43" s="29">
        <f t="shared" si="8"/>
        <v>-14.32261800105762</v>
      </c>
      <c r="CE43" s="29">
        <f t="shared" si="8"/>
        <v>-0.31993257953668364</v>
      </c>
      <c r="CF43" s="29">
        <f t="shared" si="8"/>
        <v>-0.14889210511927398</v>
      </c>
      <c r="CG43" s="29" t="e">
        <f t="shared" si="8"/>
        <v>#DIV/0!</v>
      </c>
      <c r="CH43" s="29">
        <f t="shared" si="8"/>
        <v>-0.25535579145348553</v>
      </c>
      <c r="CI43" s="29">
        <f t="shared" si="8"/>
        <v>-0.15408850114598138</v>
      </c>
      <c r="CJ43" s="29">
        <f t="shared" si="7"/>
        <v>-0.32437421348424061</v>
      </c>
      <c r="CK43" s="29">
        <f t="shared" si="7"/>
        <v>-0.52703108614760508</v>
      </c>
      <c r="CL43" s="29">
        <f t="shared" si="7"/>
        <v>-1.4786418766378824</v>
      </c>
      <c r="CM43" s="29">
        <f t="shared" si="7"/>
        <v>-0.40377822340915659</v>
      </c>
      <c r="CN43" s="29">
        <f t="shared" si="7"/>
        <v>-0.31449189159837643</v>
      </c>
      <c r="CO43" s="29">
        <f t="shared" si="7"/>
        <v>-0.44334698606109452</v>
      </c>
      <c r="CP43" s="29">
        <f t="shared" si="7"/>
        <v>-0.52539856826746612</v>
      </c>
      <c r="CQ43" s="29" t="e">
        <f t="shared" si="7"/>
        <v>#DIV/0!</v>
      </c>
      <c r="CR43" s="29">
        <f t="shared" si="7"/>
        <v>-0.54512979601756206</v>
      </c>
      <c r="CS43" s="29">
        <f t="shared" si="7"/>
        <v>-0.14841283387160087</v>
      </c>
      <c r="CT43" s="29">
        <f t="shared" si="7"/>
        <v>-0.46319718282700717</v>
      </c>
      <c r="CU43" s="29">
        <f t="shared" si="7"/>
        <v>-3.2468228662215735</v>
      </c>
      <c r="CV43" s="29">
        <f t="shared" si="7"/>
        <v>-0.18442111166297348</v>
      </c>
      <c r="CW43" s="29">
        <f t="shared" si="7"/>
        <v>-4.0384080212637619E-3</v>
      </c>
      <c r="CX43" s="29">
        <f t="shared" si="7"/>
        <v>-0.14028987013253114</v>
      </c>
      <c r="CY43" s="29">
        <f t="shared" si="7"/>
        <v>-0.3182801982945942</v>
      </c>
      <c r="CZ43" s="29">
        <f t="shared" si="7"/>
        <v>-0.78511113659392073</v>
      </c>
      <c r="DA43" s="29">
        <f t="shared" si="7"/>
        <v>7.6523268176446613E-2</v>
      </c>
      <c r="DB43" s="29">
        <f t="shared" si="7"/>
        <v>-9.0835150631870087E-2</v>
      </c>
      <c r="DC43" s="29">
        <f t="shared" si="7"/>
        <v>-0.2655985716036664</v>
      </c>
      <c r="DD43" s="29" t="e">
        <f t="shared" si="7"/>
        <v>#DIV/0!</v>
      </c>
      <c r="DE43" s="29">
        <f t="shared" si="7"/>
        <v>-0.18138395555939379</v>
      </c>
      <c r="DF43" s="29">
        <f t="shared" si="7"/>
        <v>-0.15396716905689412</v>
      </c>
      <c r="DG43" s="29">
        <f t="shared" si="7"/>
        <v>-0.71453618693925414</v>
      </c>
      <c r="DH43" s="29">
        <f t="shared" si="7"/>
        <v>-0.40635057486247295</v>
      </c>
      <c r="DI43" s="29">
        <f t="shared" si="7"/>
        <v>-0.43690841869201658</v>
      </c>
      <c r="DJ43" s="29">
        <f t="shared" si="7"/>
        <v>-0.35025670545648346</v>
      </c>
      <c r="DK43" s="29">
        <f t="shared" si="7"/>
        <v>-0.26516628581367596</v>
      </c>
      <c r="DL43" s="29">
        <f t="shared" si="7"/>
        <v>-0.3233255674940394</v>
      </c>
      <c r="DM43" s="29">
        <f t="shared" si="7"/>
        <v>-0.29247600365603654</v>
      </c>
      <c r="DN43" s="29" t="e">
        <f t="shared" si="7"/>
        <v>#DIV/0!</v>
      </c>
      <c r="DO43" s="29">
        <f t="shared" si="7"/>
        <v>-8.9446466350052489E-2</v>
      </c>
      <c r="DP43" s="29">
        <f t="shared" si="7"/>
        <v>-0.42219972518650711</v>
      </c>
      <c r="DQ43" s="29">
        <f t="shared" si="7"/>
        <v>-6.5827152338038157</v>
      </c>
      <c r="DR43" s="29" t="e">
        <f t="shared" si="7"/>
        <v>#DIV/0!</v>
      </c>
    </row>
    <row r="44" spans="1:183" x14ac:dyDescent="0.3">
      <c r="BL44" s="29">
        <f t="shared" si="6"/>
        <v>-0.25201151262646304</v>
      </c>
      <c r="BM44" s="29">
        <f t="shared" si="6"/>
        <v>-0.24146943057776771</v>
      </c>
      <c r="BN44" s="29">
        <f t="shared" si="6"/>
        <v>-0.49516097835131301</v>
      </c>
      <c r="BO44" s="29">
        <f t="shared" si="6"/>
        <v>2.7482698642033121E-2</v>
      </c>
      <c r="BP44" s="29">
        <f t="shared" si="6"/>
        <v>-2.6482040436494936E-2</v>
      </c>
      <c r="BQ44" s="29">
        <f t="shared" si="6"/>
        <v>7.1177404171840486E-3</v>
      </c>
      <c r="BR44" s="29" t="e">
        <f t="shared" si="6"/>
        <v>#DIV/0!</v>
      </c>
      <c r="BS44" s="29">
        <f t="shared" si="6"/>
        <v>-5.7485369964482835E-2</v>
      </c>
      <c r="BT44" s="29">
        <f t="shared" si="6"/>
        <v>-0.52805112273022403</v>
      </c>
      <c r="BU44" s="29">
        <f t="shared" si="6"/>
        <v>-3.8245562042497738E-2</v>
      </c>
      <c r="BV44" s="29">
        <f t="shared" si="6"/>
        <v>0.37548625637679045</v>
      </c>
      <c r="BW44" s="29">
        <f t="shared" si="6"/>
        <v>-7.0308111256263794E-2</v>
      </c>
      <c r="BX44" s="29">
        <f t="shared" si="6"/>
        <v>-0.22071648599562721</v>
      </c>
      <c r="BY44" s="29">
        <f t="shared" si="6"/>
        <v>-2.495172824734893</v>
      </c>
      <c r="BZ44" s="29">
        <f t="shared" si="6"/>
        <v>-0.1661552526124177</v>
      </c>
      <c r="CA44" s="29">
        <f t="shared" si="6"/>
        <v>-7.7092369253739319</v>
      </c>
      <c r="CB44" s="29">
        <f t="shared" si="8"/>
        <v>-0.38018340257769845</v>
      </c>
      <c r="CC44" s="29">
        <f t="shared" si="8"/>
        <v>-0.14740865514793605</v>
      </c>
      <c r="CD44" s="29">
        <f t="shared" si="8"/>
        <v>-24.196214228051126</v>
      </c>
      <c r="CE44" s="29">
        <f t="shared" si="8"/>
        <v>-0.39898694860660744</v>
      </c>
      <c r="CF44" s="29">
        <f t="shared" si="8"/>
        <v>-0.12686242334262343</v>
      </c>
      <c r="CG44" s="29" t="e">
        <f t="shared" si="8"/>
        <v>#DIV/0!</v>
      </c>
      <c r="CH44" s="29">
        <f t="shared" si="8"/>
        <v>-0.39470308651881569</v>
      </c>
      <c r="CI44" s="29">
        <f t="shared" si="8"/>
        <v>-0.28861662493860574</v>
      </c>
      <c r="CJ44" s="29">
        <f t="shared" si="7"/>
        <v>-0.52940008080606027</v>
      </c>
      <c r="CK44" s="29">
        <f t="shared" si="7"/>
        <v>-1.9150307168931464</v>
      </c>
      <c r="CL44" s="29">
        <f t="shared" si="7"/>
        <v>-3.5941824722527653</v>
      </c>
      <c r="CM44" s="29">
        <f t="shared" si="7"/>
        <v>-0.37042353128577454</v>
      </c>
      <c r="CN44" s="29">
        <f t="shared" si="7"/>
        <v>-0.46840459742200968</v>
      </c>
      <c r="CO44" s="29">
        <f t="shared" si="7"/>
        <v>-0.13914457719813722</v>
      </c>
      <c r="CP44" s="29">
        <f t="shared" si="7"/>
        <v>-0.51839371351944896</v>
      </c>
      <c r="CQ44" s="29" t="e">
        <f t="shared" si="7"/>
        <v>#DIV/0!</v>
      </c>
      <c r="CR44" s="29">
        <f t="shared" si="7"/>
        <v>-0.57839584191536419</v>
      </c>
      <c r="CS44" s="29">
        <f t="shared" si="7"/>
        <v>-0.1030600508253392</v>
      </c>
      <c r="CT44" s="29">
        <f t="shared" si="7"/>
        <v>-0.64604247929631842</v>
      </c>
      <c r="CU44" s="29">
        <f t="shared" si="7"/>
        <v>-1.0493366742249488</v>
      </c>
      <c r="CV44" s="29">
        <f t="shared" si="7"/>
        <v>-2.1249839914487132</v>
      </c>
      <c r="CW44" s="29">
        <f t="shared" si="7"/>
        <v>0.10494766305922032</v>
      </c>
      <c r="CX44" s="29">
        <f t="shared" si="7"/>
        <v>-0.17982286920161417</v>
      </c>
      <c r="CY44" s="29">
        <f t="shared" si="7"/>
        <v>-0.5233379712147721</v>
      </c>
      <c r="CZ44" s="29">
        <f t="shared" si="7"/>
        <v>-0.47090366087028102</v>
      </c>
      <c r="DA44" s="29">
        <f t="shared" si="7"/>
        <v>-0.111303293470292</v>
      </c>
      <c r="DB44" s="29">
        <f t="shared" si="7"/>
        <v>-0.26858806093869714</v>
      </c>
      <c r="DC44" s="29">
        <f t="shared" si="7"/>
        <v>-0.23695987979352706</v>
      </c>
      <c r="DD44" s="29" t="e">
        <f t="shared" si="7"/>
        <v>#DIV/0!</v>
      </c>
      <c r="DE44" s="29">
        <f t="shared" si="7"/>
        <v>-0.23131254165541559</v>
      </c>
      <c r="DF44" s="29">
        <f t="shared" si="7"/>
        <v>-0.12139821172892207</v>
      </c>
      <c r="DG44" s="29">
        <f t="shared" si="7"/>
        <v>-0.46821307763897346</v>
      </c>
      <c r="DH44" s="29">
        <f t="shared" si="7"/>
        <v>-0.74412891030849249</v>
      </c>
      <c r="DI44" s="29">
        <f t="shared" si="7"/>
        <v>-0.49782544856226885</v>
      </c>
      <c r="DJ44" s="29">
        <f t="shared" si="7"/>
        <v>-0.27177578481370734</v>
      </c>
      <c r="DK44" s="29">
        <f t="shared" si="7"/>
        <v>-0.21625128942858107</v>
      </c>
      <c r="DL44" s="29">
        <f t="shared" si="7"/>
        <v>-0.25375820143889483</v>
      </c>
      <c r="DM44" s="29">
        <f t="shared" si="7"/>
        <v>-0.20707151833763149</v>
      </c>
      <c r="DN44" s="29" t="e">
        <f t="shared" si="7"/>
        <v>#DIV/0!</v>
      </c>
      <c r="DO44" s="29">
        <f t="shared" si="7"/>
        <v>-0.28333834348025733</v>
      </c>
      <c r="DP44" s="29">
        <f t="shared" si="7"/>
        <v>-0.54480556800598356</v>
      </c>
      <c r="DQ44" s="29">
        <f t="shared" si="7"/>
        <v>-5636.6120354907944</v>
      </c>
      <c r="DR44" s="29" t="e">
        <f t="shared" si="7"/>
        <v>#DIV/0!</v>
      </c>
    </row>
    <row r="45" spans="1:183" x14ac:dyDescent="0.3">
      <c r="BL45" s="29">
        <f t="shared" si="6"/>
        <v>-0.57212187564371519</v>
      </c>
      <c r="BM45" s="29">
        <f t="shared" si="6"/>
        <v>-0.24682269975869764</v>
      </c>
      <c r="BN45" s="29">
        <f t="shared" si="6"/>
        <v>-0.21726434069049616</v>
      </c>
      <c r="BO45" s="29">
        <f t="shared" si="6"/>
        <v>8.3626498811981698E-2</v>
      </c>
      <c r="BP45" s="29">
        <f t="shared" si="6"/>
        <v>-0.10037184017157125</v>
      </c>
      <c r="BQ45" s="29">
        <f t="shared" si="6"/>
        <v>-7.9059118421527241E-3</v>
      </c>
      <c r="BR45" s="29" t="e">
        <f t="shared" si="6"/>
        <v>#DIV/0!</v>
      </c>
      <c r="BS45" s="29">
        <f t="shared" si="6"/>
        <v>2.2053099416129984E-2</v>
      </c>
      <c r="BT45" s="29">
        <f t="shared" si="6"/>
        <v>-0.14102820896017088</v>
      </c>
      <c r="BU45" s="29">
        <f t="shared" si="6"/>
        <v>-0.10723288718518464</v>
      </c>
      <c r="BV45" s="29">
        <f t="shared" si="6"/>
        <v>-0.33928557916821389</v>
      </c>
      <c r="BW45" s="29">
        <f t="shared" si="6"/>
        <v>-5.0768469728229348E-2</v>
      </c>
      <c r="BX45" s="29">
        <f t="shared" si="6"/>
        <v>-0.30628046280063737</v>
      </c>
      <c r="BY45" s="29">
        <f t="shared" si="6"/>
        <v>-0.75996497522739914</v>
      </c>
      <c r="BZ45" s="29">
        <f t="shared" si="6"/>
        <v>-7.2337211847183058E-2</v>
      </c>
      <c r="CA45" s="29">
        <f t="shared" si="6"/>
        <v>-1.5212997549272789</v>
      </c>
      <c r="CB45" s="29">
        <f t="shared" si="8"/>
        <v>-0.4103389709819325</v>
      </c>
      <c r="CC45" s="29">
        <f t="shared" si="8"/>
        <v>-0.62937657985008233</v>
      </c>
      <c r="CD45" s="29">
        <f t="shared" si="8"/>
        <v>-14.127797949223181</v>
      </c>
      <c r="CE45" s="29">
        <f t="shared" si="8"/>
        <v>-0.4147727990509863</v>
      </c>
      <c r="CF45" s="29">
        <f t="shared" si="8"/>
        <v>-0.10188977452061798</v>
      </c>
      <c r="CG45" s="29">
        <f t="shared" si="8"/>
        <v>-0.11111111111111109</v>
      </c>
      <c r="CH45" s="29">
        <f t="shared" si="8"/>
        <v>-1.0141744137153217</v>
      </c>
      <c r="CI45" s="29">
        <f t="shared" si="8"/>
        <v>-0.14339839850700931</v>
      </c>
      <c r="CJ45" s="29">
        <f t="shared" si="7"/>
        <v>-0.55055084482652317</v>
      </c>
      <c r="CK45" s="29">
        <f t="shared" si="7"/>
        <v>-0.96647439719051642</v>
      </c>
      <c r="CL45" s="29">
        <f t="shared" si="7"/>
        <v>-0.61091155690383525</v>
      </c>
      <c r="CM45" s="29">
        <f t="shared" si="7"/>
        <v>-0.32199789763264275</v>
      </c>
      <c r="CN45" s="29">
        <f t="shared" si="7"/>
        <v>-0.40627333701286239</v>
      </c>
      <c r="CO45" s="29">
        <f t="shared" si="7"/>
        <v>-0.38470288836338173</v>
      </c>
      <c r="CP45" s="29">
        <f t="shared" si="7"/>
        <v>-0.44206121667526299</v>
      </c>
      <c r="CQ45" s="29" t="e">
        <f t="shared" si="7"/>
        <v>#DIV/0!</v>
      </c>
      <c r="CR45" s="29">
        <f t="shared" si="7"/>
        <v>-0.63002917000889136</v>
      </c>
      <c r="CS45" s="29">
        <f t="shared" si="7"/>
        <v>-8.7254695155260187E-2</v>
      </c>
      <c r="CT45" s="29">
        <f t="shared" si="7"/>
        <v>-0.28638609476191412</v>
      </c>
      <c r="CU45" s="29">
        <f t="shared" si="7"/>
        <v>-2.4203698972721455E-2</v>
      </c>
      <c r="CV45" s="29">
        <f t="shared" si="7"/>
        <v>-3.0648487070412678E-3</v>
      </c>
      <c r="CW45" s="29">
        <f t="shared" si="7"/>
        <v>8.2139507676593948E-2</v>
      </c>
      <c r="CX45" s="29">
        <f t="shared" si="7"/>
        <v>-0.16324455194960164</v>
      </c>
      <c r="CY45" s="29">
        <f t="shared" si="7"/>
        <v>-0.46731152904807383</v>
      </c>
      <c r="CZ45" s="29">
        <f t="shared" si="7"/>
        <v>-0.31904016140560387</v>
      </c>
      <c r="DA45" s="29">
        <f t="shared" si="7"/>
        <v>-0.44561842053486589</v>
      </c>
      <c r="DB45" s="29">
        <f t="shared" si="7"/>
        <v>0.12633163224699517</v>
      </c>
      <c r="DC45" s="29">
        <f t="shared" si="7"/>
        <v>-0.25157943502296609</v>
      </c>
      <c r="DD45" s="29" t="e">
        <f t="shared" si="7"/>
        <v>#DIV/0!</v>
      </c>
      <c r="DE45" s="29">
        <f t="shared" si="7"/>
        <v>-0.13179188431186728</v>
      </c>
      <c r="DF45" s="29">
        <f t="shared" si="7"/>
        <v>-0.26146043830818455</v>
      </c>
      <c r="DG45" s="29">
        <f t="shared" si="7"/>
        <v>-0.8441995448033307</v>
      </c>
      <c r="DH45" s="29">
        <f t="shared" si="7"/>
        <v>-0.63222363850412999</v>
      </c>
      <c r="DI45" s="29">
        <f t="shared" si="7"/>
        <v>-0.37793436629958188</v>
      </c>
      <c r="DJ45" s="29">
        <f t="shared" si="7"/>
        <v>-0.1346784631180965</v>
      </c>
      <c r="DK45" s="29">
        <f t="shared" si="7"/>
        <v>-0.2270361151633471</v>
      </c>
      <c r="DL45" s="29">
        <f t="shared" si="7"/>
        <v>-0.15996663883902373</v>
      </c>
      <c r="DM45" s="29">
        <f t="shared" si="7"/>
        <v>-0.24474281771421391</v>
      </c>
      <c r="DN45" s="29" t="e">
        <f t="shared" si="7"/>
        <v>#DIV/0!</v>
      </c>
      <c r="DO45" s="29">
        <f t="shared" si="7"/>
        <v>-1.1371911757399211E-2</v>
      </c>
      <c r="DP45" s="29">
        <f t="shared" si="7"/>
        <v>-0.62870992637452228</v>
      </c>
      <c r="DQ45" s="29">
        <f t="shared" si="7"/>
        <v>-4.7507690637261932</v>
      </c>
      <c r="DR45" s="29">
        <f t="shared" si="7"/>
        <v>-524.64010063959654</v>
      </c>
    </row>
    <row r="46" spans="1:183" x14ac:dyDescent="0.3">
      <c r="BL46" s="29">
        <f t="shared" si="6"/>
        <v>-0.28005665108624678</v>
      </c>
      <c r="BM46" s="29">
        <f t="shared" si="6"/>
        <v>-0.129729842952652</v>
      </c>
      <c r="BN46" s="29">
        <f t="shared" si="6"/>
        <v>-0.24588624223842037</v>
      </c>
      <c r="BO46" s="29">
        <f t="shared" si="6"/>
        <v>-5.7744752472635996E-3</v>
      </c>
      <c r="BP46" s="29">
        <f t="shared" si="6"/>
        <v>-6.6439058783210048E-2</v>
      </c>
      <c r="BQ46" s="29">
        <f t="shared" si="6"/>
        <v>-5.6778154406271764E-3</v>
      </c>
      <c r="BR46" s="29" t="e">
        <f t="shared" si="6"/>
        <v>#DIV/0!</v>
      </c>
      <c r="BS46" s="29">
        <f t="shared" si="6"/>
        <v>7.0971134957342752E-3</v>
      </c>
      <c r="BT46" s="29">
        <f t="shared" si="6"/>
        <v>-0.17050883555749252</v>
      </c>
      <c r="BU46" s="29">
        <f t="shared" si="6"/>
        <v>-8.0673380017355245E-2</v>
      </c>
      <c r="BV46" s="29">
        <f t="shared" si="6"/>
        <v>-0.21983282550958894</v>
      </c>
      <c r="BW46" s="29">
        <f t="shared" si="6"/>
        <v>-0.11895957467541463</v>
      </c>
      <c r="BX46" s="29">
        <f t="shared" si="6"/>
        <v>-0.19334434816634838</v>
      </c>
      <c r="BY46" s="29">
        <f t="shared" si="6"/>
        <v>-0.67862576995319057</v>
      </c>
      <c r="BZ46" s="29">
        <f t="shared" si="6"/>
        <v>-8.5991124884490233E-3</v>
      </c>
      <c r="CA46" s="29">
        <f t="shared" si="6"/>
        <v>-0.73594507289056244</v>
      </c>
      <c r="CB46" s="29">
        <f t="shared" si="8"/>
        <v>-0.4635550209234709</v>
      </c>
      <c r="CC46" s="29">
        <f t="shared" si="8"/>
        <v>-0.86293491305084891</v>
      </c>
      <c r="CD46" s="29">
        <f t="shared" si="8"/>
        <v>-3.5570575967148561</v>
      </c>
      <c r="CE46" s="29">
        <f t="shared" si="8"/>
        <v>-0.26972016472017812</v>
      </c>
      <c r="CF46" s="29">
        <f t="shared" si="8"/>
        <v>-0.12918050540651282</v>
      </c>
      <c r="CG46" s="29">
        <f t="shared" si="8"/>
        <v>-1.2055872876814215</v>
      </c>
      <c r="CH46" s="29">
        <f t="shared" si="8"/>
        <v>-0.81899908403242749</v>
      </c>
      <c r="CI46" s="29">
        <f t="shared" si="8"/>
        <v>-0.10824005090921529</v>
      </c>
      <c r="CJ46" s="29">
        <f t="shared" si="7"/>
        <v>-0.42534848233762701</v>
      </c>
      <c r="CK46" s="29">
        <f t="shared" si="7"/>
        <v>-0.81849887723590264</v>
      </c>
      <c r="CL46" s="29">
        <f t="shared" si="7"/>
        <v>-0.24618747330603219</v>
      </c>
      <c r="CM46" s="29">
        <f t="shared" si="7"/>
        <v>-0.16470976414034999</v>
      </c>
      <c r="CN46" s="29">
        <f t="shared" si="7"/>
        <v>-0.42321827076673024</v>
      </c>
      <c r="CO46" s="29">
        <f t="shared" si="7"/>
        <v>-0.37266210630752439</v>
      </c>
      <c r="CP46" s="29">
        <f t="shared" si="7"/>
        <v>-0.42681169923629769</v>
      </c>
      <c r="CQ46" s="29" t="e">
        <f t="shared" si="7"/>
        <v>#DIV/0!</v>
      </c>
      <c r="CR46" s="29">
        <f t="shared" si="7"/>
        <v>-0.70521009287541747</v>
      </c>
      <c r="CS46" s="29">
        <f t="shared" si="7"/>
        <v>-5.4766905437557023E-2</v>
      </c>
      <c r="CT46" s="29">
        <f t="shared" ref="CT46:DR56" si="9">+CT16-FC16</f>
        <v>-0.2157061990534368</v>
      </c>
      <c r="CU46" s="29">
        <f t="shared" si="9"/>
        <v>-9.5891674381294423E-2</v>
      </c>
      <c r="CV46" s="29">
        <f t="shared" si="9"/>
        <v>-0.44423858625005419</v>
      </c>
      <c r="CW46" s="29">
        <f t="shared" si="9"/>
        <v>-2.2181393943345284E-2</v>
      </c>
      <c r="CX46" s="29">
        <f t="shared" si="9"/>
        <v>-0.30544811892316104</v>
      </c>
      <c r="CY46" s="29">
        <f t="shared" si="9"/>
        <v>-0.55024640519166501</v>
      </c>
      <c r="CZ46" s="29">
        <f t="shared" si="9"/>
        <v>-0.19476266305690559</v>
      </c>
      <c r="DA46" s="29">
        <f t="shared" si="9"/>
        <v>-0.28168362348786591</v>
      </c>
      <c r="DB46" s="29">
        <f t="shared" si="9"/>
        <v>-3.8742979981276182E-2</v>
      </c>
      <c r="DC46" s="29">
        <f t="shared" si="9"/>
        <v>-0.17318953903157341</v>
      </c>
      <c r="DD46" s="29" t="e">
        <f t="shared" si="9"/>
        <v>#DIV/0!</v>
      </c>
      <c r="DE46" s="29">
        <f t="shared" si="9"/>
        <v>-0.21028270532550097</v>
      </c>
      <c r="DF46" s="29">
        <f t="shared" si="9"/>
        <v>-0.18537565649284293</v>
      </c>
      <c r="DG46" s="29">
        <f t="shared" si="9"/>
        <v>-0.73978276799983278</v>
      </c>
      <c r="DH46" s="29">
        <f t="shared" si="9"/>
        <v>-0.20520322291356052</v>
      </c>
      <c r="DI46" s="29">
        <f t="shared" si="9"/>
        <v>-0.19119650972492486</v>
      </c>
      <c r="DJ46" s="29">
        <f t="shared" si="9"/>
        <v>-5.3375335680523328E-2</v>
      </c>
      <c r="DK46" s="29">
        <f t="shared" si="9"/>
        <v>-0.18222091147328512</v>
      </c>
      <c r="DL46" s="29">
        <f t="shared" si="9"/>
        <v>-4.3258022170033161E-2</v>
      </c>
      <c r="DM46" s="29">
        <f t="shared" si="9"/>
        <v>-0.33180919346473048</v>
      </c>
      <c r="DN46" s="29" t="e">
        <f t="shared" si="9"/>
        <v>#DIV/0!</v>
      </c>
      <c r="DO46" s="29">
        <f t="shared" si="9"/>
        <v>6.190161074593481E-2</v>
      </c>
      <c r="DP46" s="29">
        <f t="shared" si="9"/>
        <v>-0.47035934846956806</v>
      </c>
      <c r="DQ46" s="29">
        <f t="shared" si="9"/>
        <v>-1.6224589826756552</v>
      </c>
      <c r="DR46" s="29">
        <f t="shared" si="9"/>
        <v>-3.0119168712155364</v>
      </c>
    </row>
    <row r="47" spans="1:183" x14ac:dyDescent="0.3">
      <c r="BL47" s="29">
        <f t="shared" si="6"/>
        <v>-0.27110635973417718</v>
      </c>
      <c r="BM47" s="29">
        <f t="shared" si="6"/>
        <v>9.0148682554282988E-2</v>
      </c>
      <c r="BN47" s="29">
        <f t="shared" si="6"/>
        <v>0.10711046786616518</v>
      </c>
      <c r="BO47" s="29">
        <f t="shared" si="6"/>
        <v>0.14456994853330574</v>
      </c>
      <c r="BP47" s="29">
        <f t="shared" si="6"/>
        <v>0.35027112197201177</v>
      </c>
      <c r="BQ47" s="29">
        <f t="shared" si="6"/>
        <v>1.5542429143921122E-2</v>
      </c>
      <c r="BR47" s="29" t="e">
        <f t="shared" si="6"/>
        <v>#DIV/0!</v>
      </c>
      <c r="BS47" s="29">
        <f t="shared" si="6"/>
        <v>7.7192513142096963E-2</v>
      </c>
      <c r="BT47" s="29">
        <f t="shared" si="6"/>
        <v>0.12755955752490322</v>
      </c>
      <c r="BU47" s="29">
        <f t="shared" si="6"/>
        <v>-0.1246689992355402</v>
      </c>
      <c r="BV47" s="29">
        <f t="shared" si="6"/>
        <v>-0.37596241744369885</v>
      </c>
      <c r="BW47" s="29">
        <f t="shared" si="6"/>
        <v>-2.4573669891617467E-2</v>
      </c>
      <c r="BX47" s="29">
        <f t="shared" si="6"/>
        <v>5.1718979669483023E-2</v>
      </c>
      <c r="BY47" s="29">
        <f t="shared" si="6"/>
        <v>1.0354991506759781E-2</v>
      </c>
      <c r="BZ47" s="29">
        <f t="shared" si="6"/>
        <v>0.20251698461361045</v>
      </c>
      <c r="CA47" s="29">
        <f t="shared" si="6"/>
        <v>0.33564524529169559</v>
      </c>
      <c r="CB47" s="29">
        <f t="shared" si="8"/>
        <v>-0.29300269830802517</v>
      </c>
      <c r="CC47" s="29">
        <f t="shared" si="8"/>
        <v>-1.0811044178714215</v>
      </c>
      <c r="CD47" s="29">
        <f t="shared" si="8"/>
        <v>-8.1182119457726287</v>
      </c>
      <c r="CE47" s="29">
        <f t="shared" si="8"/>
        <v>4.4369281530366012E-2</v>
      </c>
      <c r="CF47" s="29">
        <f t="shared" si="8"/>
        <v>-0.16158868033456142</v>
      </c>
      <c r="CG47" s="29">
        <f t="shared" si="8"/>
        <v>-11.710181991973524</v>
      </c>
      <c r="CH47" s="29">
        <f t="shared" si="8"/>
        <v>0.22863925301724786</v>
      </c>
      <c r="CI47" s="29">
        <f t="shared" si="8"/>
        <v>-0.14804419575209316</v>
      </c>
      <c r="CJ47" s="29">
        <f t="shared" si="8"/>
        <v>0.12862162510010466</v>
      </c>
      <c r="CK47" s="29">
        <f t="shared" si="8"/>
        <v>0.56411043823848073</v>
      </c>
      <c r="CL47" s="29">
        <f t="shared" si="8"/>
        <v>0.20692798089347786</v>
      </c>
      <c r="CM47" s="29">
        <f t="shared" si="8"/>
        <v>7.6009569721012582E-2</v>
      </c>
      <c r="CN47" s="29">
        <f t="shared" si="8"/>
        <v>6.1439716127625221E-2</v>
      </c>
      <c r="CO47" s="29">
        <f t="shared" si="8"/>
        <v>0.28771373697350211</v>
      </c>
      <c r="CP47" s="29">
        <f t="shared" si="8"/>
        <v>3.2910771594022448E-2</v>
      </c>
      <c r="CQ47" s="29" t="e">
        <f t="shared" si="8"/>
        <v>#DIV/0!</v>
      </c>
      <c r="CR47" s="29">
        <f t="shared" ref="CR47:CX62" si="10">+CR17-FA17</f>
        <v>-0.53836133948801845</v>
      </c>
      <c r="CS47" s="29">
        <f t="shared" si="10"/>
        <v>-0.12895844956625124</v>
      </c>
      <c r="CT47" s="29">
        <f t="shared" si="9"/>
        <v>-0.40483450241539609</v>
      </c>
      <c r="CU47" s="29">
        <f t="shared" si="9"/>
        <v>-0.15985088420186999</v>
      </c>
      <c r="CV47" s="29">
        <f t="shared" si="9"/>
        <v>0.74163280581657154</v>
      </c>
      <c r="CW47" s="29">
        <f t="shared" si="9"/>
        <v>0.10565758878813836</v>
      </c>
      <c r="CX47" s="29">
        <f t="shared" si="9"/>
        <v>-0.36557353858573216</v>
      </c>
      <c r="CY47" s="29">
        <f t="shared" si="9"/>
        <v>-0.41230194132957543</v>
      </c>
      <c r="CZ47" s="29">
        <f t="shared" si="9"/>
        <v>4.1847268988326469E-2</v>
      </c>
      <c r="DA47" s="29">
        <f t="shared" si="9"/>
        <v>0.23339320086260851</v>
      </c>
      <c r="DB47" s="29">
        <f t="shared" si="9"/>
        <v>0.1180102279849401</v>
      </c>
      <c r="DC47" s="29">
        <f t="shared" si="9"/>
        <v>-1.1236269533460463E-2</v>
      </c>
      <c r="DD47" s="29">
        <f t="shared" si="9"/>
        <v>9.2206851790528788E-2</v>
      </c>
      <c r="DE47" s="29">
        <f t="shared" si="9"/>
        <v>-0.24214507671967311</v>
      </c>
      <c r="DF47" s="29">
        <f t="shared" si="9"/>
        <v>1.669194862345047E-2</v>
      </c>
      <c r="DG47" s="29">
        <f t="shared" si="9"/>
        <v>-0.32957970754810195</v>
      </c>
      <c r="DH47" s="29">
        <f t="shared" si="9"/>
        <v>0.24970879992652928</v>
      </c>
      <c r="DI47" s="29">
        <f t="shared" si="9"/>
        <v>0.25919214221338371</v>
      </c>
      <c r="DJ47" s="29">
        <f t="shared" si="9"/>
        <v>1.0748016626868084E-2</v>
      </c>
      <c r="DK47" s="29">
        <f t="shared" si="9"/>
        <v>-2.9072072042008346E-2</v>
      </c>
      <c r="DL47" s="29">
        <f t="shared" si="9"/>
        <v>-0.33722297685913527</v>
      </c>
      <c r="DM47" s="29">
        <f t="shared" si="9"/>
        <v>-0.45474235955665909</v>
      </c>
      <c r="DN47" s="29" t="e">
        <f t="shared" si="9"/>
        <v>#DIV/0!</v>
      </c>
      <c r="DO47" s="29">
        <f t="shared" si="9"/>
        <v>7.1097774232518951E-2</v>
      </c>
      <c r="DP47" s="29">
        <f t="shared" si="9"/>
        <v>0.22610558983295359</v>
      </c>
      <c r="DQ47" s="29">
        <f t="shared" si="9"/>
        <v>-3.0300496863822803</v>
      </c>
      <c r="DR47" s="29">
        <f t="shared" si="9"/>
        <v>-2.4188423630687006</v>
      </c>
    </row>
    <row r="48" spans="1:183" x14ac:dyDescent="0.3">
      <c r="BL48" s="29">
        <f t="shared" si="6"/>
        <v>-0.15012124111367231</v>
      </c>
      <c r="BM48" s="29">
        <f t="shared" si="6"/>
        <v>0.19831237970090732</v>
      </c>
      <c r="BN48" s="29">
        <f t="shared" si="6"/>
        <v>0.29810205923295463</v>
      </c>
      <c r="BO48" s="29">
        <f t="shared" si="6"/>
        <v>0.25080607825041346</v>
      </c>
      <c r="BP48" s="29">
        <f t="shared" si="6"/>
        <v>0.12324675337699897</v>
      </c>
      <c r="BQ48" s="29">
        <f t="shared" si="6"/>
        <v>1.6160119354913238E-3</v>
      </c>
      <c r="BR48" s="29" t="e">
        <f t="shared" si="6"/>
        <v>#DIV/0!</v>
      </c>
      <c r="BS48" s="29">
        <f t="shared" si="6"/>
        <v>9.1155483358126399E-2</v>
      </c>
      <c r="BT48" s="29">
        <f t="shared" si="6"/>
        <v>0.62473179863675043</v>
      </c>
      <c r="BU48" s="29">
        <f t="shared" si="6"/>
        <v>-6.6602512854812557E-2</v>
      </c>
      <c r="BV48" s="29">
        <f t="shared" si="6"/>
        <v>-0.71185329734719649</v>
      </c>
      <c r="BW48" s="29">
        <f t="shared" si="6"/>
        <v>7.0441038420555713E-2</v>
      </c>
      <c r="BX48" s="29">
        <f t="shared" si="6"/>
        <v>0.18014571877264784</v>
      </c>
      <c r="BY48" s="29">
        <f t="shared" si="6"/>
        <v>2.1992006882649777</v>
      </c>
      <c r="BZ48" s="29">
        <f t="shared" si="6"/>
        <v>0.19063679481330553</v>
      </c>
      <c r="CA48" s="29">
        <f t="shared" si="6"/>
        <v>2.4214084811704688</v>
      </c>
      <c r="CB48" s="29">
        <f t="shared" si="8"/>
        <v>-0.45439259634457496</v>
      </c>
      <c r="CC48" s="29">
        <f t="shared" si="8"/>
        <v>0.21486349653695869</v>
      </c>
      <c r="CD48" s="29">
        <f t="shared" si="8"/>
        <v>-8.7148259488694659</v>
      </c>
      <c r="CE48" s="29">
        <f t="shared" si="8"/>
        <v>0.46071817156512673</v>
      </c>
      <c r="CF48" s="29">
        <f t="shared" si="8"/>
        <v>-0.10531502104408808</v>
      </c>
      <c r="CG48" s="29" t="e">
        <f t="shared" si="8"/>
        <v>#DIV/0!</v>
      </c>
      <c r="CH48" s="29">
        <f t="shared" si="8"/>
        <v>-1.3960858109469818</v>
      </c>
      <c r="CI48" s="29">
        <f t="shared" si="8"/>
        <v>-0.20448229888169067</v>
      </c>
      <c r="CJ48" s="29">
        <f t="shared" si="8"/>
        <v>0.58363011718351565</v>
      </c>
      <c r="CK48" s="29">
        <f t="shared" si="8"/>
        <v>1.4402480544595126</v>
      </c>
      <c r="CL48" s="29">
        <f t="shared" si="8"/>
        <v>0.68052899021641511</v>
      </c>
      <c r="CM48" s="29">
        <f t="shared" si="8"/>
        <v>0.2980902178458722</v>
      </c>
      <c r="CN48" s="29">
        <f t="shared" si="8"/>
        <v>0.51238312669070096</v>
      </c>
      <c r="CO48" s="29">
        <f t="shared" si="8"/>
        <v>7.8623612842504187E-2</v>
      </c>
      <c r="CP48" s="29">
        <f t="shared" si="8"/>
        <v>0.39643568453060718</v>
      </c>
      <c r="CQ48" s="29">
        <f t="shared" si="8"/>
        <v>-2.8329351687139388</v>
      </c>
      <c r="CR48" s="29">
        <f t="shared" si="10"/>
        <v>-8.0102490049223984E-2</v>
      </c>
      <c r="CS48" s="29">
        <f t="shared" si="10"/>
        <v>-0.1446499244437297</v>
      </c>
      <c r="CT48" s="29">
        <f t="shared" si="9"/>
        <v>-0.68277441756093205</v>
      </c>
      <c r="CU48" s="29">
        <f t="shared" si="9"/>
        <v>0.2275335382618765</v>
      </c>
      <c r="CV48" s="29">
        <f t="shared" si="9"/>
        <v>1.4591109004345704</v>
      </c>
      <c r="CW48" s="29">
        <f t="shared" si="9"/>
        <v>0.11188232357185768</v>
      </c>
      <c r="CX48" s="29">
        <f t="shared" si="9"/>
        <v>-0.33409142178827567</v>
      </c>
      <c r="CY48" s="29">
        <f t="shared" si="9"/>
        <v>-0.43506715714599897</v>
      </c>
      <c r="CZ48" s="29">
        <f t="shared" si="9"/>
        <v>0.29658730970943104</v>
      </c>
      <c r="DA48" s="29">
        <f t="shared" si="9"/>
        <v>0.30351785886354699</v>
      </c>
      <c r="DB48" s="29">
        <f t="shared" si="9"/>
        <v>6.9887083232044622E-2</v>
      </c>
      <c r="DC48" s="29">
        <f t="shared" si="9"/>
        <v>7.3420051694720323E-2</v>
      </c>
      <c r="DD48" s="29">
        <f t="shared" si="9"/>
        <v>0.4315235614967714</v>
      </c>
      <c r="DE48" s="29">
        <f t="shared" si="9"/>
        <v>-0.11607645354798146</v>
      </c>
      <c r="DF48" s="29">
        <f t="shared" si="9"/>
        <v>0.37848633201204762</v>
      </c>
      <c r="DG48" s="29">
        <f t="shared" si="9"/>
        <v>0.92489828395518137</v>
      </c>
      <c r="DH48" s="29">
        <f t="shared" si="9"/>
        <v>0.20040228453096276</v>
      </c>
      <c r="DI48" s="29">
        <f t="shared" si="9"/>
        <v>0.55045259233215815</v>
      </c>
      <c r="DJ48" s="29">
        <f t="shared" si="9"/>
        <v>0.13811167944235758</v>
      </c>
      <c r="DK48" s="29">
        <f t="shared" si="9"/>
        <v>6.9230189316329627E-2</v>
      </c>
      <c r="DL48" s="29">
        <f t="shared" si="9"/>
        <v>-0.26915599032360316</v>
      </c>
      <c r="DM48" s="29">
        <f t="shared" si="9"/>
        <v>-0.45236061022872631</v>
      </c>
      <c r="DN48" s="29" t="e">
        <f t="shared" si="9"/>
        <v>#DIV/0!</v>
      </c>
      <c r="DO48" s="29">
        <f t="shared" si="9"/>
        <v>0.11973683529727175</v>
      </c>
      <c r="DP48" s="29">
        <f t="shared" si="9"/>
        <v>0.27570814670797616</v>
      </c>
      <c r="DQ48" s="29">
        <f t="shared" si="9"/>
        <v>-8.0313023135577488</v>
      </c>
      <c r="DR48" s="29" t="e">
        <f t="shared" si="9"/>
        <v>#DIV/0!</v>
      </c>
    </row>
    <row r="49" spans="64:122" x14ac:dyDescent="0.3">
      <c r="BL49" s="29">
        <f t="shared" si="6"/>
        <v>-0.20146241283534483</v>
      </c>
      <c r="BM49" s="29">
        <f t="shared" si="6"/>
        <v>0.35391205144279625</v>
      </c>
      <c r="BN49" s="29">
        <f t="shared" si="6"/>
        <v>0.33980635328095032</v>
      </c>
      <c r="BO49" s="29">
        <f t="shared" si="6"/>
        <v>8.0590910884591915E-2</v>
      </c>
      <c r="BP49" s="29">
        <f t="shared" si="6"/>
        <v>-2.1145613150525211E-2</v>
      </c>
      <c r="BQ49" s="29">
        <f t="shared" si="6"/>
        <v>-2.898007163813765E-2</v>
      </c>
      <c r="BR49" s="29" t="e">
        <f t="shared" si="6"/>
        <v>#DIV/0!</v>
      </c>
      <c r="BS49" s="29">
        <f t="shared" si="6"/>
        <v>-0.10690581466567384</v>
      </c>
      <c r="BT49" s="29">
        <f t="shared" si="6"/>
        <v>0.23683064866566528</v>
      </c>
      <c r="BU49" s="29">
        <f t="shared" si="6"/>
        <v>-0.22902750525772386</v>
      </c>
      <c r="BV49" s="29">
        <f t="shared" si="6"/>
        <v>-0.8364158811242437</v>
      </c>
      <c r="BW49" s="29">
        <f t="shared" si="6"/>
        <v>0.13985116573189538</v>
      </c>
      <c r="BX49" s="29">
        <f t="shared" si="6"/>
        <v>0.46068211965673989</v>
      </c>
      <c r="BY49" s="29">
        <f t="shared" si="6"/>
        <v>7.0359582552981328</v>
      </c>
      <c r="BZ49" s="29">
        <f t="shared" si="6"/>
        <v>0.13580365657976767</v>
      </c>
      <c r="CA49" s="29">
        <f t="shared" si="6"/>
        <v>4.1424552445072784</v>
      </c>
      <c r="CB49" s="29">
        <f t="shared" si="8"/>
        <v>-0.41245201561990785</v>
      </c>
      <c r="CC49" s="29">
        <f t="shared" si="8"/>
        <v>1.5613364614269782</v>
      </c>
      <c r="CD49" s="29">
        <f t="shared" si="8"/>
        <v>3.04164171736734</v>
      </c>
      <c r="CE49" s="29">
        <f t="shared" si="8"/>
        <v>0.66438414663274492</v>
      </c>
      <c r="CF49" s="29">
        <f t="shared" si="8"/>
        <v>-0.21359434840821467</v>
      </c>
      <c r="CG49" s="29">
        <f t="shared" si="8"/>
        <v>1</v>
      </c>
      <c r="CH49" s="29">
        <f t="shared" si="8"/>
        <v>2.8441237014722458</v>
      </c>
      <c r="CI49" s="29">
        <f t="shared" si="8"/>
        <v>-0.27332985922039599</v>
      </c>
      <c r="CJ49" s="29">
        <f t="shared" si="8"/>
        <v>0.22971710576218451</v>
      </c>
      <c r="CK49" s="29">
        <f t="shared" si="8"/>
        <v>4.8726492529546386</v>
      </c>
      <c r="CL49" s="29">
        <f t="shared" si="8"/>
        <v>1.4053331141635743</v>
      </c>
      <c r="CM49" s="29">
        <f t="shared" si="8"/>
        <v>0.18173025659618836</v>
      </c>
      <c r="CN49" s="29">
        <f t="shared" si="8"/>
        <v>1.1593440628120684</v>
      </c>
      <c r="CO49" s="29">
        <f t="shared" si="8"/>
        <v>-4.7799760804327907E-2</v>
      </c>
      <c r="CP49" s="29">
        <f t="shared" si="8"/>
        <v>0.82992871395544121</v>
      </c>
      <c r="CQ49" s="29">
        <f t="shared" si="8"/>
        <v>-3.6734815678592447</v>
      </c>
      <c r="CR49" s="29">
        <f t="shared" si="10"/>
        <v>1.9249707734072787</v>
      </c>
      <c r="CS49" s="29">
        <f t="shared" si="10"/>
        <v>-0.26180140522094497</v>
      </c>
      <c r="CT49" s="29">
        <f t="shared" si="9"/>
        <v>-0.61742153298937508</v>
      </c>
      <c r="CU49" s="29">
        <f t="shared" si="9"/>
        <v>-0.19133130861886327</v>
      </c>
      <c r="CV49" s="29">
        <f t="shared" si="9"/>
        <v>1.1476321887467851</v>
      </c>
      <c r="CW49" s="29">
        <f t="shared" si="9"/>
        <v>0.14579986318037341</v>
      </c>
      <c r="CX49" s="29">
        <f t="shared" si="9"/>
        <v>-0.23483108374221695</v>
      </c>
      <c r="CY49" s="29">
        <f t="shared" si="9"/>
        <v>-0.36530564684055555</v>
      </c>
      <c r="CZ49" s="29">
        <f t="shared" si="9"/>
        <v>0.60369265971731612</v>
      </c>
      <c r="DA49" s="29">
        <f t="shared" si="9"/>
        <v>0.1097271426553813</v>
      </c>
      <c r="DB49" s="29">
        <f t="shared" si="9"/>
        <v>0.1784559263886103</v>
      </c>
      <c r="DC49" s="29">
        <f t="shared" si="9"/>
        <v>-3.1504553631443111E-2</v>
      </c>
      <c r="DD49" s="29">
        <f t="shared" si="9"/>
        <v>5.7488885521350785E-2</v>
      </c>
      <c r="DE49" s="29">
        <f t="shared" si="9"/>
        <v>-0.2302847601534237</v>
      </c>
      <c r="DF49" s="29">
        <f t="shared" si="9"/>
        <v>1.1917952492835151</v>
      </c>
      <c r="DG49" s="29">
        <f t="shared" si="9"/>
        <v>1.3792638072889343</v>
      </c>
      <c r="DH49" s="29">
        <f t="shared" si="9"/>
        <v>0.34440534460209715</v>
      </c>
      <c r="DI49" s="29">
        <f t="shared" si="9"/>
        <v>0.47270800920173484</v>
      </c>
      <c r="DJ49" s="29">
        <f t="shared" si="9"/>
        <v>0.11101395648186851</v>
      </c>
      <c r="DK49" s="29">
        <f t="shared" si="9"/>
        <v>6.3077675987395887E-2</v>
      </c>
      <c r="DL49" s="29">
        <f t="shared" si="9"/>
        <v>-0.33814214750520577</v>
      </c>
      <c r="DM49" s="29">
        <f t="shared" si="9"/>
        <v>-0.33425449828310061</v>
      </c>
      <c r="DN49" s="29" t="e">
        <f t="shared" si="9"/>
        <v>#DIV/0!</v>
      </c>
      <c r="DO49" s="29">
        <f t="shared" si="9"/>
        <v>0.19873604314547522</v>
      </c>
      <c r="DP49" s="29">
        <f t="shared" si="9"/>
        <v>0.17857738481653895</v>
      </c>
      <c r="DQ49" s="29">
        <f t="shared" si="9"/>
        <v>-2.1413767324192969</v>
      </c>
      <c r="DR49" s="29">
        <f t="shared" si="9"/>
        <v>-1210.0937068446688</v>
      </c>
    </row>
    <row r="50" spans="64:122" x14ac:dyDescent="0.3">
      <c r="BL50" s="29">
        <f t="shared" si="6"/>
        <v>-8.5411154572013315E-2</v>
      </c>
      <c r="BM50" s="29">
        <f t="shared" si="6"/>
        <v>0.49261093000748857</v>
      </c>
      <c r="BN50" s="29">
        <f t="shared" si="6"/>
        <v>0.79990593144751532</v>
      </c>
      <c r="BO50" s="29">
        <f t="shared" si="6"/>
        <v>0.20208801975771618</v>
      </c>
      <c r="BP50" s="29">
        <f t="shared" si="6"/>
        <v>-2.5880895955500138E-2</v>
      </c>
      <c r="BQ50" s="29">
        <f t="shared" si="6"/>
        <v>7.9652572114680131E-3</v>
      </c>
      <c r="BR50" s="29" t="e">
        <f t="shared" si="6"/>
        <v>#DIV/0!</v>
      </c>
      <c r="BS50" s="29">
        <f t="shared" si="6"/>
        <v>-8.0737872956272994E-2</v>
      </c>
      <c r="BT50" s="29">
        <f t="shared" si="6"/>
        <v>0.33360213739654454</v>
      </c>
      <c r="BU50" s="29">
        <f t="shared" si="6"/>
        <v>0.16001219392468868</v>
      </c>
      <c r="BV50" s="29">
        <f t="shared" si="6"/>
        <v>-0.16007022697991702</v>
      </c>
      <c r="BW50" s="29">
        <f t="shared" si="6"/>
        <v>1.1043867286092635E-2</v>
      </c>
      <c r="BX50" s="29">
        <f t="shared" si="6"/>
        <v>0.61675190056026685</v>
      </c>
      <c r="BY50" s="29">
        <f t="shared" si="6"/>
        <v>7.0561113427225219</v>
      </c>
      <c r="BZ50" s="29">
        <f t="shared" si="6"/>
        <v>-0.13510993169988428</v>
      </c>
      <c r="CA50" s="29">
        <f t="shared" si="6"/>
        <v>2.5282687786387941</v>
      </c>
      <c r="CB50" s="29">
        <f t="shared" si="8"/>
        <v>-0.4049683998166631</v>
      </c>
      <c r="CC50" s="29">
        <f t="shared" si="8"/>
        <v>2.5472563721336368</v>
      </c>
      <c r="CD50" s="29">
        <f t="shared" si="8"/>
        <v>-4.1483615928168636</v>
      </c>
      <c r="CE50" s="29">
        <f t="shared" si="8"/>
        <v>0.66132502565507978</v>
      </c>
      <c r="CF50" s="29">
        <f t="shared" si="8"/>
        <v>0.21168888102428518</v>
      </c>
      <c r="CG50" s="29" t="e">
        <f t="shared" si="8"/>
        <v>#DIV/0!</v>
      </c>
      <c r="CH50" s="29">
        <f t="shared" si="8"/>
        <v>2.8473113168154569</v>
      </c>
      <c r="CI50" s="29">
        <f t="shared" si="8"/>
        <v>0.25661626155576545</v>
      </c>
      <c r="CJ50" s="29">
        <f t="shared" si="8"/>
        <v>0.47604223885142771</v>
      </c>
      <c r="CK50" s="29">
        <f t="shared" si="8"/>
        <v>2.2532874033703907</v>
      </c>
      <c r="CL50" s="29">
        <f t="shared" si="8"/>
        <v>2.9080782056939722</v>
      </c>
      <c r="CM50" s="29">
        <f t="shared" si="8"/>
        <v>0.27452104508530706</v>
      </c>
      <c r="CN50" s="29">
        <f t="shared" si="8"/>
        <v>-0.13553367892200985</v>
      </c>
      <c r="CO50" s="29">
        <f t="shared" si="8"/>
        <v>-0.1065974873118416</v>
      </c>
      <c r="CP50" s="29">
        <f t="shared" si="8"/>
        <v>1.3667516313244674</v>
      </c>
      <c r="CQ50" s="29">
        <f t="shared" si="8"/>
        <v>-7.697614065674574</v>
      </c>
      <c r="CR50" s="29" t="e">
        <f t="shared" si="10"/>
        <v>#DIV/0!</v>
      </c>
      <c r="CS50" s="29">
        <f t="shared" si="10"/>
        <v>0.26952784141411623</v>
      </c>
      <c r="CT50" s="29">
        <f t="shared" si="9"/>
        <v>-0.21053457224928351</v>
      </c>
      <c r="CU50" s="29">
        <f t="shared" si="9"/>
        <v>0.19078441306486082</v>
      </c>
      <c r="CV50" s="29">
        <f t="shared" si="9"/>
        <v>-0.19869307672900116</v>
      </c>
      <c r="CW50" s="29">
        <f t="shared" si="9"/>
        <v>0.1800566259919204</v>
      </c>
      <c r="CX50" s="29">
        <f t="shared" si="9"/>
        <v>-0.13835686398971814</v>
      </c>
      <c r="CY50" s="29">
        <f t="shared" si="9"/>
        <v>-0.25181066099943195</v>
      </c>
      <c r="CZ50" s="29">
        <f t="shared" si="9"/>
        <v>0.55223315948509777</v>
      </c>
      <c r="DA50" s="29">
        <f t="shared" si="9"/>
        <v>0.17158404546747841</v>
      </c>
      <c r="DB50" s="29">
        <f t="shared" si="9"/>
        <v>-0.23172348419636291</v>
      </c>
      <c r="DC50" s="29">
        <f t="shared" si="9"/>
        <v>0.28419408574313554</v>
      </c>
      <c r="DD50" s="29">
        <f t="shared" si="9"/>
        <v>7.5336546673632987E-2</v>
      </c>
      <c r="DE50" s="29">
        <f t="shared" si="9"/>
        <v>0.67474474340071222</v>
      </c>
      <c r="DF50" s="29">
        <f t="shared" si="9"/>
        <v>0.30020706191338109</v>
      </c>
      <c r="DG50" s="29">
        <f t="shared" si="9"/>
        <v>9.0139508627451121</v>
      </c>
      <c r="DH50" s="29">
        <f t="shared" si="9"/>
        <v>-0.24488782847574098</v>
      </c>
      <c r="DI50" s="29">
        <f t="shared" si="9"/>
        <v>0.43917089788618136</v>
      </c>
      <c r="DJ50" s="29">
        <f t="shared" si="9"/>
        <v>0.33177955735164766</v>
      </c>
      <c r="DK50" s="29">
        <f t="shared" si="9"/>
        <v>0.15704748536573099</v>
      </c>
      <c r="DL50" s="29">
        <f t="shared" si="9"/>
        <v>-0.31196603710940152</v>
      </c>
      <c r="DM50" s="29">
        <f t="shared" si="9"/>
        <v>1.3585997488538342</v>
      </c>
      <c r="DN50" s="29" t="e">
        <f t="shared" si="9"/>
        <v>#DIV/0!</v>
      </c>
      <c r="DO50" s="29">
        <f t="shared" si="9"/>
        <v>-0.27984532173282095</v>
      </c>
      <c r="DP50" s="29">
        <f t="shared" si="9"/>
        <v>0.15669900160163291</v>
      </c>
      <c r="DQ50" s="29">
        <f t="shared" si="9"/>
        <v>-3.1827123136185218</v>
      </c>
      <c r="DR50" s="29">
        <f t="shared" si="9"/>
        <v>-48.424771099533928</v>
      </c>
    </row>
    <row r="51" spans="64:122" x14ac:dyDescent="0.3">
      <c r="BL51" s="29">
        <f t="shared" si="6"/>
        <v>0.12286560633143917</v>
      </c>
      <c r="BM51" s="29">
        <f t="shared" si="6"/>
        <v>0.20798161273529137</v>
      </c>
      <c r="BN51" s="29">
        <f t="shared" si="6"/>
        <v>0.19159370695870581</v>
      </c>
      <c r="BO51" s="29">
        <f t="shared" si="6"/>
        <v>0.1199978266704137</v>
      </c>
      <c r="BP51" s="29">
        <f t="shared" si="6"/>
        <v>2.7005384210505801E-2</v>
      </c>
      <c r="BQ51" s="29">
        <f t="shared" si="6"/>
        <v>-3.3840862461607113E-3</v>
      </c>
      <c r="BR51" s="29" t="e">
        <f t="shared" si="6"/>
        <v>#DIV/0!</v>
      </c>
      <c r="BS51" s="29">
        <f t="shared" si="6"/>
        <v>-2.3294199476005084E-2</v>
      </c>
      <c r="BT51" s="29">
        <f t="shared" si="6"/>
        <v>9.5713033908080503E-2</v>
      </c>
      <c r="BU51" s="29">
        <f t="shared" si="6"/>
        <v>-6.6042096616743873E-2</v>
      </c>
      <c r="BV51" s="29">
        <f t="shared" si="6"/>
        <v>2.81861729303558</v>
      </c>
      <c r="BW51" s="29">
        <f t="shared" si="6"/>
        <v>-5.1472343400051024E-2</v>
      </c>
      <c r="BX51" s="29">
        <f t="shared" si="6"/>
        <v>0.11770649323080939</v>
      </c>
      <c r="BY51" s="29">
        <f t="shared" si="6"/>
        <v>7.690941812660931</v>
      </c>
      <c r="BZ51" s="29">
        <f t="shared" si="6"/>
        <v>0.13194668366515205</v>
      </c>
      <c r="CA51" s="29">
        <f t="shared" si="6"/>
        <v>1.9865263470902932</v>
      </c>
      <c r="CB51" s="29">
        <f t="shared" si="8"/>
        <v>-0.28934845910825424</v>
      </c>
      <c r="CC51" s="29">
        <f t="shared" si="8"/>
        <v>2.0447639246436604</v>
      </c>
      <c r="CD51" s="29">
        <f t="shared" si="8"/>
        <v>-4.5943593768767119</v>
      </c>
      <c r="CE51" s="29">
        <f t="shared" si="8"/>
        <v>6.5222474773830141E-2</v>
      </c>
      <c r="CF51" s="29">
        <f t="shared" si="8"/>
        <v>-7.2762641178948595E-2</v>
      </c>
      <c r="CG51" s="29" t="e">
        <f t="shared" si="8"/>
        <v>#DIV/0!</v>
      </c>
      <c r="CH51" s="29">
        <f t="shared" si="8"/>
        <v>1.3432057593826761</v>
      </c>
      <c r="CI51" s="29">
        <f t="shared" si="8"/>
        <v>0.1696794769529808</v>
      </c>
      <c r="CJ51" s="29">
        <f t="shared" si="8"/>
        <v>0.17575380683211916</v>
      </c>
      <c r="CK51" s="29">
        <f t="shared" si="8"/>
        <v>5.2576887079962047</v>
      </c>
      <c r="CL51" s="29">
        <f t="shared" si="8"/>
        <v>1.1833637728638744</v>
      </c>
      <c r="CM51" s="29">
        <f t="shared" si="8"/>
        <v>4.4429769586157075E-2</v>
      </c>
      <c r="CN51" s="29">
        <f t="shared" si="8"/>
        <v>0.7130460277209173</v>
      </c>
      <c r="CO51" s="29">
        <f t="shared" si="8"/>
        <v>0.10775765131284776</v>
      </c>
      <c r="CP51" s="29">
        <f t="shared" si="8"/>
        <v>0.30607431194271473</v>
      </c>
      <c r="CQ51" s="29">
        <f t="shared" si="8"/>
        <v>-16.810298274649409</v>
      </c>
      <c r="CR51" s="29" t="e">
        <f t="shared" si="10"/>
        <v>#DIV/0!</v>
      </c>
      <c r="CS51" s="29">
        <f t="shared" si="10"/>
        <v>-5.9416242574667599E-2</v>
      </c>
      <c r="CT51" s="29">
        <f t="shared" si="9"/>
        <v>0.59317583526349338</v>
      </c>
      <c r="CU51" s="29">
        <f t="shared" si="9"/>
        <v>-0.25867163717886377</v>
      </c>
      <c r="CV51" s="29">
        <f t="shared" si="9"/>
        <v>0.20155626776120894</v>
      </c>
      <c r="CW51" s="29">
        <f t="shared" si="9"/>
        <v>0.17731147274623793</v>
      </c>
      <c r="CX51" s="29">
        <f t="shared" si="9"/>
        <v>0.19650597266529646</v>
      </c>
      <c r="CY51" s="29">
        <f t="shared" si="9"/>
        <v>-0.36576338931802432</v>
      </c>
      <c r="CZ51" s="29">
        <f t="shared" si="9"/>
        <v>0.64027152629569939</v>
      </c>
      <c r="DA51" s="29">
        <f t="shared" si="9"/>
        <v>0.24961345466062279</v>
      </c>
      <c r="DB51" s="29">
        <f t="shared" si="9"/>
        <v>0.19762302636783813</v>
      </c>
      <c r="DC51" s="29">
        <f t="shared" si="9"/>
        <v>0.35012532728279411</v>
      </c>
      <c r="DD51" s="29">
        <f t="shared" si="9"/>
        <v>9.2664634186274131E-2</v>
      </c>
      <c r="DE51" s="29">
        <f t="shared" si="9"/>
        <v>-0.54679218596314949</v>
      </c>
      <c r="DF51" s="29">
        <f t="shared" si="9"/>
        <v>0.12480772724750633</v>
      </c>
      <c r="DG51" s="29">
        <f t="shared" si="9"/>
        <v>1.0421861353236588</v>
      </c>
      <c r="DH51" s="29">
        <f t="shared" si="9"/>
        <v>-9.6600086262864204E-2</v>
      </c>
      <c r="DI51" s="29">
        <f t="shared" si="9"/>
        <v>6.8280235398663791E-2</v>
      </c>
      <c r="DJ51" s="29">
        <f t="shared" si="9"/>
        <v>0.13700911976946228</v>
      </c>
      <c r="DK51" s="29">
        <f t="shared" si="9"/>
        <v>7.3575502175775132E-2</v>
      </c>
      <c r="DL51" s="29">
        <f t="shared" si="9"/>
        <v>-0.28267119205099789</v>
      </c>
      <c r="DM51" s="29">
        <f t="shared" si="9"/>
        <v>-8.4696025956950027E-2</v>
      </c>
      <c r="DN51" s="29" t="e">
        <f t="shared" si="9"/>
        <v>#DIV/0!</v>
      </c>
      <c r="DO51" s="29">
        <f t="shared" si="9"/>
        <v>0.11463902905637857</v>
      </c>
      <c r="DP51" s="29">
        <f t="shared" si="9"/>
        <v>2.6388951906362128</v>
      </c>
      <c r="DQ51" s="29">
        <f t="shared" si="9"/>
        <v>-5.8416176719754649</v>
      </c>
      <c r="DR51" s="29">
        <f t="shared" si="9"/>
        <v>-12.351458411106908</v>
      </c>
    </row>
    <row r="52" spans="64:122" x14ac:dyDescent="0.3">
      <c r="BL52" s="29">
        <f t="shared" ref="BL52:CA62" si="11">+BL22-DU22</f>
        <v>-4.4565483070306389E-2</v>
      </c>
      <c r="BM52" s="29">
        <f t="shared" si="11"/>
        <v>0.58348291254161022</v>
      </c>
      <c r="BN52" s="29">
        <f t="shared" si="11"/>
        <v>0.53406086113898832</v>
      </c>
      <c r="BO52" s="29">
        <f t="shared" si="11"/>
        <v>0.28710069417441564</v>
      </c>
      <c r="BP52" s="29">
        <f t="shared" si="11"/>
        <v>0.30873739970564051</v>
      </c>
      <c r="BQ52" s="29">
        <f t="shared" si="11"/>
        <v>-4.1260551432994452E-2</v>
      </c>
      <c r="BR52" s="29" t="e">
        <f t="shared" si="11"/>
        <v>#DIV/0!</v>
      </c>
      <c r="BS52" s="29">
        <f t="shared" si="11"/>
        <v>-7.8562443853634867E-2</v>
      </c>
      <c r="BT52" s="29">
        <f t="shared" si="11"/>
        <v>0.53622438023876384</v>
      </c>
      <c r="BU52" s="29">
        <f t="shared" si="11"/>
        <v>-2.1202165148136887E-2</v>
      </c>
      <c r="BV52" s="29">
        <f t="shared" si="11"/>
        <v>7.3208149002872851</v>
      </c>
      <c r="BW52" s="29">
        <f t="shared" si="11"/>
        <v>0.13660404304220219</v>
      </c>
      <c r="BX52" s="29">
        <f t="shared" si="11"/>
        <v>0.4486871850634464</v>
      </c>
      <c r="BY52" s="29">
        <f t="shared" si="11"/>
        <v>0.64963440802402417</v>
      </c>
      <c r="BZ52" s="29">
        <f t="shared" si="11"/>
        <v>0.4298431540474964</v>
      </c>
      <c r="CA52" s="29">
        <f t="shared" si="11"/>
        <v>1.4474552918915622</v>
      </c>
      <c r="CB52" s="29">
        <f t="shared" si="8"/>
        <v>-0.16075111545003162</v>
      </c>
      <c r="CC52" s="29">
        <f t="shared" si="8"/>
        <v>-0.32967835227042319</v>
      </c>
      <c r="CD52" s="29">
        <f t="shared" si="8"/>
        <v>-4.4484263048868362</v>
      </c>
      <c r="CE52" s="29">
        <f t="shared" si="8"/>
        <v>0.27328014050590888</v>
      </c>
      <c r="CF52" s="29">
        <f t="shared" si="8"/>
        <v>-4.5155790945945906E-2</v>
      </c>
      <c r="CG52" s="29" t="e">
        <f t="shared" si="8"/>
        <v>#DIV/0!</v>
      </c>
      <c r="CH52" s="29">
        <f t="shared" si="8"/>
        <v>-5.7948007294989816</v>
      </c>
      <c r="CI52" s="29">
        <f t="shared" si="8"/>
        <v>9.9012107405347383E-3</v>
      </c>
      <c r="CJ52" s="29">
        <f t="shared" si="8"/>
        <v>0.36905135669300293</v>
      </c>
      <c r="CK52" s="29">
        <f t="shared" si="8"/>
        <v>0.48334577220137531</v>
      </c>
      <c r="CL52" s="29">
        <f t="shared" si="8"/>
        <v>1.0520836923572667</v>
      </c>
      <c r="CM52" s="29">
        <f t="shared" si="8"/>
        <v>0.18420538868227232</v>
      </c>
      <c r="CN52" s="29">
        <f t="shared" si="8"/>
        <v>0.56566791591774457</v>
      </c>
      <c r="CO52" s="29">
        <f t="shared" si="8"/>
        <v>-0.4949070269103415</v>
      </c>
      <c r="CP52" s="29">
        <f t="shared" si="8"/>
        <v>0.77121358467076306</v>
      </c>
      <c r="CQ52" s="29" t="e">
        <f t="shared" si="8"/>
        <v>#DIV/0!</v>
      </c>
      <c r="CR52" s="29">
        <f t="shared" si="10"/>
        <v>9.9155234659832807</v>
      </c>
      <c r="CS52" s="29">
        <f t="shared" si="10"/>
        <v>8.3481784793230873E-2</v>
      </c>
      <c r="CT52" s="29">
        <f t="shared" si="9"/>
        <v>0.7578792937589266</v>
      </c>
      <c r="CU52" s="29">
        <f t="shared" si="9"/>
        <v>1.1462340734295871</v>
      </c>
      <c r="CV52" s="29">
        <f t="shared" si="9"/>
        <v>-0.82259777616722163</v>
      </c>
      <c r="CW52" s="29">
        <f t="shared" si="9"/>
        <v>0.30846983463389821</v>
      </c>
      <c r="CX52" s="29">
        <f t="shared" si="9"/>
        <v>0.2104162307527887</v>
      </c>
      <c r="CY52" s="29">
        <f t="shared" si="9"/>
        <v>-0.31751903993235464</v>
      </c>
      <c r="CZ52" s="29">
        <f t="shared" si="9"/>
        <v>0.5912971067761541</v>
      </c>
      <c r="DA52" s="29">
        <f t="shared" si="9"/>
        <v>0.1358026898332545</v>
      </c>
      <c r="DB52" s="29">
        <f t="shared" si="9"/>
        <v>0.49096692606842218</v>
      </c>
      <c r="DC52" s="29">
        <f t="shared" si="9"/>
        <v>0.2910727447959095</v>
      </c>
      <c r="DD52" s="29">
        <f t="shared" si="9"/>
        <v>113.56078505648337</v>
      </c>
      <c r="DE52" s="29">
        <f t="shared" si="9"/>
        <v>-0.44749404990535813</v>
      </c>
      <c r="DF52" s="29">
        <f t="shared" si="9"/>
        <v>6.3804978022701242E-2</v>
      </c>
      <c r="DG52" s="29">
        <f t="shared" si="9"/>
        <v>1.0215163188487035</v>
      </c>
      <c r="DH52" s="29">
        <f t="shared" si="9"/>
        <v>-8.2049369318288878E-3</v>
      </c>
      <c r="DI52" s="29">
        <f t="shared" si="9"/>
        <v>0.65439512466103233</v>
      </c>
      <c r="DJ52" s="29">
        <f t="shared" si="9"/>
        <v>0.14982232443336063</v>
      </c>
      <c r="DK52" s="29">
        <f t="shared" si="9"/>
        <v>0.20115121296475202</v>
      </c>
      <c r="DL52" s="29">
        <f t="shared" si="9"/>
        <v>-0.2046727066498164</v>
      </c>
      <c r="DM52" s="29">
        <f t="shared" si="9"/>
        <v>5.2962821765394814</v>
      </c>
      <c r="DN52" s="29" t="e">
        <f t="shared" si="9"/>
        <v>#DIV/0!</v>
      </c>
      <c r="DO52" s="29">
        <f t="shared" si="9"/>
        <v>0.27544802169627225</v>
      </c>
      <c r="DP52" s="29">
        <f t="shared" si="9"/>
        <v>1.6404490221675889</v>
      </c>
      <c r="DQ52" s="29">
        <f t="shared" si="9"/>
        <v>-6.5198901563437799</v>
      </c>
      <c r="DR52" s="29">
        <f t="shared" si="9"/>
        <v>-28.695691944783615</v>
      </c>
    </row>
    <row r="53" spans="64:122" x14ac:dyDescent="0.3">
      <c r="BL53" s="29">
        <f t="shared" si="11"/>
        <v>-5.9819040222798714E-2</v>
      </c>
      <c r="BM53" s="29">
        <f t="shared" si="11"/>
        <v>0.6560626564859795</v>
      </c>
      <c r="BN53" s="29">
        <f t="shared" si="11"/>
        <v>0.90182501384412805</v>
      </c>
      <c r="BO53" s="29">
        <f t="shared" si="11"/>
        <v>0.42546790384888189</v>
      </c>
      <c r="BP53" s="29">
        <f t="shared" si="11"/>
        <v>0.513868754142627</v>
      </c>
      <c r="BQ53" s="29">
        <f t="shared" si="11"/>
        <v>-1.8178590942716788E-2</v>
      </c>
      <c r="BR53" s="29" t="e">
        <f t="shared" si="11"/>
        <v>#DIV/0!</v>
      </c>
      <c r="BS53" s="29">
        <f t="shared" si="11"/>
        <v>-0.14583388343638837</v>
      </c>
      <c r="BT53" s="29">
        <f t="shared" si="11"/>
        <v>0.62517599109393684</v>
      </c>
      <c r="BU53" s="29">
        <f t="shared" si="11"/>
        <v>0.3207747103455052</v>
      </c>
      <c r="BV53" s="29">
        <f t="shared" si="11"/>
        <v>3.306358233087678</v>
      </c>
      <c r="BW53" s="29">
        <f t="shared" si="11"/>
        <v>0.21330470208678665</v>
      </c>
      <c r="BX53" s="29">
        <f t="shared" si="11"/>
        <v>0.66016983176204957</v>
      </c>
      <c r="BY53" s="29">
        <f t="shared" si="11"/>
        <v>-0.22907556492259068</v>
      </c>
      <c r="BZ53" s="29">
        <f t="shared" si="11"/>
        <v>0.54677905285292228</v>
      </c>
      <c r="CA53" s="29">
        <f t="shared" si="11"/>
        <v>3.5687049445919872</v>
      </c>
      <c r="CB53" s="29">
        <f t="shared" si="8"/>
        <v>-8.1296125021794508E-2</v>
      </c>
      <c r="CC53" s="29">
        <f t="shared" si="8"/>
        <v>-4.0209894197691005</v>
      </c>
      <c r="CD53" s="29">
        <f t="shared" si="8"/>
        <v>-8.8148046890738581</v>
      </c>
      <c r="CE53" s="29">
        <f t="shared" si="8"/>
        <v>0.63666940254833793</v>
      </c>
      <c r="CF53" s="29">
        <f t="shared" si="8"/>
        <v>0.43117436496301798</v>
      </c>
      <c r="CG53" s="29" t="e">
        <f t="shared" si="8"/>
        <v>#DIV/0!</v>
      </c>
      <c r="CH53" s="29">
        <f t="shared" si="8"/>
        <v>-7.7505403294376434</v>
      </c>
      <c r="CI53" s="29">
        <f t="shared" si="8"/>
        <v>0.36471951596125185</v>
      </c>
      <c r="CJ53" s="29">
        <f t="shared" si="8"/>
        <v>0.30130725446533924</v>
      </c>
      <c r="CK53" s="29">
        <f t="shared" si="8"/>
        <v>-1.0082960008067132E-2</v>
      </c>
      <c r="CL53" s="29">
        <f t="shared" si="8"/>
        <v>0.9522753749192483</v>
      </c>
      <c r="CM53" s="29">
        <f t="shared" si="8"/>
        <v>0.21953812312094612</v>
      </c>
      <c r="CN53" s="29">
        <f t="shared" si="8"/>
        <v>0.60127862350620043</v>
      </c>
      <c r="CO53" s="29">
        <f t="shared" si="8"/>
        <v>-1.6212150168016835</v>
      </c>
      <c r="CP53" s="29">
        <f t="shared" si="8"/>
        <v>0.75103384690225505</v>
      </c>
      <c r="CQ53" s="29" t="e">
        <f t="shared" si="8"/>
        <v>#DIV/0!</v>
      </c>
      <c r="CR53" s="29">
        <f t="shared" si="10"/>
        <v>-59.682380930501125</v>
      </c>
      <c r="CS53" s="29">
        <f t="shared" si="10"/>
        <v>0.27402336520558812</v>
      </c>
      <c r="CT53" s="29">
        <f t="shared" si="9"/>
        <v>0.8797292352239594</v>
      </c>
      <c r="CU53" s="29">
        <f t="shared" si="9"/>
        <v>0.69689596716567348</v>
      </c>
      <c r="CV53" s="29">
        <f t="shared" si="9"/>
        <v>-4.6231693126404307</v>
      </c>
      <c r="CW53" s="29">
        <f t="shared" si="9"/>
        <v>0.40032572177361847</v>
      </c>
      <c r="CX53" s="29">
        <f t="shared" si="9"/>
        <v>0.42468124766064042</v>
      </c>
      <c r="CY53" s="29">
        <f t="shared" si="9"/>
        <v>-0.15636902689824095</v>
      </c>
      <c r="CZ53" s="29">
        <f t="shared" si="9"/>
        <v>0.29275652054320211</v>
      </c>
      <c r="DA53" s="29">
        <f t="shared" si="9"/>
        <v>-1.8708040819167771E-2</v>
      </c>
      <c r="DB53" s="29">
        <f t="shared" si="9"/>
        <v>0.53994651525674842</v>
      </c>
      <c r="DC53" s="29">
        <f t="shared" si="9"/>
        <v>0.53822057821665859</v>
      </c>
      <c r="DD53" s="29">
        <f t="shared" si="9"/>
        <v>-0.10036149585564402</v>
      </c>
      <c r="DE53" s="29">
        <f t="shared" si="9"/>
        <v>0.83884764188379535</v>
      </c>
      <c r="DF53" s="29">
        <f t="shared" si="9"/>
        <v>8.0530177891621313E-2</v>
      </c>
      <c r="DG53" s="29">
        <f t="shared" si="9"/>
        <v>-0.34192823856927479</v>
      </c>
      <c r="DH53" s="29">
        <f t="shared" si="9"/>
        <v>-0.24414602372632999</v>
      </c>
      <c r="DI53" s="29">
        <f t="shared" si="9"/>
        <v>0.75282933832580468</v>
      </c>
      <c r="DJ53" s="29">
        <f t="shared" si="9"/>
        <v>0.16781892506327345</v>
      </c>
      <c r="DK53" s="29">
        <f t="shared" si="9"/>
        <v>0.30719063976856509</v>
      </c>
      <c r="DL53" s="29">
        <f t="shared" si="9"/>
        <v>-0.3307455793234767</v>
      </c>
      <c r="DM53" s="29">
        <f t="shared" si="9"/>
        <v>5.0692491439500413</v>
      </c>
      <c r="DN53" s="29" t="e">
        <f t="shared" si="9"/>
        <v>#DIV/0!</v>
      </c>
      <c r="DO53" s="29">
        <f t="shared" si="9"/>
        <v>0.36518448916782242</v>
      </c>
      <c r="DP53" s="29">
        <f t="shared" si="9"/>
        <v>2.3766303576016301</v>
      </c>
      <c r="DQ53" s="29">
        <f t="shared" si="9"/>
        <v>-13.760496117541932</v>
      </c>
      <c r="DR53" s="29" t="e">
        <f t="shared" si="9"/>
        <v>#DIV/0!</v>
      </c>
    </row>
    <row r="54" spans="64:122" x14ac:dyDescent="0.3">
      <c r="BL54" s="29">
        <f t="shared" si="11"/>
        <v>-1.332250869532281E-2</v>
      </c>
      <c r="BM54" s="29">
        <f t="shared" si="11"/>
        <v>0.34533735447539249</v>
      </c>
      <c r="BN54" s="29">
        <f t="shared" si="11"/>
        <v>0.30349930534868952</v>
      </c>
      <c r="BO54" s="29">
        <f t="shared" si="11"/>
        <v>0.20618099201097395</v>
      </c>
      <c r="BP54" s="29">
        <f t="shared" si="11"/>
        <v>0.18519322395340299</v>
      </c>
      <c r="BQ54" s="29">
        <f t="shared" si="11"/>
        <v>-3.2574323808740813E-2</v>
      </c>
      <c r="BR54" s="29" t="e">
        <f t="shared" si="11"/>
        <v>#DIV/0!</v>
      </c>
      <c r="BS54" s="29">
        <f t="shared" si="11"/>
        <v>-7.4197818352735645E-2</v>
      </c>
      <c r="BT54" s="29">
        <f t="shared" si="11"/>
        <v>0.29132081415379751</v>
      </c>
      <c r="BU54" s="29">
        <f t="shared" si="11"/>
        <v>0.41643116699080673</v>
      </c>
      <c r="BV54" s="29">
        <f t="shared" si="11"/>
        <v>0.29123117916646057</v>
      </c>
      <c r="BW54" s="29">
        <f t="shared" si="11"/>
        <v>6.4384613388041134E-2</v>
      </c>
      <c r="BX54" s="29">
        <f t="shared" si="11"/>
        <v>0.35174213188616277</v>
      </c>
      <c r="BY54" s="29">
        <f t="shared" si="11"/>
        <v>4.0060639651084591</v>
      </c>
      <c r="BZ54" s="29">
        <f t="shared" si="11"/>
        <v>0.51818783014853598</v>
      </c>
      <c r="CA54" s="29">
        <f t="shared" si="11"/>
        <v>2.0566339316152886</v>
      </c>
      <c r="CB54" s="29">
        <f t="shared" si="8"/>
        <v>-0.39459367795948874</v>
      </c>
      <c r="CC54" s="29">
        <f t="shared" si="8"/>
        <v>0.34098605780349711</v>
      </c>
      <c r="CD54" s="29">
        <f t="shared" si="8"/>
        <v>-10.024564161707335</v>
      </c>
      <c r="CE54" s="29">
        <f t="shared" si="8"/>
        <v>0.36783062071716199</v>
      </c>
      <c r="CF54" s="29">
        <f t="shared" si="8"/>
        <v>0.51507633743833259</v>
      </c>
      <c r="CG54" s="29" t="e">
        <f t="shared" si="8"/>
        <v>#DIV/0!</v>
      </c>
      <c r="CH54" s="29">
        <f t="shared" si="8"/>
        <v>-4.8047973876030099</v>
      </c>
      <c r="CI54" s="29">
        <f t="shared" si="8"/>
        <v>0.81948189463261145</v>
      </c>
      <c r="CJ54" s="29">
        <f t="shared" si="8"/>
        <v>0.21462727991367592</v>
      </c>
      <c r="CK54" s="29">
        <f t="shared" si="8"/>
        <v>2.0798067734912058</v>
      </c>
      <c r="CL54" s="29">
        <f t="shared" si="8"/>
        <v>0.4834453338168736</v>
      </c>
      <c r="CM54" s="29">
        <f t="shared" si="8"/>
        <v>0.17549310312389921</v>
      </c>
      <c r="CN54" s="29">
        <f t="shared" si="8"/>
        <v>1.9609246360071988</v>
      </c>
      <c r="CO54" s="29">
        <f t="shared" si="8"/>
        <v>-0.7878454123845382</v>
      </c>
      <c r="CP54" s="29">
        <f t="shared" si="8"/>
        <v>0.20460949515007454</v>
      </c>
      <c r="CQ54" s="29" t="e">
        <f t="shared" si="8"/>
        <v>#DIV/0!</v>
      </c>
      <c r="CR54" s="29">
        <f t="shared" si="10"/>
        <v>-0.47173122138565859</v>
      </c>
      <c r="CS54" s="29">
        <f t="shared" si="10"/>
        <v>0.61116039417264323</v>
      </c>
      <c r="CT54" s="29">
        <f t="shared" si="9"/>
        <v>0.19073934427274164</v>
      </c>
      <c r="CU54" s="29">
        <f t="shared" si="9"/>
        <v>0.51632322087388483</v>
      </c>
      <c r="CV54" s="29">
        <f t="shared" si="9"/>
        <v>-1.9690738676180424</v>
      </c>
      <c r="CW54" s="29">
        <f t="shared" si="9"/>
        <v>0.25404287569938744</v>
      </c>
      <c r="CX54" s="29">
        <f t="shared" si="9"/>
        <v>-4.389988159545466E-2</v>
      </c>
      <c r="CY54" s="29">
        <f t="shared" si="9"/>
        <v>-0.30263645942795825</v>
      </c>
      <c r="CZ54" s="29">
        <f t="shared" si="9"/>
        <v>0.15384333962441787</v>
      </c>
      <c r="DA54" s="29">
        <f t="shared" si="9"/>
        <v>0.400563451867743</v>
      </c>
      <c r="DB54" s="29">
        <f t="shared" si="9"/>
        <v>0.45010375631480004</v>
      </c>
      <c r="DC54" s="29">
        <f t="shared" si="9"/>
        <v>0.28313361989927965</v>
      </c>
      <c r="DD54" s="29">
        <f t="shared" si="9"/>
        <v>0.59409790377993699</v>
      </c>
      <c r="DE54" s="29">
        <f t="shared" si="9"/>
        <v>0.71003785395844443</v>
      </c>
      <c r="DF54" s="29">
        <f t="shared" si="9"/>
        <v>0.12626366464494909</v>
      </c>
      <c r="DG54" s="29">
        <f t="shared" si="9"/>
        <v>4.0411970319086103</v>
      </c>
      <c r="DH54" s="29">
        <f t="shared" si="9"/>
        <v>-0.54353723018834543</v>
      </c>
      <c r="DI54" s="29">
        <f t="shared" si="9"/>
        <v>0.31098115550222372</v>
      </c>
      <c r="DJ54" s="29">
        <f t="shared" si="9"/>
        <v>6.2750109412121335E-2</v>
      </c>
      <c r="DK54" s="29">
        <f t="shared" si="9"/>
        <v>0.17587563197274958</v>
      </c>
      <c r="DL54" s="29">
        <f t="shared" si="9"/>
        <v>-0.12067962272602806</v>
      </c>
      <c r="DM54" s="29">
        <f t="shared" si="9"/>
        <v>2.1328647915309258</v>
      </c>
      <c r="DN54" s="29" t="e">
        <f t="shared" si="9"/>
        <v>#DIV/0!</v>
      </c>
      <c r="DO54" s="29">
        <f t="shared" si="9"/>
        <v>0.20207558629208511</v>
      </c>
      <c r="DP54" s="29">
        <f t="shared" si="9"/>
        <v>0.93469582247068284</v>
      </c>
      <c r="DQ54" s="29">
        <f t="shared" si="9"/>
        <v>-21.445708976258064</v>
      </c>
      <c r="DR54" s="29">
        <f t="shared" si="9"/>
        <v>-389.73881429118211</v>
      </c>
    </row>
    <row r="55" spans="64:122" x14ac:dyDescent="0.3">
      <c r="BL55" s="29">
        <f t="shared" si="11"/>
        <v>-0.24185176872557035</v>
      </c>
      <c r="BM55" s="29">
        <f t="shared" si="11"/>
        <v>0.15074493329059635</v>
      </c>
      <c r="BN55" s="29">
        <f t="shared" si="11"/>
        <v>7.69115653815029E-2</v>
      </c>
      <c r="BO55" s="29">
        <f t="shared" si="11"/>
        <v>-0.32495269518958647</v>
      </c>
      <c r="BP55" s="29">
        <f t="shared" si="11"/>
        <v>0.27641682004107671</v>
      </c>
      <c r="BQ55" s="29">
        <f t="shared" si="11"/>
        <v>-3.456390033224066E-2</v>
      </c>
      <c r="BR55" s="29" t="e">
        <f t="shared" si="11"/>
        <v>#DIV/0!</v>
      </c>
      <c r="BS55" s="29">
        <f t="shared" si="11"/>
        <v>0.26498535693163705</v>
      </c>
      <c r="BT55" s="29">
        <f t="shared" si="11"/>
        <v>-0.58490794889320408</v>
      </c>
      <c r="BU55" s="29">
        <f t="shared" si="11"/>
        <v>9.9525570604612312E-2</v>
      </c>
      <c r="BV55" s="29">
        <f t="shared" si="11"/>
        <v>-0.89192514761035846</v>
      </c>
      <c r="BW55" s="29">
        <f t="shared" si="11"/>
        <v>8.588909321464766E-2</v>
      </c>
      <c r="BX55" s="29">
        <f t="shared" si="11"/>
        <v>0.17943678325896073</v>
      </c>
      <c r="BY55" s="29">
        <f t="shared" si="11"/>
        <v>-1.8235220029989136</v>
      </c>
      <c r="BZ55" s="29">
        <f t="shared" si="11"/>
        <v>0.35536024991391635</v>
      </c>
      <c r="CA55" s="29">
        <f t="shared" si="11"/>
        <v>0.33718010571413881</v>
      </c>
      <c r="CB55" s="29">
        <f t="shared" si="8"/>
        <v>-1.1090482051023862</v>
      </c>
      <c r="CC55" s="29" t="e">
        <f t="shared" si="8"/>
        <v>#DIV/0!</v>
      </c>
      <c r="CD55" s="29">
        <f t="shared" si="8"/>
        <v>-17.53801805287614</v>
      </c>
      <c r="CE55" s="29">
        <f t="shared" si="8"/>
        <v>-0.31101585966985579</v>
      </c>
      <c r="CF55" s="29">
        <f t="shared" si="8"/>
        <v>0.14227348902184844</v>
      </c>
      <c r="CG55" s="29" t="e">
        <f t="shared" si="8"/>
        <v>#DIV/0!</v>
      </c>
      <c r="CH55" s="29">
        <f t="shared" si="8"/>
        <v>2.5901158665505957</v>
      </c>
      <c r="CI55" s="29">
        <f t="shared" si="8"/>
        <v>0.16361051369123225</v>
      </c>
      <c r="CJ55" s="29">
        <f t="shared" si="8"/>
        <v>1.1594190211523216</v>
      </c>
      <c r="CK55" s="29">
        <f t="shared" si="8"/>
        <v>3.5455628558068883</v>
      </c>
      <c r="CL55" s="29">
        <f t="shared" si="8"/>
        <v>-1.1568455266735105</v>
      </c>
      <c r="CM55" s="29">
        <f t="shared" si="8"/>
        <v>0.11695175984068107</v>
      </c>
      <c r="CN55" s="29">
        <f t="shared" si="8"/>
        <v>1.4537781198375923</v>
      </c>
      <c r="CO55" s="29">
        <f t="shared" si="8"/>
        <v>0.62373201979747139</v>
      </c>
      <c r="CP55" s="29">
        <f t="shared" si="8"/>
        <v>-0.38854418152859871</v>
      </c>
      <c r="CQ55" s="29" t="e">
        <f t="shared" si="8"/>
        <v>#DIV/0!</v>
      </c>
      <c r="CR55" s="29">
        <f t="shared" si="10"/>
        <v>-18.810076056153871</v>
      </c>
      <c r="CS55" s="29">
        <f t="shared" si="10"/>
        <v>0.25851327915349653</v>
      </c>
      <c r="CT55" s="29">
        <f t="shared" si="9"/>
        <v>-0.65717265487679066</v>
      </c>
      <c r="CU55" s="29">
        <f t="shared" si="9"/>
        <v>-3.4720459780038189</v>
      </c>
      <c r="CV55" s="29">
        <f t="shared" si="9"/>
        <v>-0.30358855189761313</v>
      </c>
      <c r="CW55" s="29">
        <f t="shared" si="9"/>
        <v>0.20372262536459351</v>
      </c>
      <c r="CX55" s="29">
        <f t="shared" si="9"/>
        <v>-1.3353881152812663E-2</v>
      </c>
      <c r="CY55" s="29">
        <f t="shared" si="9"/>
        <v>-0.74209088562120784</v>
      </c>
      <c r="CZ55" s="29">
        <f t="shared" si="9"/>
        <v>-0.54868331271411885</v>
      </c>
      <c r="DA55" s="29">
        <f t="shared" si="9"/>
        <v>0.40027727150561931</v>
      </c>
      <c r="DB55" s="29">
        <f t="shared" si="9"/>
        <v>0.35409962290583896</v>
      </c>
      <c r="DC55" s="29">
        <f t="shared" si="9"/>
        <v>-9.2195044434570939E-2</v>
      </c>
      <c r="DD55" s="29">
        <f t="shared" si="9"/>
        <v>0.80455520841554118</v>
      </c>
      <c r="DE55" s="29">
        <f t="shared" si="9"/>
        <v>0.16655519425710175</v>
      </c>
      <c r="DF55" s="29">
        <f t="shared" si="9"/>
        <v>-4.2609859247324522E-3</v>
      </c>
      <c r="DG55" s="29">
        <f t="shared" si="9"/>
        <v>5.1923801786142905</v>
      </c>
      <c r="DH55" s="29">
        <f t="shared" si="9"/>
        <v>-1.0512940162520368</v>
      </c>
      <c r="DI55" s="29">
        <f t="shared" si="9"/>
        <v>-7.0923578017212385E-2</v>
      </c>
      <c r="DJ55" s="29">
        <f t="shared" si="9"/>
        <v>-0.23838307185045848</v>
      </c>
      <c r="DK55" s="29">
        <f t="shared" si="9"/>
        <v>-3.9848929353058615E-2</v>
      </c>
      <c r="DL55" s="29">
        <f t="shared" si="9"/>
        <v>-0.50835074550510062</v>
      </c>
      <c r="DM55" s="29">
        <f t="shared" si="9"/>
        <v>-0.81936787033301339</v>
      </c>
      <c r="DN55" s="29" t="e">
        <f t="shared" si="9"/>
        <v>#DIV/0!</v>
      </c>
      <c r="DO55" s="29">
        <f t="shared" si="9"/>
        <v>9.7567698465250041E-2</v>
      </c>
      <c r="DP55" s="29">
        <f t="shared" si="9"/>
        <v>2.23322730353288</v>
      </c>
      <c r="DQ55" s="29">
        <f t="shared" si="9"/>
        <v>-9.0399420995299273</v>
      </c>
      <c r="DR55" s="29" t="e">
        <f t="shared" si="9"/>
        <v>#DIV/0!</v>
      </c>
    </row>
    <row r="56" spans="64:122" x14ac:dyDescent="0.3">
      <c r="BL56" s="29">
        <f t="shared" si="11"/>
        <v>-0.47057699479933635</v>
      </c>
      <c r="BM56" s="29">
        <f t="shared" si="11"/>
        <v>4.457351273375032E-2</v>
      </c>
      <c r="BN56" s="29">
        <f t="shared" si="11"/>
        <v>-0.31333068272966447</v>
      </c>
      <c r="BO56" s="29">
        <f t="shared" si="11"/>
        <v>0.35659119636382208</v>
      </c>
      <c r="BP56" s="29">
        <f t="shared" si="11"/>
        <v>-7.4390118137592443E-2</v>
      </c>
      <c r="BQ56" s="29">
        <f t="shared" si="11"/>
        <v>-1.0847687701897479E-2</v>
      </c>
      <c r="BR56" s="29" t="e">
        <f t="shared" si="11"/>
        <v>#DIV/0!</v>
      </c>
      <c r="BS56" s="29">
        <f t="shared" si="11"/>
        <v>0.2629748751652764</v>
      </c>
      <c r="BT56" s="29">
        <f t="shared" si="11"/>
        <v>-1.5552319588483925</v>
      </c>
      <c r="BU56" s="29">
        <f t="shared" si="11"/>
        <v>-9.8822819321305877E-2</v>
      </c>
      <c r="BV56" s="29">
        <f t="shared" si="11"/>
        <v>-1.1617000002802647</v>
      </c>
      <c r="BW56" s="29">
        <f t="shared" si="11"/>
        <v>7.1987490678205646E-2</v>
      </c>
      <c r="BX56" s="29">
        <f t="shared" si="11"/>
        <v>0.13147983735013069</v>
      </c>
      <c r="BY56" s="29">
        <f t="shared" si="11"/>
        <v>-11.798246719463361</v>
      </c>
      <c r="BZ56" s="29">
        <f t="shared" si="11"/>
        <v>-0.10730123863842222</v>
      </c>
      <c r="CA56" s="29">
        <f t="shared" si="11"/>
        <v>-34.657035271724233</v>
      </c>
      <c r="CB56" s="29">
        <f t="shared" ref="CB56:CQ62" si="12">+CB26-EK26</f>
        <v>-1.1225960731250435</v>
      </c>
      <c r="CC56" s="29">
        <f t="shared" si="12"/>
        <v>0.82107887901023746</v>
      </c>
      <c r="CD56" s="29">
        <f t="shared" si="12"/>
        <v>-16.957198381385695</v>
      </c>
      <c r="CE56" s="29">
        <f t="shared" si="12"/>
        <v>-0.58601214512671551</v>
      </c>
      <c r="CF56" s="29">
        <f t="shared" si="12"/>
        <v>-0.30872405242163059</v>
      </c>
      <c r="CG56" s="29" t="e">
        <f t="shared" si="12"/>
        <v>#DIV/0!</v>
      </c>
      <c r="CH56" s="29">
        <f t="shared" si="12"/>
        <v>-5.1340658798252345</v>
      </c>
      <c r="CI56" s="29">
        <f t="shared" si="12"/>
        <v>-0.35028716927638492</v>
      </c>
      <c r="CJ56" s="29">
        <f t="shared" si="12"/>
        <v>0.77624062508804248</v>
      </c>
      <c r="CK56" s="29">
        <f t="shared" si="12"/>
        <v>0.74552537950431041</v>
      </c>
      <c r="CL56" s="29">
        <f t="shared" si="12"/>
        <v>-9.3354180071235007</v>
      </c>
      <c r="CM56" s="29">
        <f t="shared" si="12"/>
        <v>-9.7738462557838801E-2</v>
      </c>
      <c r="CN56" s="29">
        <f t="shared" si="12"/>
        <v>0.37656049140465297</v>
      </c>
      <c r="CO56" s="29">
        <f t="shared" si="12"/>
        <v>0.43464397790437292</v>
      </c>
      <c r="CP56" s="29">
        <f t="shared" si="12"/>
        <v>3.0212364596349239E-4</v>
      </c>
      <c r="CQ56" s="29" t="e">
        <f t="shared" si="12"/>
        <v>#DIV/0!</v>
      </c>
      <c r="CR56" s="29">
        <f t="shared" si="10"/>
        <v>-2.6837930618139696</v>
      </c>
      <c r="CS56" s="29">
        <f t="shared" si="10"/>
        <v>-0.28269008990883027</v>
      </c>
      <c r="CT56" s="29">
        <f t="shared" si="9"/>
        <v>-1.3488370659518567</v>
      </c>
      <c r="CU56" s="29">
        <f t="shared" si="9"/>
        <v>-0.91070917205289648</v>
      </c>
      <c r="CV56" s="29">
        <f t="shared" si="9"/>
        <v>-4.628040255827182</v>
      </c>
      <c r="CW56" s="29">
        <f t="shared" si="9"/>
        <v>0.20039443941309554</v>
      </c>
      <c r="CX56" s="29">
        <f t="shared" si="9"/>
        <v>-0.51199864175583887</v>
      </c>
      <c r="CY56" s="29">
        <f t="shared" ref="CY56:DR62" si="13">+CY26-FH26</f>
        <v>-1.2609120815340209</v>
      </c>
      <c r="CZ56" s="29">
        <f t="shared" si="13"/>
        <v>-0.52383270193666553</v>
      </c>
      <c r="DA56" s="29">
        <f t="shared" si="13"/>
        <v>0.15097205668215086</v>
      </c>
      <c r="DB56" s="29">
        <f t="shared" si="13"/>
        <v>0.10401480182251555</v>
      </c>
      <c r="DC56" s="29">
        <f t="shared" si="13"/>
        <v>-0.45869488707580652</v>
      </c>
      <c r="DD56" s="29">
        <f t="shared" si="13"/>
        <v>1.6668859452760425</v>
      </c>
      <c r="DE56" s="29">
        <f t="shared" si="13"/>
        <v>-0.72633354217145829</v>
      </c>
      <c r="DF56" s="29">
        <f t="shared" si="13"/>
        <v>0.10524150527193543</v>
      </c>
      <c r="DG56" s="29">
        <f t="shared" si="13"/>
        <v>0.31679980725217938</v>
      </c>
      <c r="DH56" s="29">
        <f t="shared" si="13"/>
        <v>-0.92617876734148297</v>
      </c>
      <c r="DI56" s="29">
        <f t="shared" si="13"/>
        <v>0.10664719741885498</v>
      </c>
      <c r="DJ56" s="29">
        <f t="shared" si="13"/>
        <v>-0.22061779440240614</v>
      </c>
      <c r="DK56" s="29">
        <f t="shared" si="13"/>
        <v>-0.17013238110770335</v>
      </c>
      <c r="DL56" s="29">
        <f t="shared" si="13"/>
        <v>-0.37996130053440935</v>
      </c>
      <c r="DM56" s="29">
        <f t="shared" si="13"/>
        <v>-1.8494312325203739</v>
      </c>
      <c r="DN56" s="29" t="e">
        <f t="shared" si="13"/>
        <v>#DIV/0!</v>
      </c>
      <c r="DO56" s="29">
        <f t="shared" si="13"/>
        <v>0.18489741900485801</v>
      </c>
      <c r="DP56" s="29">
        <f t="shared" si="13"/>
        <v>0.57691853331842191</v>
      </c>
      <c r="DQ56" s="29">
        <f t="shared" si="13"/>
        <v>-4480.8826348214407</v>
      </c>
      <c r="DR56" s="29" t="e">
        <f t="shared" si="13"/>
        <v>#DIV/0!</v>
      </c>
    </row>
    <row r="57" spans="64:122" x14ac:dyDescent="0.3">
      <c r="BL57" s="29">
        <f t="shared" si="11"/>
        <v>-0.97155030081922944</v>
      </c>
      <c r="BM57" s="29">
        <f t="shared" si="11"/>
        <v>3.184929956380711E-2</v>
      </c>
      <c r="BN57" s="29">
        <f t="shared" si="11"/>
        <v>0.1422538299773527</v>
      </c>
      <c r="BO57" s="29">
        <f t="shared" si="11"/>
        <v>0.33981065166099345</v>
      </c>
      <c r="BP57" s="29">
        <f t="shared" si="11"/>
        <v>0.37289208580135075</v>
      </c>
      <c r="BQ57" s="29">
        <f t="shared" si="11"/>
        <v>5.0275012715688794E-2</v>
      </c>
      <c r="BR57" s="29" t="e">
        <f t="shared" si="11"/>
        <v>#DIV/0!</v>
      </c>
      <c r="BS57" s="29">
        <f t="shared" si="11"/>
        <v>0.24418043934738909</v>
      </c>
      <c r="BT57" s="29">
        <f t="shared" si="11"/>
        <v>2.457637252912015E-2</v>
      </c>
      <c r="BU57" s="29">
        <f t="shared" si="11"/>
        <v>-0.25493964790520174</v>
      </c>
      <c r="BV57" s="29">
        <f t="shared" si="11"/>
        <v>-1.0869684147507099</v>
      </c>
      <c r="BW57" s="29">
        <f t="shared" si="11"/>
        <v>2.8779363563874671E-2</v>
      </c>
      <c r="BX57" s="29">
        <f t="shared" si="11"/>
        <v>0.15411406795986227</v>
      </c>
      <c r="BY57" s="29">
        <f t="shared" si="11"/>
        <v>0.39502482259860416</v>
      </c>
      <c r="BZ57" s="29">
        <f t="shared" si="11"/>
        <v>0.84041039794329808</v>
      </c>
      <c r="CA57" s="29">
        <f t="shared" si="11"/>
        <v>-0.60128501756391906</v>
      </c>
      <c r="CB57" s="29">
        <f t="shared" si="12"/>
        <v>-0.96077876985284427</v>
      </c>
      <c r="CC57" s="29">
        <f t="shared" si="12"/>
        <v>0.10519034699765206</v>
      </c>
      <c r="CD57" s="29">
        <f t="shared" si="12"/>
        <v>-11.86566928175281</v>
      </c>
      <c r="CE57" s="29">
        <f t="shared" si="12"/>
        <v>-8.9811698852501509E-2</v>
      </c>
      <c r="CF57" s="29">
        <f t="shared" si="12"/>
        <v>-0.15965791058156897</v>
      </c>
      <c r="CG57" s="29">
        <f t="shared" si="12"/>
        <v>0.69763124736375359</v>
      </c>
      <c r="CH57" s="29">
        <f t="shared" si="12"/>
        <v>-1.0696443998770282</v>
      </c>
      <c r="CI57" s="29">
        <f t="shared" si="12"/>
        <v>-0.39075992767771695</v>
      </c>
      <c r="CJ57" s="29">
        <f t="shared" si="12"/>
        <v>4.2926522264761457E-2</v>
      </c>
      <c r="CK57" s="29">
        <f t="shared" si="12"/>
        <v>-0.17540809597269691</v>
      </c>
      <c r="CL57" s="29">
        <f t="shared" si="12"/>
        <v>0.72928369542834459</v>
      </c>
      <c r="CM57" s="29">
        <f t="shared" si="12"/>
        <v>6.6963770453326354E-2</v>
      </c>
      <c r="CN57" s="29">
        <f t="shared" si="12"/>
        <v>0.27185459481519803</v>
      </c>
      <c r="CO57" s="29">
        <f t="shared" si="12"/>
        <v>-0.51770948335117839</v>
      </c>
      <c r="CP57" s="29">
        <f t="shared" si="12"/>
        <v>-4.3032569630753637E-2</v>
      </c>
      <c r="CQ57" s="29" t="e">
        <f t="shared" si="12"/>
        <v>#DIV/0!</v>
      </c>
      <c r="CR57" s="29">
        <f t="shared" si="10"/>
        <v>-0.81774614936384293</v>
      </c>
      <c r="CS57" s="29">
        <f t="shared" si="10"/>
        <v>-0.27457719556472782</v>
      </c>
      <c r="CT57" s="29">
        <f t="shared" si="10"/>
        <v>-0.72543610972444439</v>
      </c>
      <c r="CU57" s="29">
        <f t="shared" si="10"/>
        <v>2.9299352843198623E-2</v>
      </c>
      <c r="CV57" s="29">
        <f t="shared" si="10"/>
        <v>-0.32125331814379954</v>
      </c>
      <c r="CW57" s="29">
        <f t="shared" si="10"/>
        <v>0.19984863391589669</v>
      </c>
      <c r="CX57" s="29">
        <f t="shared" si="10"/>
        <v>-0.17940512863124813</v>
      </c>
      <c r="CY57" s="29">
        <f t="shared" si="13"/>
        <v>-0.8577545712484459</v>
      </c>
      <c r="CZ57" s="29">
        <f t="shared" si="13"/>
        <v>-3.671607947325306E-2</v>
      </c>
      <c r="DA57" s="29">
        <f t="shared" si="13"/>
        <v>0.28100773584147376</v>
      </c>
      <c r="DB57" s="29">
        <f t="shared" si="13"/>
        <v>0.19624329887379599</v>
      </c>
      <c r="DC57" s="29">
        <f t="shared" si="13"/>
        <v>-0.29074605047928159</v>
      </c>
      <c r="DD57" s="29">
        <f t="shared" si="13"/>
        <v>0.38760578735892215</v>
      </c>
      <c r="DE57" s="29">
        <f t="shared" si="13"/>
        <v>-0.45207494437892826</v>
      </c>
      <c r="DF57" s="29">
        <f t="shared" si="13"/>
        <v>0.17402996492451495</v>
      </c>
      <c r="DG57" s="29">
        <f t="shared" si="13"/>
        <v>4.3002088112445769E-2</v>
      </c>
      <c r="DH57" s="29">
        <f t="shared" si="13"/>
        <v>-0.85501651146392366</v>
      </c>
      <c r="DI57" s="29">
        <f t="shared" si="13"/>
        <v>0.18898322940780532</v>
      </c>
      <c r="DJ57" s="29">
        <f t="shared" si="13"/>
        <v>2.8934670583333766E-3</v>
      </c>
      <c r="DK57" s="29">
        <f t="shared" si="13"/>
        <v>-5.171981429504946E-2</v>
      </c>
      <c r="DL57" s="29">
        <f t="shared" si="13"/>
        <v>-0.32031460040035198</v>
      </c>
      <c r="DM57" s="29">
        <f t="shared" si="13"/>
        <v>-1.0290577326164738</v>
      </c>
      <c r="DN57" s="29" t="e">
        <f t="shared" si="13"/>
        <v>#DIV/0!</v>
      </c>
      <c r="DO57" s="29">
        <f t="shared" si="13"/>
        <v>0.35974868725439302</v>
      </c>
      <c r="DP57" s="29">
        <f t="shared" si="13"/>
        <v>0.39832561829305879</v>
      </c>
      <c r="DQ57" s="29">
        <f t="shared" si="13"/>
        <v>-5.31134804738209</v>
      </c>
      <c r="DR57" s="29">
        <f t="shared" si="13"/>
        <v>-244.15393648432953</v>
      </c>
    </row>
    <row r="58" spans="64:122" x14ac:dyDescent="0.3">
      <c r="BL58" s="29">
        <f t="shared" si="11"/>
        <v>-0.58933453754547138</v>
      </c>
      <c r="BM58" s="29">
        <f t="shared" si="11"/>
        <v>6.2098817954254759E-3</v>
      </c>
      <c r="BN58" s="29">
        <f t="shared" si="11"/>
        <v>-1.1623123545544622E-2</v>
      </c>
      <c r="BO58" s="29">
        <f t="shared" si="11"/>
        <v>0.15583639614545486</v>
      </c>
      <c r="BP58" s="29">
        <f t="shared" si="11"/>
        <v>0.52918313634883529</v>
      </c>
      <c r="BQ58" s="29">
        <f t="shared" si="11"/>
        <v>-5.7295210661590268E-2</v>
      </c>
      <c r="BR58" s="29" t="e">
        <f t="shared" si="11"/>
        <v>#DIV/0!</v>
      </c>
      <c r="BS58" s="29">
        <f t="shared" si="11"/>
        <v>0.13295356664235081</v>
      </c>
      <c r="BT58" s="29">
        <f t="shared" si="11"/>
        <v>3.6750030990320148E-3</v>
      </c>
      <c r="BU58" s="29">
        <f t="shared" si="11"/>
        <v>-6.4404550747527045E-2</v>
      </c>
      <c r="BV58" s="29">
        <f t="shared" si="11"/>
        <v>-0.3390550921856571</v>
      </c>
      <c r="BW58" s="29">
        <f t="shared" si="11"/>
        <v>-1.5603230832779147E-2</v>
      </c>
      <c r="BX58" s="29">
        <f t="shared" si="11"/>
        <v>2.9487666560878978E-4</v>
      </c>
      <c r="BY58" s="29">
        <f t="shared" si="11"/>
        <v>0.23241084508133802</v>
      </c>
      <c r="BZ58" s="29">
        <f t="shared" si="11"/>
        <v>4.810372133635521E-2</v>
      </c>
      <c r="CA58" s="29">
        <f t="shared" si="11"/>
        <v>-0.13936975190747081</v>
      </c>
      <c r="CB58" s="29">
        <f t="shared" si="12"/>
        <v>-0.74284231921872124</v>
      </c>
      <c r="CC58" s="29">
        <f t="shared" si="12"/>
        <v>-0.60887670143357364</v>
      </c>
      <c r="CD58" s="29">
        <f t="shared" si="12"/>
        <v>-2.8756553965546878</v>
      </c>
      <c r="CE58" s="29">
        <f t="shared" si="12"/>
        <v>-0.21409982183474807</v>
      </c>
      <c r="CF58" s="29">
        <f t="shared" si="12"/>
        <v>-8.0372306577243036E-2</v>
      </c>
      <c r="CG58" s="29">
        <f t="shared" si="12"/>
        <v>6.9736902559066172E-2</v>
      </c>
      <c r="CH58" s="29">
        <f t="shared" si="12"/>
        <v>-0.37222720621092575</v>
      </c>
      <c r="CI58" s="29">
        <f t="shared" si="12"/>
        <v>-8.7456413432986935E-2</v>
      </c>
      <c r="CJ58" s="29">
        <f t="shared" si="12"/>
        <v>-5.647334472351595E-2</v>
      </c>
      <c r="CK58" s="29">
        <f t="shared" si="12"/>
        <v>0.33476498020729806</v>
      </c>
      <c r="CL58" s="29">
        <f t="shared" si="12"/>
        <v>-1.2324086653650035E-3</v>
      </c>
      <c r="CM58" s="29">
        <f t="shared" si="12"/>
        <v>-1.2785899435575843E-2</v>
      </c>
      <c r="CN58" s="29">
        <f t="shared" si="12"/>
        <v>-4.4145902062147746E-2</v>
      </c>
      <c r="CO58" s="29">
        <f t="shared" si="12"/>
        <v>-0.19500941486941104</v>
      </c>
      <c r="CP58" s="29">
        <f t="shared" si="12"/>
        <v>-8.405530328171773E-2</v>
      </c>
      <c r="CQ58" s="29" t="e">
        <f t="shared" si="12"/>
        <v>#DIV/0!</v>
      </c>
      <c r="CR58" s="29">
        <f t="shared" si="10"/>
        <v>1.8931649066090153</v>
      </c>
      <c r="CS58" s="29">
        <f t="shared" si="10"/>
        <v>-6.2599207941139823E-2</v>
      </c>
      <c r="CT58" s="29">
        <f t="shared" si="10"/>
        <v>-0.24300493120013544</v>
      </c>
      <c r="CU58" s="29">
        <f t="shared" si="10"/>
        <v>9.6853577282955405E-2</v>
      </c>
      <c r="CV58" s="29">
        <f t="shared" si="10"/>
        <v>-0.47216746455811553</v>
      </c>
      <c r="CW58" s="29">
        <f t="shared" si="10"/>
        <v>0.11596080670629827</v>
      </c>
      <c r="CX58" s="29">
        <f t="shared" si="10"/>
        <v>3.143918433040449E-2</v>
      </c>
      <c r="CY58" s="29">
        <f t="shared" si="13"/>
        <v>-0.49703284960619387</v>
      </c>
      <c r="CZ58" s="29">
        <f t="shared" si="13"/>
        <v>-8.6730082218425597E-2</v>
      </c>
      <c r="DA58" s="29">
        <f t="shared" si="13"/>
        <v>0.18552898091916759</v>
      </c>
      <c r="DB58" s="29">
        <f t="shared" si="13"/>
        <v>0.14729259709061415</v>
      </c>
      <c r="DC58" s="29">
        <f t="shared" si="13"/>
        <v>-9.5096120663441308E-2</v>
      </c>
      <c r="DD58" s="29">
        <f t="shared" si="13"/>
        <v>3.245739164729744E-2</v>
      </c>
      <c r="DE58" s="29">
        <f t="shared" si="13"/>
        <v>-0.23782254799084024</v>
      </c>
      <c r="DF58" s="29">
        <f t="shared" si="13"/>
        <v>-4.3348837376328664E-2</v>
      </c>
      <c r="DG58" s="29">
        <f t="shared" si="13"/>
        <v>6.7803621588566898E-3</v>
      </c>
      <c r="DH58" s="29">
        <f t="shared" si="13"/>
        <v>-0.18674823326769374</v>
      </c>
      <c r="DI58" s="29">
        <f t="shared" si="13"/>
        <v>-3.6749815877727965E-2</v>
      </c>
      <c r="DJ58" s="29">
        <f t="shared" si="13"/>
        <v>-7.4367947252489408E-2</v>
      </c>
      <c r="DK58" s="29">
        <f t="shared" si="13"/>
        <v>-6.6463980326175065E-2</v>
      </c>
      <c r="DL58" s="29">
        <f t="shared" si="13"/>
        <v>-0.41742633593689271</v>
      </c>
      <c r="DM58" s="29">
        <f t="shared" si="13"/>
        <v>-0.53914635959058499</v>
      </c>
      <c r="DN58" s="29" t="e">
        <f t="shared" si="13"/>
        <v>#DIV/0!</v>
      </c>
      <c r="DO58" s="29">
        <f t="shared" si="13"/>
        <v>0.125828583564355</v>
      </c>
      <c r="DP58" s="29">
        <f t="shared" si="13"/>
        <v>8.0408978586393287E-2</v>
      </c>
      <c r="DQ58" s="29">
        <f t="shared" si="13"/>
        <v>-1.1456850021297542</v>
      </c>
      <c r="DR58" s="29">
        <f t="shared" si="13"/>
        <v>-3.3967307874148345</v>
      </c>
    </row>
    <row r="59" spans="64:122" x14ac:dyDescent="0.3">
      <c r="BL59" s="29">
        <f t="shared" si="11"/>
        <v>-0.35376684821196269</v>
      </c>
      <c r="BM59" s="29">
        <f t="shared" si="11"/>
        <v>9.868717736060828E-2</v>
      </c>
      <c r="BN59" s="29">
        <f t="shared" si="11"/>
        <v>1.5300605952660806E-2</v>
      </c>
      <c r="BO59" s="29">
        <f t="shared" si="11"/>
        <v>0.18615473735673616</v>
      </c>
      <c r="BP59" s="29">
        <f t="shared" si="11"/>
        <v>0.58973661410131517</v>
      </c>
      <c r="BQ59" s="29">
        <f t="shared" si="11"/>
        <v>8.9356575334409438E-3</v>
      </c>
      <c r="BR59" s="29" t="e">
        <f t="shared" si="11"/>
        <v>#DIV/0!</v>
      </c>
      <c r="BS59" s="29">
        <f t="shared" si="11"/>
        <v>8.7520925339952926E-2</v>
      </c>
      <c r="BT59" s="29">
        <f t="shared" si="11"/>
        <v>5.2355186653346264E-2</v>
      </c>
      <c r="BU59" s="29">
        <f t="shared" si="11"/>
        <v>-0.1301723452568202</v>
      </c>
      <c r="BV59" s="29">
        <f t="shared" si="11"/>
        <v>-0.52985384645208122</v>
      </c>
      <c r="BW59" s="29">
        <f t="shared" si="11"/>
        <v>-9.877015895714214E-3</v>
      </c>
      <c r="BX59" s="29">
        <f t="shared" si="11"/>
        <v>2.9949655661670849E-2</v>
      </c>
      <c r="BY59" s="29">
        <f t="shared" si="11"/>
        <v>-0.36837285651700014</v>
      </c>
      <c r="BZ59" s="29">
        <f t="shared" si="11"/>
        <v>8.0848352561800452E-2</v>
      </c>
      <c r="CA59" s="29">
        <f t="shared" si="11"/>
        <v>-0.30652433209410002</v>
      </c>
      <c r="CB59" s="29">
        <f t="shared" si="12"/>
        <v>-0.52559908296082747</v>
      </c>
      <c r="CC59" s="29">
        <f t="shared" si="12"/>
        <v>-1.6397455668560099</v>
      </c>
      <c r="CD59" s="29">
        <f t="shared" si="12"/>
        <v>-9.3962664637771098</v>
      </c>
      <c r="CE59" s="29">
        <f t="shared" si="12"/>
        <v>-0.2027767521086512</v>
      </c>
      <c r="CF59" s="29">
        <f t="shared" si="12"/>
        <v>-0.17896102435362748</v>
      </c>
      <c r="CG59" s="29">
        <f t="shared" si="12"/>
        <v>-8.9168009356961999</v>
      </c>
      <c r="CH59" s="29">
        <f t="shared" si="12"/>
        <v>-2.3103950975339753</v>
      </c>
      <c r="CI59" s="29">
        <f t="shared" si="12"/>
        <v>-0.15524821774260644</v>
      </c>
      <c r="CJ59" s="29">
        <f t="shared" si="12"/>
        <v>-0.10642025698224922</v>
      </c>
      <c r="CK59" s="29">
        <f t="shared" si="12"/>
        <v>-0.13475903260960465</v>
      </c>
      <c r="CL59" s="29">
        <f t="shared" si="12"/>
        <v>5.8278081352335365E-2</v>
      </c>
      <c r="CM59" s="29">
        <f t="shared" si="12"/>
        <v>1.7625686622493086E-2</v>
      </c>
      <c r="CN59" s="29">
        <f t="shared" si="12"/>
        <v>-0.1203153500352413</v>
      </c>
      <c r="CO59" s="29">
        <f t="shared" si="12"/>
        <v>-0.30728514163046894</v>
      </c>
      <c r="CP59" s="29">
        <f t="shared" si="12"/>
        <v>-0.11371043884627619</v>
      </c>
      <c r="CQ59" s="29" t="e">
        <f t="shared" si="12"/>
        <v>#DIV/0!</v>
      </c>
      <c r="CR59" s="29">
        <f t="shared" si="10"/>
        <v>-0.93881485798781661</v>
      </c>
      <c r="CS59" s="29">
        <f t="shared" si="10"/>
        <v>-0.11942643678844489</v>
      </c>
      <c r="CT59" s="29">
        <f t="shared" si="10"/>
        <v>-0.57610753974101125</v>
      </c>
      <c r="CU59" s="29">
        <f t="shared" si="10"/>
        <v>0.19991281613320688</v>
      </c>
      <c r="CV59" s="29">
        <f t="shared" si="10"/>
        <v>-0.67806999042218108</v>
      </c>
      <c r="CW59" s="29">
        <f t="shared" si="10"/>
        <v>0.14297203437550698</v>
      </c>
      <c r="CX59" s="29">
        <f t="shared" si="10"/>
        <v>-0.41536703588398249</v>
      </c>
      <c r="CY59" s="29">
        <f t="shared" si="13"/>
        <v>-0.56010762791880064</v>
      </c>
      <c r="CZ59" s="29">
        <f t="shared" si="13"/>
        <v>-5.2458211968496204E-2</v>
      </c>
      <c r="DA59" s="29">
        <f t="shared" si="13"/>
        <v>0.11632258701361042</v>
      </c>
      <c r="DB59" s="29">
        <f t="shared" si="13"/>
        <v>8.4853315111781513E-2</v>
      </c>
      <c r="DC59" s="29">
        <f t="shared" si="13"/>
        <v>-0.13324066634178822</v>
      </c>
      <c r="DD59" s="29">
        <f t="shared" si="13"/>
        <v>3.0478507234359409E-2</v>
      </c>
      <c r="DE59" s="29">
        <f t="shared" si="13"/>
        <v>-0.47931637300070518</v>
      </c>
      <c r="DF59" s="29">
        <f t="shared" si="13"/>
        <v>-2.4795962164924301E-2</v>
      </c>
      <c r="DG59" s="29">
        <f t="shared" si="13"/>
        <v>-0.49204826592622286</v>
      </c>
      <c r="DH59" s="29">
        <f t="shared" si="13"/>
        <v>-5.3572022079847681E-2</v>
      </c>
      <c r="DI59" s="29">
        <f t="shared" si="13"/>
        <v>0.11683039642634263</v>
      </c>
      <c r="DJ59" s="29">
        <f t="shared" si="13"/>
        <v>-3.6049826286523201E-2</v>
      </c>
      <c r="DK59" s="29">
        <f t="shared" si="13"/>
        <v>-8.7751687033251757E-2</v>
      </c>
      <c r="DL59" s="29">
        <f t="shared" si="13"/>
        <v>-0.35001639813936791</v>
      </c>
      <c r="DM59" s="29">
        <f t="shared" si="13"/>
        <v>-0.84914960109079685</v>
      </c>
      <c r="DN59" s="29" t="e">
        <f t="shared" si="13"/>
        <v>#DIV/0!</v>
      </c>
      <c r="DO59" s="29">
        <f t="shared" si="13"/>
        <v>0.10916760786382707</v>
      </c>
      <c r="DP59" s="29">
        <f t="shared" si="13"/>
        <v>0.13510953831979577</v>
      </c>
      <c r="DQ59" s="29">
        <f t="shared" si="13"/>
        <v>-3.2576097242046358</v>
      </c>
      <c r="DR59" s="29">
        <f t="shared" si="13"/>
        <v>-3.3957083581215586</v>
      </c>
    </row>
    <row r="60" spans="64:122" x14ac:dyDescent="0.3">
      <c r="BL60" s="29">
        <f t="shared" si="11"/>
        <v>-0.2626898170367995</v>
      </c>
      <c r="BM60" s="29">
        <f t="shared" si="11"/>
        <v>0.10003206813534182</v>
      </c>
      <c r="BN60" s="29">
        <f t="shared" si="11"/>
        <v>0.21578720114361627</v>
      </c>
      <c r="BO60" s="29">
        <f t="shared" si="11"/>
        <v>0.20590363202433681</v>
      </c>
      <c r="BP60" s="29">
        <f t="shared" si="11"/>
        <v>0.33886741767956319</v>
      </c>
      <c r="BQ60" s="29">
        <f t="shared" si="11"/>
        <v>-8.0787035049356692E-3</v>
      </c>
      <c r="BR60" s="29" t="e">
        <f t="shared" si="11"/>
        <v>#DIV/0!</v>
      </c>
      <c r="BS60" s="29">
        <f t="shared" si="11"/>
        <v>0.11131241603246422</v>
      </c>
      <c r="BT60" s="29">
        <f t="shared" si="11"/>
        <v>0.45208997572042398</v>
      </c>
      <c r="BU60" s="29">
        <f t="shared" si="11"/>
        <v>-3.3681499009130755E-2</v>
      </c>
      <c r="BV60" s="29">
        <f t="shared" si="11"/>
        <v>-0.81032976623239905</v>
      </c>
      <c r="BW60" s="29">
        <f t="shared" si="11"/>
        <v>5.4151815632729416E-2</v>
      </c>
      <c r="BX60" s="29">
        <f t="shared" si="11"/>
        <v>0.19031998504253334</v>
      </c>
      <c r="BY60" s="29">
        <f t="shared" si="11"/>
        <v>0.11691505884628017</v>
      </c>
      <c r="BZ60" s="29">
        <f t="shared" si="11"/>
        <v>4.2151532743413767E-2</v>
      </c>
      <c r="CA60" s="29">
        <f t="shared" si="11"/>
        <v>0.60681615947866163</v>
      </c>
      <c r="CB60" s="29">
        <f t="shared" si="12"/>
        <v>-0.5726039864265724</v>
      </c>
      <c r="CC60" s="29">
        <f t="shared" si="12"/>
        <v>-0.15939330147252684</v>
      </c>
      <c r="CD60" s="29">
        <f t="shared" si="12"/>
        <v>-10.451577651233647</v>
      </c>
      <c r="CE60" s="29">
        <f t="shared" si="12"/>
        <v>-7.0886307290327633E-3</v>
      </c>
      <c r="CF60" s="29">
        <f t="shared" si="12"/>
        <v>-6.1853190009013792E-2</v>
      </c>
      <c r="CG60" s="29" t="e">
        <f t="shared" si="12"/>
        <v>#DIV/0!</v>
      </c>
      <c r="CH60" s="29">
        <f t="shared" si="12"/>
        <v>-3.9671414873096129</v>
      </c>
      <c r="CI60" s="29">
        <f t="shared" si="12"/>
        <v>-7.1170953457107E-2</v>
      </c>
      <c r="CJ60" s="29">
        <f t="shared" si="12"/>
        <v>0.32748229577043952</v>
      </c>
      <c r="CK60" s="29">
        <f t="shared" si="12"/>
        <v>-6.7294014344279063E-3</v>
      </c>
      <c r="CL60" s="29">
        <f t="shared" si="12"/>
        <v>0.53371362620560103</v>
      </c>
      <c r="CM60" s="29">
        <f t="shared" si="12"/>
        <v>0.19275801047233787</v>
      </c>
      <c r="CN60" s="29">
        <f t="shared" si="12"/>
        <v>0.10187210731330543</v>
      </c>
      <c r="CO60" s="29">
        <f t="shared" si="12"/>
        <v>-0.66869805764278611</v>
      </c>
      <c r="CP60" s="29">
        <f t="shared" si="12"/>
        <v>0.32488633694555191</v>
      </c>
      <c r="CQ60" s="29">
        <f t="shared" si="12"/>
        <v>-3.0955141560156241</v>
      </c>
      <c r="CR60" s="29">
        <f t="shared" si="10"/>
        <v>-1.9630854101029511</v>
      </c>
      <c r="CS60" s="29">
        <f t="shared" si="10"/>
        <v>-8.3481768275666557E-2</v>
      </c>
      <c r="CT60" s="29">
        <f t="shared" si="10"/>
        <v>-0.81779180055992806</v>
      </c>
      <c r="CU60" s="29">
        <f t="shared" si="10"/>
        <v>0.24381530209363689</v>
      </c>
      <c r="CV60" s="29">
        <f t="shared" si="10"/>
        <v>-0.79052349850167092</v>
      </c>
      <c r="CW60" s="29">
        <f t="shared" si="10"/>
        <v>0.15505020173901962</v>
      </c>
      <c r="CX60" s="29">
        <f t="shared" si="10"/>
        <v>-0.37495784944574551</v>
      </c>
      <c r="CY60" s="29">
        <f t="shared" si="13"/>
        <v>-0.43926185496679548</v>
      </c>
      <c r="CZ60" s="29">
        <f t="shared" si="13"/>
        <v>9.3141261524638974E-2</v>
      </c>
      <c r="DA60" s="29">
        <f t="shared" si="13"/>
        <v>0.32010945831263093</v>
      </c>
      <c r="DB60" s="29">
        <f t="shared" si="13"/>
        <v>9.7585652105557252E-2</v>
      </c>
      <c r="DC60" s="29">
        <f t="shared" si="13"/>
        <v>-4.9871818840898863E-2</v>
      </c>
      <c r="DD60" s="29">
        <f t="shared" si="13"/>
        <v>0.18677490516820505</v>
      </c>
      <c r="DE60" s="29">
        <f t="shared" si="13"/>
        <v>-0.23215159545360609</v>
      </c>
      <c r="DF60" s="29">
        <f t="shared" si="13"/>
        <v>0.25684558985500072</v>
      </c>
      <c r="DG60" s="29">
        <f t="shared" si="13"/>
        <v>-0.33922463631873301</v>
      </c>
      <c r="DH60" s="29">
        <f t="shared" si="13"/>
        <v>-0.18708506156876803</v>
      </c>
      <c r="DI60" s="29">
        <f t="shared" si="13"/>
        <v>0.24238140107045303</v>
      </c>
      <c r="DJ60" s="29">
        <f t="shared" si="13"/>
        <v>0.13742583557885335</v>
      </c>
      <c r="DK60" s="29">
        <f t="shared" si="13"/>
        <v>1.4129776873337496E-2</v>
      </c>
      <c r="DL60" s="29">
        <f t="shared" si="13"/>
        <v>-0.30994845209048649</v>
      </c>
      <c r="DM60" s="29">
        <f t="shared" si="13"/>
        <v>-0.94295271366359668</v>
      </c>
      <c r="DN60" s="29" t="e">
        <f t="shared" si="13"/>
        <v>#DIV/0!</v>
      </c>
      <c r="DO60" s="29">
        <f t="shared" si="13"/>
        <v>6.3240456116254062E-2</v>
      </c>
      <c r="DP60" s="29">
        <f t="shared" si="13"/>
        <v>0.74149388941453687</v>
      </c>
      <c r="DQ60" s="29">
        <f t="shared" si="13"/>
        <v>-6.7287656969144329</v>
      </c>
      <c r="DR60" s="29">
        <f t="shared" si="13"/>
        <v>-11.78805060631181</v>
      </c>
    </row>
    <row r="61" spans="64:122" x14ac:dyDescent="0.3">
      <c r="BL61" s="29">
        <f t="shared" si="11"/>
        <v>-0.33279335690769396</v>
      </c>
      <c r="BM61" s="29">
        <f t="shared" si="11"/>
        <v>4.9130695041418759E-2</v>
      </c>
      <c r="BN61" s="29">
        <f t="shared" si="11"/>
        <v>0.41512753308298811</v>
      </c>
      <c r="BO61" s="29">
        <f t="shared" si="11"/>
        <v>-2.537389505244958E-3</v>
      </c>
      <c r="BP61" s="29">
        <f t="shared" si="11"/>
        <v>0.4645457062896543</v>
      </c>
      <c r="BQ61" s="29">
        <f t="shared" si="11"/>
        <v>-5.4125464331866491E-2</v>
      </c>
      <c r="BR61" s="29" t="e">
        <f t="shared" si="11"/>
        <v>#DIV/0!</v>
      </c>
      <c r="BS61" s="29">
        <f t="shared" si="11"/>
        <v>-8.6731014908541182E-2</v>
      </c>
      <c r="BT61" s="29">
        <f t="shared" si="11"/>
        <v>-0.13561280262340847</v>
      </c>
      <c r="BU61" s="29">
        <f t="shared" si="11"/>
        <v>-0.20073230894584182</v>
      </c>
      <c r="BV61" s="29">
        <f t="shared" si="11"/>
        <v>-0.82104115075219941</v>
      </c>
      <c r="BW61" s="29">
        <f t="shared" si="11"/>
        <v>0.10382436014044372</v>
      </c>
      <c r="BX61" s="29">
        <f t="shared" si="11"/>
        <v>-5.9696521560972937E-2</v>
      </c>
      <c r="BY61" s="29">
        <f t="shared" si="11"/>
        <v>6.7514245822549821</v>
      </c>
      <c r="BZ61" s="29">
        <f t="shared" si="11"/>
        <v>0.10271571550937086</v>
      </c>
      <c r="CA61" s="29">
        <f t="shared" si="11"/>
        <v>0.63879341184149652</v>
      </c>
      <c r="CB61" s="29">
        <f t="shared" si="12"/>
        <v>-0.59769346797374379</v>
      </c>
      <c r="CC61" s="29">
        <f t="shared" si="12"/>
        <v>1.2131132161343403</v>
      </c>
      <c r="CD61" s="29">
        <f t="shared" si="12"/>
        <v>-0.34968922621038401</v>
      </c>
      <c r="CE61" s="29">
        <f t="shared" si="12"/>
        <v>-0.16146115036343556</v>
      </c>
      <c r="CF61" s="29">
        <f t="shared" si="12"/>
        <v>-0.12184175009648446</v>
      </c>
      <c r="CG61" s="29">
        <f t="shared" si="12"/>
        <v>1</v>
      </c>
      <c r="CH61" s="29">
        <f t="shared" si="12"/>
        <v>-1.3024868999402883</v>
      </c>
      <c r="CI61" s="29">
        <f t="shared" si="12"/>
        <v>-0.20992488404439702</v>
      </c>
      <c r="CJ61" s="29">
        <f t="shared" si="12"/>
        <v>0.55546893829597854</v>
      </c>
      <c r="CK61" s="29">
        <f t="shared" si="12"/>
        <v>3.4142522032350668</v>
      </c>
      <c r="CL61" s="29">
        <f t="shared" si="12"/>
        <v>0.25693011148444256</v>
      </c>
      <c r="CM61" s="29">
        <f t="shared" si="12"/>
        <v>0.17815618117768983</v>
      </c>
      <c r="CN61" s="29">
        <f t="shared" si="12"/>
        <v>0.70356567466631437</v>
      </c>
      <c r="CO61" s="29">
        <f t="shared" si="12"/>
        <v>-0.64840043266576486</v>
      </c>
      <c r="CP61" s="29">
        <f t="shared" si="12"/>
        <v>0.14609220145300017</v>
      </c>
      <c r="CQ61" s="29">
        <f t="shared" si="12"/>
        <v>-4.2933320088822171</v>
      </c>
      <c r="CR61" s="29">
        <f t="shared" si="10"/>
        <v>1.1005066911504384</v>
      </c>
      <c r="CS61" s="29">
        <f t="shared" si="10"/>
        <v>-0.17151586812336173</v>
      </c>
      <c r="CT61" s="29">
        <f t="shared" si="10"/>
        <v>-0.72624387389514133</v>
      </c>
      <c r="CU61" s="29">
        <f t="shared" si="10"/>
        <v>-1.2373517236245595</v>
      </c>
      <c r="CV61" s="29">
        <f t="shared" si="10"/>
        <v>-0.31080891638307495</v>
      </c>
      <c r="CW61" s="29">
        <f t="shared" si="10"/>
        <v>0.20221226193033359</v>
      </c>
      <c r="CX61" s="29">
        <f t="shared" si="10"/>
        <v>-0.28764199723923922</v>
      </c>
      <c r="CY61" s="29">
        <f t="shared" si="13"/>
        <v>-0.38777339999187566</v>
      </c>
      <c r="CZ61" s="29">
        <f t="shared" si="13"/>
        <v>0.49085636970685131</v>
      </c>
      <c r="DA61" s="29">
        <f t="shared" si="13"/>
        <v>0.35543443445625011</v>
      </c>
      <c r="DB61" s="29">
        <f t="shared" si="13"/>
        <v>0.2213485674300546</v>
      </c>
      <c r="DC61" s="29">
        <f t="shared" si="13"/>
        <v>-0.20744874932266311</v>
      </c>
      <c r="DD61" s="29">
        <f t="shared" si="13"/>
        <v>0.28050999094853313</v>
      </c>
      <c r="DE61" s="29">
        <f t="shared" si="13"/>
        <v>-0.22152767870773205</v>
      </c>
      <c r="DF61" s="29">
        <f t="shared" si="13"/>
        <v>7.2532736226848304E-2</v>
      </c>
      <c r="DG61" s="29">
        <f t="shared" si="13"/>
        <v>0.57635753118349098</v>
      </c>
      <c r="DH61" s="29">
        <f t="shared" si="13"/>
        <v>9.5466018204901637E-2</v>
      </c>
      <c r="DI61" s="29">
        <f t="shared" si="13"/>
        <v>0.1021909923058526</v>
      </c>
      <c r="DJ61" s="29">
        <f t="shared" si="13"/>
        <v>8.6662759027391401E-2</v>
      </c>
      <c r="DK61" s="29">
        <f t="shared" si="13"/>
        <v>-3.4930858710566781E-2</v>
      </c>
      <c r="DL61" s="29">
        <f t="shared" si="13"/>
        <v>-0.38229790235299044</v>
      </c>
      <c r="DM61" s="29">
        <f t="shared" si="13"/>
        <v>-0.78358515757419078</v>
      </c>
      <c r="DN61" s="29" t="e">
        <f t="shared" si="13"/>
        <v>#DIV/0!</v>
      </c>
      <c r="DO61" s="29">
        <f t="shared" si="13"/>
        <v>0.12398980756469191</v>
      </c>
      <c r="DP61" s="29">
        <f t="shared" si="13"/>
        <v>0.34232719548279089</v>
      </c>
      <c r="DQ61" s="29">
        <f t="shared" si="13"/>
        <v>-1.48013062993292</v>
      </c>
      <c r="DR61" s="29">
        <f t="shared" si="13"/>
        <v>-1162.0756601716294</v>
      </c>
    </row>
    <row r="62" spans="64:122" x14ac:dyDescent="0.3">
      <c r="BL62" s="29">
        <f t="shared" si="11"/>
        <v>-3.7541519916364008E-2</v>
      </c>
      <c r="BM62" s="29">
        <f t="shared" si="11"/>
        <v>-8.3025995009379239E-3</v>
      </c>
      <c r="BN62" s="29">
        <f t="shared" si="11"/>
        <v>0.26741489952398179</v>
      </c>
      <c r="BO62" s="29">
        <f t="shared" si="11"/>
        <v>0.39326933222388116</v>
      </c>
      <c r="BP62" s="29">
        <f t="shared" si="11"/>
        <v>0.59495909946452963</v>
      </c>
      <c r="BQ62" s="29">
        <f t="shared" si="11"/>
        <v>1.5469487932264991E-2</v>
      </c>
      <c r="BR62" s="29" t="e">
        <f t="shared" si="11"/>
        <v>#DIV/0!</v>
      </c>
      <c r="BS62" s="29">
        <f t="shared" si="11"/>
        <v>7.6511676641198956E-2</v>
      </c>
      <c r="BT62" s="29">
        <f t="shared" si="11"/>
        <v>0.25987111339663427</v>
      </c>
      <c r="BU62" s="29">
        <f t="shared" si="11"/>
        <v>0.69704913607005314</v>
      </c>
      <c r="BV62" s="29">
        <f t="shared" si="11"/>
        <v>-0.82998064849964193</v>
      </c>
      <c r="BW62" s="29">
        <f t="shared" si="11"/>
        <v>8.061042935657603E-2</v>
      </c>
      <c r="BX62" s="29">
        <f t="shared" si="11"/>
        <v>4.2304808188844301E-2</v>
      </c>
      <c r="BY62" s="29">
        <f t="shared" si="11"/>
        <v>-1.3471780965732982E-2</v>
      </c>
      <c r="BZ62" s="29">
        <f t="shared" si="11"/>
        <v>0.10603415572570096</v>
      </c>
      <c r="CA62" s="29">
        <f t="shared" si="11"/>
        <v>0.51747893230760222</v>
      </c>
      <c r="CB62" s="29">
        <f t="shared" si="12"/>
        <v>-0.38298649268035168</v>
      </c>
      <c r="CC62" s="29">
        <f t="shared" si="12"/>
        <v>-0.40369334188294359</v>
      </c>
      <c r="CD62" s="29">
        <f t="shared" si="12"/>
        <v>-2.4547456872630815</v>
      </c>
      <c r="CE62" s="29">
        <f t="shared" si="12"/>
        <v>-0.1024893925892415</v>
      </c>
      <c r="CF62" s="29">
        <f t="shared" si="12"/>
        <v>0.66898651574398849</v>
      </c>
      <c r="CG62" s="29" t="e">
        <f t="shared" si="12"/>
        <v>#DIV/0!</v>
      </c>
      <c r="CH62" s="29">
        <f t="shared" si="12"/>
        <v>-6.7755373696542947</v>
      </c>
      <c r="CI62" s="29">
        <f t="shared" si="12"/>
        <v>1.0415322799880693</v>
      </c>
      <c r="CJ62" s="29">
        <f t="shared" si="12"/>
        <v>0.60504067696536201</v>
      </c>
      <c r="CK62" s="29">
        <f t="shared" si="12"/>
        <v>-1.2943312295956269</v>
      </c>
      <c r="CL62" s="29">
        <f t="shared" si="12"/>
        <v>-0.26778489227447388</v>
      </c>
      <c r="CM62" s="29">
        <f t="shared" si="12"/>
        <v>4.976262623368255E-2</v>
      </c>
      <c r="CN62" s="29">
        <f t="shared" si="12"/>
        <v>-0.35567534792559785</v>
      </c>
      <c r="CO62" s="29">
        <f t="shared" si="12"/>
        <v>-0.10950050892133667</v>
      </c>
      <c r="CP62" s="29">
        <f t="shared" si="12"/>
        <v>3.1212333725467056E-2</v>
      </c>
      <c r="CQ62" s="29">
        <f t="shared" si="12"/>
        <v>-8.0314555821801132</v>
      </c>
      <c r="CR62" s="29" t="e">
        <f t="shared" si="10"/>
        <v>#DIV/0!</v>
      </c>
      <c r="CS62" s="29">
        <f t="shared" si="10"/>
        <v>0.25982920678844679</v>
      </c>
      <c r="CT62" s="29">
        <f t="shared" si="10"/>
        <v>-0.50935868796086747</v>
      </c>
      <c r="CU62" s="29">
        <f t="shared" si="10"/>
        <v>-1.1886666403944401</v>
      </c>
      <c r="CV62" s="29">
        <f t="shared" si="10"/>
        <v>-0.53509831241253525</v>
      </c>
      <c r="CW62" s="29">
        <f t="shared" si="10"/>
        <v>0.15880262349445506</v>
      </c>
      <c r="CX62" s="29">
        <f t="shared" si="10"/>
        <v>-0.29818509982223751</v>
      </c>
      <c r="CY62" s="29">
        <f t="shared" si="13"/>
        <v>-0.17699249921751714</v>
      </c>
      <c r="CZ62" s="29">
        <f t="shared" si="13"/>
        <v>-6.8528450328264712E-2</v>
      </c>
      <c r="DA62" s="29">
        <f t="shared" si="13"/>
        <v>0.3849145879139817</v>
      </c>
      <c r="DB62" s="29">
        <f t="shared" si="13"/>
        <v>4.5351245190036416E-2</v>
      </c>
      <c r="DC62" s="29">
        <f t="shared" si="13"/>
        <v>-0.14394797097807621</v>
      </c>
      <c r="DD62" s="29">
        <f t="shared" si="13"/>
        <v>0.23821636306125504</v>
      </c>
      <c r="DE62" s="29">
        <f t="shared" si="13"/>
        <v>0.302638487293725</v>
      </c>
      <c r="DF62" s="29">
        <f t="shared" si="13"/>
        <v>7.615848249562962E-2</v>
      </c>
      <c r="DG62" s="29">
        <f t="shared" si="13"/>
        <v>1.5705481210294781</v>
      </c>
      <c r="DH62" s="29">
        <f t="shared" si="13"/>
        <v>-0.44764923204953133</v>
      </c>
      <c r="DI62" s="29">
        <f t="shared" si="13"/>
        <v>-6.3252913493552221E-2</v>
      </c>
      <c r="DJ62" s="29">
        <f t="shared" si="13"/>
        <v>3.8012322576832736E-2</v>
      </c>
      <c r="DK62" s="29">
        <f t="shared" si="13"/>
        <v>3.3607007000808542E-2</v>
      </c>
      <c r="DL62" s="29">
        <f t="shared" si="13"/>
        <v>-0.3485446943723628</v>
      </c>
      <c r="DM62" s="29">
        <f t="shared" si="13"/>
        <v>-1.01046944150576</v>
      </c>
      <c r="DN62" s="29" t="e">
        <f t="shared" si="13"/>
        <v>#DIV/0!</v>
      </c>
      <c r="DO62" s="29">
        <f t="shared" si="13"/>
        <v>0.14643343687481292</v>
      </c>
      <c r="DP62" s="29">
        <f t="shared" si="13"/>
        <v>1.957743909268445</v>
      </c>
      <c r="DQ62" s="29">
        <f t="shared" si="13"/>
        <v>-2.5850426212419002</v>
      </c>
      <c r="DR62" s="29">
        <f t="shared" si="13"/>
        <v>-47.025182056100505</v>
      </c>
    </row>
  </sheetData>
  <conditionalFormatting sqref="BL5:DR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200"/>
  <sheetViews>
    <sheetView workbookViewId="0">
      <pane xSplit="1" ySplit="3" topLeftCell="B154" activePane="bottomRight" state="frozen"/>
      <selection activeCell="A170" sqref="A170:XFD195"/>
      <selection pane="topRight" activeCell="A170" sqref="A170:XFD195"/>
      <selection pane="bottomLeft" activeCell="A170" sqref="A170:XFD195"/>
      <selection pane="bottomRight" activeCell="B174" sqref="B174"/>
    </sheetView>
  </sheetViews>
  <sheetFormatPr defaultRowHeight="13.2" x14ac:dyDescent="0.25"/>
  <cols>
    <col min="1" max="1" width="15.109375" style="6" customWidth="1"/>
    <col min="2" max="62" width="19" style="6" customWidth="1"/>
    <col min="63" max="63" width="11.5546875" style="6" bestFit="1" customWidth="1"/>
    <col min="64" max="64" width="9.33203125" style="6" bestFit="1" customWidth="1"/>
    <col min="65" max="264" width="9.109375" style="6"/>
    <col min="265" max="265" width="15.109375" style="6" customWidth="1"/>
    <col min="266" max="318" width="19" style="6" customWidth="1"/>
    <col min="319" max="520" width="9.109375" style="6"/>
    <col min="521" max="521" width="15.109375" style="6" customWidth="1"/>
    <col min="522" max="574" width="19" style="6" customWidth="1"/>
    <col min="575" max="776" width="9.109375" style="6"/>
    <col min="777" max="777" width="15.109375" style="6" customWidth="1"/>
    <col min="778" max="830" width="19" style="6" customWidth="1"/>
    <col min="831" max="1032" width="9.109375" style="6"/>
    <col min="1033" max="1033" width="15.109375" style="6" customWidth="1"/>
    <col min="1034" max="1086" width="19" style="6" customWidth="1"/>
    <col min="1087" max="1288" width="9.109375" style="6"/>
    <col min="1289" max="1289" width="15.109375" style="6" customWidth="1"/>
    <col min="1290" max="1342" width="19" style="6" customWidth="1"/>
    <col min="1343" max="1544" width="9.109375" style="6"/>
    <col min="1545" max="1545" width="15.109375" style="6" customWidth="1"/>
    <col min="1546" max="1598" width="19" style="6" customWidth="1"/>
    <col min="1599" max="1800" width="9.109375" style="6"/>
    <col min="1801" max="1801" width="15.109375" style="6" customWidth="1"/>
    <col min="1802" max="1854" width="19" style="6" customWidth="1"/>
    <col min="1855" max="2056" width="9.109375" style="6"/>
    <col min="2057" max="2057" width="15.109375" style="6" customWidth="1"/>
    <col min="2058" max="2110" width="19" style="6" customWidth="1"/>
    <col min="2111" max="2312" width="9.109375" style="6"/>
    <col min="2313" max="2313" width="15.109375" style="6" customWidth="1"/>
    <col min="2314" max="2366" width="19" style="6" customWidth="1"/>
    <col min="2367" max="2568" width="9.109375" style="6"/>
    <col min="2569" max="2569" width="15.109375" style="6" customWidth="1"/>
    <col min="2570" max="2622" width="19" style="6" customWidth="1"/>
    <col min="2623" max="2824" width="9.109375" style="6"/>
    <col min="2825" max="2825" width="15.109375" style="6" customWidth="1"/>
    <col min="2826" max="2878" width="19" style="6" customWidth="1"/>
    <col min="2879" max="3080" width="9.109375" style="6"/>
    <col min="3081" max="3081" width="15.109375" style="6" customWidth="1"/>
    <col min="3082" max="3134" width="19" style="6" customWidth="1"/>
    <col min="3135" max="3336" width="9.109375" style="6"/>
    <col min="3337" max="3337" width="15.109375" style="6" customWidth="1"/>
    <col min="3338" max="3390" width="19" style="6" customWidth="1"/>
    <col min="3391" max="3592" width="9.109375" style="6"/>
    <col min="3593" max="3593" width="15.109375" style="6" customWidth="1"/>
    <col min="3594" max="3646" width="19" style="6" customWidth="1"/>
    <col min="3647" max="3848" width="9.109375" style="6"/>
    <col min="3849" max="3849" width="15.109375" style="6" customWidth="1"/>
    <col min="3850" max="3902" width="19" style="6" customWidth="1"/>
    <col min="3903" max="4104" width="9.109375" style="6"/>
    <col min="4105" max="4105" width="15.109375" style="6" customWidth="1"/>
    <col min="4106" max="4158" width="19" style="6" customWidth="1"/>
    <col min="4159" max="4360" width="9.109375" style="6"/>
    <col min="4361" max="4361" width="15.109375" style="6" customWidth="1"/>
    <col min="4362" max="4414" width="19" style="6" customWidth="1"/>
    <col min="4415" max="4616" width="9.109375" style="6"/>
    <col min="4617" max="4617" width="15.109375" style="6" customWidth="1"/>
    <col min="4618" max="4670" width="19" style="6" customWidth="1"/>
    <col min="4671" max="4872" width="9.109375" style="6"/>
    <col min="4873" max="4873" width="15.109375" style="6" customWidth="1"/>
    <col min="4874" max="4926" width="19" style="6" customWidth="1"/>
    <col min="4927" max="5128" width="9.109375" style="6"/>
    <col min="5129" max="5129" width="15.109375" style="6" customWidth="1"/>
    <col min="5130" max="5182" width="19" style="6" customWidth="1"/>
    <col min="5183" max="5384" width="9.109375" style="6"/>
    <col min="5385" max="5385" width="15.109375" style="6" customWidth="1"/>
    <col min="5386" max="5438" width="19" style="6" customWidth="1"/>
    <col min="5439" max="5640" width="9.109375" style="6"/>
    <col min="5641" max="5641" width="15.109375" style="6" customWidth="1"/>
    <col min="5642" max="5694" width="19" style="6" customWidth="1"/>
    <col min="5695" max="5896" width="9.109375" style="6"/>
    <col min="5897" max="5897" width="15.109375" style="6" customWidth="1"/>
    <col min="5898" max="5950" width="19" style="6" customWidth="1"/>
    <col min="5951" max="6152" width="9.109375" style="6"/>
    <col min="6153" max="6153" width="15.109375" style="6" customWidth="1"/>
    <col min="6154" max="6206" width="19" style="6" customWidth="1"/>
    <col min="6207" max="6408" width="9.109375" style="6"/>
    <col min="6409" max="6409" width="15.109375" style="6" customWidth="1"/>
    <col min="6410" max="6462" width="19" style="6" customWidth="1"/>
    <col min="6463" max="6664" width="9.109375" style="6"/>
    <col min="6665" max="6665" width="15.109375" style="6" customWidth="1"/>
    <col min="6666" max="6718" width="19" style="6" customWidth="1"/>
    <col min="6719" max="6920" width="9.109375" style="6"/>
    <col min="6921" max="6921" width="15.109375" style="6" customWidth="1"/>
    <col min="6922" max="6974" width="19" style="6" customWidth="1"/>
    <col min="6975" max="7176" width="9.109375" style="6"/>
    <col min="7177" max="7177" width="15.109375" style="6" customWidth="1"/>
    <col min="7178" max="7230" width="19" style="6" customWidth="1"/>
    <col min="7231" max="7432" width="9.109375" style="6"/>
    <col min="7433" max="7433" width="15.109375" style="6" customWidth="1"/>
    <col min="7434" max="7486" width="19" style="6" customWidth="1"/>
    <col min="7487" max="7688" width="9.109375" style="6"/>
    <col min="7689" max="7689" width="15.109375" style="6" customWidth="1"/>
    <col min="7690" max="7742" width="19" style="6" customWidth="1"/>
    <col min="7743" max="7944" width="9.109375" style="6"/>
    <col min="7945" max="7945" width="15.109375" style="6" customWidth="1"/>
    <col min="7946" max="7998" width="19" style="6" customWidth="1"/>
    <col min="7999" max="8200" width="9.109375" style="6"/>
    <col min="8201" max="8201" width="15.109375" style="6" customWidth="1"/>
    <col min="8202" max="8254" width="19" style="6" customWidth="1"/>
    <col min="8255" max="8456" width="9.109375" style="6"/>
    <col min="8457" max="8457" width="15.109375" style="6" customWidth="1"/>
    <col min="8458" max="8510" width="19" style="6" customWidth="1"/>
    <col min="8511" max="8712" width="9.109375" style="6"/>
    <col min="8713" max="8713" width="15.109375" style="6" customWidth="1"/>
    <col min="8714" max="8766" width="19" style="6" customWidth="1"/>
    <col min="8767" max="8968" width="9.109375" style="6"/>
    <col min="8969" max="8969" width="15.109375" style="6" customWidth="1"/>
    <col min="8970" max="9022" width="19" style="6" customWidth="1"/>
    <col min="9023" max="9224" width="9.109375" style="6"/>
    <col min="9225" max="9225" width="15.109375" style="6" customWidth="1"/>
    <col min="9226" max="9278" width="19" style="6" customWidth="1"/>
    <col min="9279" max="9480" width="9.109375" style="6"/>
    <col min="9481" max="9481" width="15.109375" style="6" customWidth="1"/>
    <col min="9482" max="9534" width="19" style="6" customWidth="1"/>
    <col min="9535" max="9736" width="9.109375" style="6"/>
    <col min="9737" max="9737" width="15.109375" style="6" customWidth="1"/>
    <col min="9738" max="9790" width="19" style="6" customWidth="1"/>
    <col min="9791" max="9992" width="9.109375" style="6"/>
    <col min="9993" max="9993" width="15.109375" style="6" customWidth="1"/>
    <col min="9994" max="10046" width="19" style="6" customWidth="1"/>
    <col min="10047" max="10248" width="9.109375" style="6"/>
    <col min="10249" max="10249" width="15.109375" style="6" customWidth="1"/>
    <col min="10250" max="10302" width="19" style="6" customWidth="1"/>
    <col min="10303" max="10504" width="9.109375" style="6"/>
    <col min="10505" max="10505" width="15.109375" style="6" customWidth="1"/>
    <col min="10506" max="10558" width="19" style="6" customWidth="1"/>
    <col min="10559" max="10760" width="9.109375" style="6"/>
    <col min="10761" max="10761" width="15.109375" style="6" customWidth="1"/>
    <col min="10762" max="10814" width="19" style="6" customWidth="1"/>
    <col min="10815" max="11016" width="9.109375" style="6"/>
    <col min="11017" max="11017" width="15.109375" style="6" customWidth="1"/>
    <col min="11018" max="11070" width="19" style="6" customWidth="1"/>
    <col min="11071" max="11272" width="9.109375" style="6"/>
    <col min="11273" max="11273" width="15.109375" style="6" customWidth="1"/>
    <col min="11274" max="11326" width="19" style="6" customWidth="1"/>
    <col min="11327" max="11528" width="9.109375" style="6"/>
    <col min="11529" max="11529" width="15.109375" style="6" customWidth="1"/>
    <col min="11530" max="11582" width="19" style="6" customWidth="1"/>
    <col min="11583" max="11784" width="9.109375" style="6"/>
    <col min="11785" max="11785" width="15.109375" style="6" customWidth="1"/>
    <col min="11786" max="11838" width="19" style="6" customWidth="1"/>
    <col min="11839" max="12040" width="9.109375" style="6"/>
    <col min="12041" max="12041" width="15.109375" style="6" customWidth="1"/>
    <col min="12042" max="12094" width="19" style="6" customWidth="1"/>
    <col min="12095" max="12296" width="9.109375" style="6"/>
    <col min="12297" max="12297" width="15.109375" style="6" customWidth="1"/>
    <col min="12298" max="12350" width="19" style="6" customWidth="1"/>
    <col min="12351" max="12552" width="9.109375" style="6"/>
    <col min="12553" max="12553" width="15.109375" style="6" customWidth="1"/>
    <col min="12554" max="12606" width="19" style="6" customWidth="1"/>
    <col min="12607" max="12808" width="9.109375" style="6"/>
    <col min="12809" max="12809" width="15.109375" style="6" customWidth="1"/>
    <col min="12810" max="12862" width="19" style="6" customWidth="1"/>
    <col min="12863" max="13064" width="9.109375" style="6"/>
    <col min="13065" max="13065" width="15.109375" style="6" customWidth="1"/>
    <col min="13066" max="13118" width="19" style="6" customWidth="1"/>
    <col min="13119" max="13320" width="9.109375" style="6"/>
    <col min="13321" max="13321" width="15.109375" style="6" customWidth="1"/>
    <col min="13322" max="13374" width="19" style="6" customWidth="1"/>
    <col min="13375" max="13576" width="9.109375" style="6"/>
    <col min="13577" max="13577" width="15.109375" style="6" customWidth="1"/>
    <col min="13578" max="13630" width="19" style="6" customWidth="1"/>
    <col min="13631" max="13832" width="9.109375" style="6"/>
    <col min="13833" max="13833" width="15.109375" style="6" customWidth="1"/>
    <col min="13834" max="13886" width="19" style="6" customWidth="1"/>
    <col min="13887" max="14088" width="9.109375" style="6"/>
    <col min="14089" max="14089" width="15.109375" style="6" customWidth="1"/>
    <col min="14090" max="14142" width="19" style="6" customWidth="1"/>
    <col min="14143" max="14344" width="9.109375" style="6"/>
    <col min="14345" max="14345" width="15.109375" style="6" customWidth="1"/>
    <col min="14346" max="14398" width="19" style="6" customWidth="1"/>
    <col min="14399" max="14600" width="9.109375" style="6"/>
    <col min="14601" max="14601" width="15.109375" style="6" customWidth="1"/>
    <col min="14602" max="14654" width="19" style="6" customWidth="1"/>
    <col min="14655" max="14856" width="9.109375" style="6"/>
    <col min="14857" max="14857" width="15.109375" style="6" customWidth="1"/>
    <col min="14858" max="14910" width="19" style="6" customWidth="1"/>
    <col min="14911" max="15112" width="9.109375" style="6"/>
    <col min="15113" max="15113" width="15.109375" style="6" customWidth="1"/>
    <col min="15114" max="15166" width="19" style="6" customWidth="1"/>
    <col min="15167" max="15368" width="9.109375" style="6"/>
    <col min="15369" max="15369" width="15.109375" style="6" customWidth="1"/>
    <col min="15370" max="15422" width="19" style="6" customWidth="1"/>
    <col min="15423" max="15624" width="9.109375" style="6"/>
    <col min="15625" max="15625" width="15.109375" style="6" customWidth="1"/>
    <col min="15626" max="15678" width="19" style="6" customWidth="1"/>
    <col min="15679" max="15880" width="9.109375" style="6"/>
    <col min="15881" max="15881" width="15.109375" style="6" customWidth="1"/>
    <col min="15882" max="15934" width="19" style="6" customWidth="1"/>
    <col min="15935" max="16136" width="9.109375" style="6"/>
    <col min="16137" max="16137" width="15.109375" style="6" customWidth="1"/>
    <col min="16138" max="16190" width="19" style="6" customWidth="1"/>
    <col min="16191" max="16384" width="9.109375" style="6"/>
  </cols>
  <sheetData>
    <row r="1" spans="1:62" ht="15.75" x14ac:dyDescent="0.25">
      <c r="A1" s="4" t="s">
        <v>95</v>
      </c>
      <c r="B1" s="5" t="s">
        <v>96</v>
      </c>
    </row>
    <row r="2" spans="1:62" ht="12.75" x14ac:dyDescent="0.2">
      <c r="A2" s="7" t="s">
        <v>97</v>
      </c>
      <c r="B2" s="8" t="s">
        <v>152</v>
      </c>
      <c r="C2" s="8" t="s">
        <v>153</v>
      </c>
      <c r="D2" s="8" t="s">
        <v>154</v>
      </c>
      <c r="E2" s="8" t="s">
        <v>155</v>
      </c>
      <c r="F2" s="8" t="s">
        <v>156</v>
      </c>
      <c r="G2" s="8" t="s">
        <v>157</v>
      </c>
      <c r="H2" s="8" t="s">
        <v>158</v>
      </c>
      <c r="I2" s="8" t="s">
        <v>159</v>
      </c>
      <c r="J2" s="8" t="s">
        <v>160</v>
      </c>
      <c r="K2" s="8" t="s">
        <v>161</v>
      </c>
      <c r="L2" s="8" t="s">
        <v>162</v>
      </c>
      <c r="M2" s="8" t="s">
        <v>163</v>
      </c>
      <c r="N2" s="8" t="s">
        <v>164</v>
      </c>
      <c r="O2" s="8" t="s">
        <v>0</v>
      </c>
      <c r="P2" s="8" t="s">
        <v>165</v>
      </c>
      <c r="Q2" s="8" t="s">
        <v>166</v>
      </c>
      <c r="R2" s="8" t="s">
        <v>167</v>
      </c>
      <c r="S2" s="8" t="s">
        <v>168</v>
      </c>
      <c r="T2" s="8" t="s">
        <v>169</v>
      </c>
      <c r="U2" s="8" t="s">
        <v>170</v>
      </c>
      <c r="V2" s="8" t="s">
        <v>171</v>
      </c>
      <c r="W2" s="8" t="s">
        <v>172</v>
      </c>
      <c r="X2" s="8" t="s">
        <v>173</v>
      </c>
      <c r="Y2" s="8" t="s">
        <v>174</v>
      </c>
      <c r="Z2" s="8" t="s">
        <v>175</v>
      </c>
      <c r="AA2" s="8" t="s">
        <v>176</v>
      </c>
      <c r="AB2" s="8" t="s">
        <v>177</v>
      </c>
      <c r="AC2" s="8" t="s">
        <v>178</v>
      </c>
      <c r="AD2" s="8" t="s">
        <v>179</v>
      </c>
      <c r="AE2" s="8" t="s">
        <v>180</v>
      </c>
      <c r="AF2" s="8" t="s">
        <v>181</v>
      </c>
      <c r="AG2" s="8" t="s">
        <v>182</v>
      </c>
      <c r="AH2" s="8" t="s">
        <v>183</v>
      </c>
      <c r="AI2" s="8" t="s">
        <v>184</v>
      </c>
      <c r="AJ2" s="8" t="s">
        <v>185</v>
      </c>
      <c r="AK2" s="8" t="s">
        <v>186</v>
      </c>
      <c r="AL2" s="8" t="s">
        <v>187</v>
      </c>
      <c r="AM2" s="8" t="s">
        <v>188</v>
      </c>
      <c r="AN2" s="8" t="s">
        <v>189</v>
      </c>
      <c r="AO2" s="8" t="s">
        <v>190</v>
      </c>
      <c r="AP2" s="8" t="s">
        <v>191</v>
      </c>
      <c r="AQ2" s="8" t="s">
        <v>192</v>
      </c>
      <c r="AR2" s="8" t="s">
        <v>193</v>
      </c>
      <c r="AS2" s="8" t="s">
        <v>194</v>
      </c>
      <c r="AT2" s="8" t="s">
        <v>195</v>
      </c>
      <c r="AU2" s="8" t="s">
        <v>196</v>
      </c>
      <c r="AV2" s="8" t="s">
        <v>197</v>
      </c>
      <c r="AW2" s="8" t="s">
        <v>198</v>
      </c>
      <c r="AX2" s="8" t="s">
        <v>199</v>
      </c>
      <c r="AY2" s="8" t="s">
        <v>200</v>
      </c>
      <c r="AZ2" s="8" t="s">
        <v>201</v>
      </c>
      <c r="BA2" s="8" t="s">
        <v>202</v>
      </c>
      <c r="BB2" s="8" t="s">
        <v>203</v>
      </c>
      <c r="BC2" s="8" t="s">
        <v>204</v>
      </c>
      <c r="BD2" s="8" t="s">
        <v>207</v>
      </c>
      <c r="BE2" s="8" t="s">
        <v>208</v>
      </c>
      <c r="BF2" s="8" t="s">
        <v>209</v>
      </c>
      <c r="BG2" s="8" t="s">
        <v>210</v>
      </c>
      <c r="BH2" s="8" t="s">
        <v>231</v>
      </c>
      <c r="BI2" s="8" t="s">
        <v>212</v>
      </c>
      <c r="BJ2" s="8" t="s">
        <v>205</v>
      </c>
    </row>
    <row r="3" spans="1:62" ht="64.5" x14ac:dyDescent="0.25">
      <c r="A3" s="9" t="s">
        <v>98</v>
      </c>
      <c r="B3" s="10" t="s">
        <v>99</v>
      </c>
      <c r="C3" s="10" t="s">
        <v>100</v>
      </c>
      <c r="D3" s="10" t="s">
        <v>101</v>
      </c>
      <c r="E3" s="10" t="s">
        <v>102</v>
      </c>
      <c r="F3" s="10" t="s">
        <v>103</v>
      </c>
      <c r="G3" s="10" t="s">
        <v>104</v>
      </c>
      <c r="H3" s="10" t="s">
        <v>105</v>
      </c>
      <c r="I3" s="10" t="s">
        <v>106</v>
      </c>
      <c r="J3" s="10" t="s">
        <v>107</v>
      </c>
      <c r="K3" s="10" t="s">
        <v>108</v>
      </c>
      <c r="L3" s="10" t="s">
        <v>109</v>
      </c>
      <c r="M3" s="10" t="s">
        <v>110</v>
      </c>
      <c r="N3" s="10" t="s">
        <v>111</v>
      </c>
      <c r="O3" s="10" t="s">
        <v>112</v>
      </c>
      <c r="P3" s="10" t="s">
        <v>113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130</v>
      </c>
      <c r="AH3" s="10" t="s">
        <v>131</v>
      </c>
      <c r="AI3" s="10" t="s">
        <v>132</v>
      </c>
      <c r="AJ3" s="10" t="s">
        <v>133</v>
      </c>
      <c r="AK3" s="10" t="s">
        <v>134</v>
      </c>
      <c r="AL3" s="10" t="s">
        <v>135</v>
      </c>
      <c r="AM3" s="10" t="s">
        <v>136</v>
      </c>
      <c r="AN3" s="10" t="s">
        <v>137</v>
      </c>
      <c r="AO3" s="10" t="s">
        <v>138</v>
      </c>
      <c r="AP3" s="10" t="s">
        <v>139</v>
      </c>
      <c r="AQ3" s="10" t="s">
        <v>140</v>
      </c>
      <c r="AR3" s="10" t="s">
        <v>141</v>
      </c>
      <c r="AS3" s="10" t="s">
        <v>142</v>
      </c>
      <c r="AT3" s="10" t="s">
        <v>143</v>
      </c>
      <c r="AU3" s="10" t="s">
        <v>144</v>
      </c>
      <c r="AV3" s="10" t="s">
        <v>145</v>
      </c>
      <c r="AW3" s="10" t="s">
        <v>146</v>
      </c>
      <c r="AX3" s="10" t="s">
        <v>147</v>
      </c>
      <c r="AY3" s="10" t="s">
        <v>148</v>
      </c>
      <c r="AZ3" s="10" t="s">
        <v>149</v>
      </c>
      <c r="BA3" s="10" t="s">
        <v>150</v>
      </c>
      <c r="BB3" s="32" t="s">
        <v>203</v>
      </c>
      <c r="BC3" s="32" t="s">
        <v>204</v>
      </c>
      <c r="BD3" s="32" t="s">
        <v>207</v>
      </c>
      <c r="BE3" s="32" t="s">
        <v>208</v>
      </c>
      <c r="BF3" s="32" t="s">
        <v>209</v>
      </c>
      <c r="BG3" s="32" t="s">
        <v>210</v>
      </c>
      <c r="BH3" s="32" t="s">
        <v>231</v>
      </c>
      <c r="BI3" s="32" t="s">
        <v>212</v>
      </c>
      <c r="BJ3" s="32" t="s">
        <v>232</v>
      </c>
    </row>
    <row r="4" spans="1:62" ht="12.75" x14ac:dyDescent="0.2">
      <c r="A4" s="11">
        <v>36906</v>
      </c>
      <c r="B4" s="6">
        <v>340292</v>
      </c>
      <c r="C4" s="6">
        <v>3691</v>
      </c>
      <c r="D4" s="6">
        <v>3189</v>
      </c>
      <c r="E4" s="6">
        <v>7206</v>
      </c>
      <c r="F4" s="6">
        <v>1668</v>
      </c>
      <c r="G4" s="6">
        <v>90070</v>
      </c>
      <c r="H4" s="6">
        <v>6024</v>
      </c>
      <c r="I4" s="6">
        <v>1038</v>
      </c>
      <c r="J4" s="6">
        <v>78</v>
      </c>
      <c r="K4" s="6">
        <v>0</v>
      </c>
      <c r="L4" s="6">
        <v>17288</v>
      </c>
      <c r="M4" s="6">
        <v>401</v>
      </c>
      <c r="N4" s="6">
        <v>0</v>
      </c>
      <c r="O4" s="6">
        <v>113</v>
      </c>
      <c r="P4" s="6">
        <v>1094</v>
      </c>
      <c r="Q4" s="6">
        <v>1009</v>
      </c>
      <c r="R4" s="6">
        <v>232</v>
      </c>
      <c r="S4" s="6">
        <v>754</v>
      </c>
      <c r="T4" s="6">
        <v>68</v>
      </c>
      <c r="U4" s="6">
        <v>14443</v>
      </c>
      <c r="V4" s="6">
        <v>4548</v>
      </c>
      <c r="W4" s="6">
        <v>369</v>
      </c>
      <c r="X4" s="6">
        <v>5015</v>
      </c>
      <c r="Y4" s="6">
        <v>9024</v>
      </c>
      <c r="Z4" s="6">
        <v>545</v>
      </c>
      <c r="AA4" s="6">
        <v>3552</v>
      </c>
      <c r="AB4" s="6">
        <v>485</v>
      </c>
      <c r="AC4" s="6">
        <v>2</v>
      </c>
      <c r="AD4" s="6">
        <v>60</v>
      </c>
      <c r="AE4" s="6">
        <v>10583</v>
      </c>
      <c r="AF4" s="6">
        <v>0</v>
      </c>
      <c r="AG4" s="6">
        <v>5662</v>
      </c>
      <c r="AH4" s="6">
        <v>2734</v>
      </c>
      <c r="AI4" s="6">
        <v>16162</v>
      </c>
      <c r="AJ4" s="6">
        <v>200</v>
      </c>
      <c r="AK4" s="6">
        <v>0</v>
      </c>
      <c r="AL4" s="6">
        <v>281</v>
      </c>
      <c r="AM4" s="6">
        <v>9448</v>
      </c>
      <c r="AN4" s="6">
        <v>5971</v>
      </c>
      <c r="AO4" s="6">
        <v>486</v>
      </c>
      <c r="AP4" s="6">
        <v>3422</v>
      </c>
      <c r="AQ4" s="6">
        <v>357</v>
      </c>
      <c r="AR4" s="6">
        <v>107</v>
      </c>
      <c r="AS4" s="6">
        <v>0</v>
      </c>
      <c r="AT4" s="6">
        <v>101920</v>
      </c>
      <c r="AU4" s="6">
        <v>1408</v>
      </c>
      <c r="AV4" s="6">
        <v>31</v>
      </c>
      <c r="AW4" s="6">
        <v>1606</v>
      </c>
      <c r="AX4" s="6">
        <v>6896</v>
      </c>
      <c r="AY4" s="6">
        <v>19</v>
      </c>
      <c r="AZ4" s="6">
        <v>802</v>
      </c>
      <c r="BA4" s="6">
        <v>229</v>
      </c>
      <c r="BB4" s="6">
        <v>10401.4033203125</v>
      </c>
      <c r="BC4" s="6">
        <v>5444.41796875</v>
      </c>
      <c r="BD4" s="6">
        <v>0</v>
      </c>
      <c r="BE4" s="6">
        <v>0</v>
      </c>
      <c r="BF4" s="6">
        <v>1094</v>
      </c>
      <c r="BG4" s="6">
        <v>8138.83447265625</v>
      </c>
      <c r="BH4" s="6">
        <v>287.6243896484375</v>
      </c>
      <c r="BI4" s="6">
        <v>2191.23876953125</v>
      </c>
      <c r="BJ4" s="6">
        <v>754.0966796875</v>
      </c>
    </row>
    <row r="5" spans="1:62" ht="12.75" x14ac:dyDescent="0.2">
      <c r="A5" s="11">
        <v>36937</v>
      </c>
      <c r="B5" s="6">
        <v>312843</v>
      </c>
      <c r="C5" s="6">
        <v>1856</v>
      </c>
      <c r="D5" s="6">
        <v>2833</v>
      </c>
      <c r="E5" s="6">
        <v>10178</v>
      </c>
      <c r="F5" s="6">
        <v>392</v>
      </c>
      <c r="G5" s="6">
        <v>78688</v>
      </c>
      <c r="H5" s="6">
        <v>6704</v>
      </c>
      <c r="I5" s="6">
        <v>1552</v>
      </c>
      <c r="J5" s="6">
        <v>189</v>
      </c>
      <c r="K5" s="6">
        <v>0</v>
      </c>
      <c r="L5" s="6">
        <v>15149</v>
      </c>
      <c r="M5" s="6">
        <v>554</v>
      </c>
      <c r="N5" s="6">
        <v>0</v>
      </c>
      <c r="O5" s="6">
        <v>105</v>
      </c>
      <c r="P5" s="6">
        <v>2859</v>
      </c>
      <c r="Q5" s="6">
        <v>1490</v>
      </c>
      <c r="R5" s="6">
        <v>179</v>
      </c>
      <c r="S5" s="6">
        <v>698</v>
      </c>
      <c r="T5" s="6">
        <v>70</v>
      </c>
      <c r="U5" s="6">
        <v>11997</v>
      </c>
      <c r="V5" s="6">
        <v>5484</v>
      </c>
      <c r="W5" s="6">
        <v>496</v>
      </c>
      <c r="X5" s="6">
        <v>4464</v>
      </c>
      <c r="Y5" s="6">
        <v>7813</v>
      </c>
      <c r="Z5" s="6">
        <v>650</v>
      </c>
      <c r="AA5" s="6">
        <v>1877</v>
      </c>
      <c r="AB5" s="6">
        <v>658</v>
      </c>
      <c r="AC5" s="6">
        <v>1</v>
      </c>
      <c r="AD5" s="6">
        <v>81</v>
      </c>
      <c r="AE5" s="6">
        <v>10261</v>
      </c>
      <c r="AF5" s="6">
        <v>0</v>
      </c>
      <c r="AG5" s="6">
        <v>6141</v>
      </c>
      <c r="AH5" s="6">
        <v>3646</v>
      </c>
      <c r="AI5" s="6">
        <v>16176</v>
      </c>
      <c r="AJ5" s="6">
        <v>103</v>
      </c>
      <c r="AK5" s="6">
        <v>0</v>
      </c>
      <c r="AL5" s="6">
        <v>271</v>
      </c>
      <c r="AM5" s="6">
        <v>6927</v>
      </c>
      <c r="AN5" s="6">
        <v>7343</v>
      </c>
      <c r="AO5" s="6">
        <v>712</v>
      </c>
      <c r="AP5" s="6">
        <v>3534</v>
      </c>
      <c r="AQ5" s="6">
        <v>252</v>
      </c>
      <c r="AR5" s="6">
        <v>302</v>
      </c>
      <c r="AS5" s="6">
        <v>0</v>
      </c>
      <c r="AT5" s="6">
        <v>87176</v>
      </c>
      <c r="AU5" s="6">
        <v>1508</v>
      </c>
      <c r="AV5" s="6">
        <v>3</v>
      </c>
      <c r="AW5" s="6">
        <v>700</v>
      </c>
      <c r="AX5" s="6">
        <v>8729</v>
      </c>
      <c r="AY5" s="6">
        <v>66</v>
      </c>
      <c r="AZ5" s="6">
        <v>1745</v>
      </c>
      <c r="BA5" s="6">
        <v>229</v>
      </c>
      <c r="BB5" s="6">
        <v>9816.595703125</v>
      </c>
      <c r="BC5" s="6">
        <v>4893.0966796875</v>
      </c>
      <c r="BD5" s="6">
        <v>0</v>
      </c>
      <c r="BE5" s="6">
        <v>0</v>
      </c>
      <c r="BF5" s="6">
        <v>1026.9000244140625</v>
      </c>
      <c r="BG5" s="6">
        <v>7537.56494140625</v>
      </c>
      <c r="BH5" s="6">
        <v>223.71620178222656</v>
      </c>
      <c r="BI5" s="6">
        <v>2215.495849609375</v>
      </c>
      <c r="BJ5" s="6">
        <v>752.7471923828125</v>
      </c>
    </row>
    <row r="6" spans="1:62" ht="12.75" x14ac:dyDescent="0.2">
      <c r="A6" s="11">
        <v>36965</v>
      </c>
      <c r="B6" s="6">
        <v>362843</v>
      </c>
      <c r="C6" s="6">
        <v>3634</v>
      </c>
      <c r="D6" s="6">
        <v>2962</v>
      </c>
      <c r="E6" s="6">
        <v>10723</v>
      </c>
      <c r="F6" s="6">
        <v>1164</v>
      </c>
      <c r="G6" s="6">
        <v>82936</v>
      </c>
      <c r="H6" s="6">
        <v>8509</v>
      </c>
      <c r="I6" s="6">
        <v>2452</v>
      </c>
      <c r="J6" s="6">
        <v>1109</v>
      </c>
      <c r="K6" s="6">
        <v>0</v>
      </c>
      <c r="L6" s="6">
        <v>21938</v>
      </c>
      <c r="M6" s="6">
        <v>506</v>
      </c>
      <c r="N6" s="6">
        <v>0</v>
      </c>
      <c r="O6" s="6">
        <v>124</v>
      </c>
      <c r="P6" s="6">
        <v>1654</v>
      </c>
      <c r="Q6" s="6">
        <v>772</v>
      </c>
      <c r="R6" s="6">
        <v>329</v>
      </c>
      <c r="S6" s="6">
        <v>1011</v>
      </c>
      <c r="T6" s="6">
        <v>218</v>
      </c>
      <c r="U6" s="6">
        <v>14142</v>
      </c>
      <c r="V6" s="6">
        <v>5575</v>
      </c>
      <c r="W6" s="6">
        <v>1321</v>
      </c>
      <c r="X6" s="6">
        <v>6921</v>
      </c>
      <c r="Y6" s="6">
        <v>8850</v>
      </c>
      <c r="Z6" s="6">
        <v>611</v>
      </c>
      <c r="AA6" s="6">
        <v>4445</v>
      </c>
      <c r="AB6" s="6">
        <v>1414</v>
      </c>
      <c r="AC6" s="6">
        <v>5</v>
      </c>
      <c r="AD6" s="6">
        <v>270</v>
      </c>
      <c r="AE6" s="6">
        <v>10271</v>
      </c>
      <c r="AF6" s="6">
        <v>0</v>
      </c>
      <c r="AG6" s="6">
        <v>9997</v>
      </c>
      <c r="AH6" s="6">
        <v>4436</v>
      </c>
      <c r="AI6" s="6">
        <v>17930</v>
      </c>
      <c r="AJ6" s="6">
        <v>199</v>
      </c>
      <c r="AK6" s="6">
        <v>0</v>
      </c>
      <c r="AL6" s="6">
        <v>571</v>
      </c>
      <c r="AM6" s="6">
        <v>9555</v>
      </c>
      <c r="AN6" s="6">
        <v>5742</v>
      </c>
      <c r="AO6" s="6">
        <v>1140</v>
      </c>
      <c r="AP6" s="6">
        <v>4521</v>
      </c>
      <c r="AQ6" s="6">
        <v>321</v>
      </c>
      <c r="AR6" s="6">
        <v>600</v>
      </c>
      <c r="AS6" s="6">
        <v>2</v>
      </c>
      <c r="AT6" s="6">
        <v>100334</v>
      </c>
      <c r="AU6" s="6">
        <v>1470</v>
      </c>
      <c r="AV6" s="6">
        <v>6</v>
      </c>
      <c r="AW6" s="6">
        <v>643</v>
      </c>
      <c r="AX6" s="6">
        <v>9248</v>
      </c>
      <c r="AY6" s="6">
        <v>16</v>
      </c>
      <c r="AZ6" s="6">
        <v>1977</v>
      </c>
      <c r="BA6" s="6">
        <v>269</v>
      </c>
      <c r="BB6" s="6">
        <v>10605.8583984375</v>
      </c>
      <c r="BC6" s="6">
        <v>5358.32080078125</v>
      </c>
      <c r="BD6" s="6">
        <v>0</v>
      </c>
      <c r="BE6" s="6">
        <v>0</v>
      </c>
      <c r="BF6" s="6">
        <v>1104.5</v>
      </c>
      <c r="BG6" s="6">
        <v>8598.830078125</v>
      </c>
      <c r="BH6" s="6">
        <v>281.18353271484375</v>
      </c>
      <c r="BI6" s="6">
        <v>2310.508544921875</v>
      </c>
      <c r="BJ6" s="6">
        <v>906.6004638671875</v>
      </c>
    </row>
    <row r="7" spans="1:62" ht="12.75" x14ac:dyDescent="0.2">
      <c r="A7" s="11">
        <v>36996</v>
      </c>
      <c r="B7" s="6">
        <v>384494</v>
      </c>
      <c r="C7" s="6">
        <v>3342</v>
      </c>
      <c r="E7" s="6">
        <v>11729</v>
      </c>
      <c r="F7" s="6">
        <v>2511</v>
      </c>
      <c r="G7" s="6">
        <v>80724</v>
      </c>
      <c r="H7" s="6">
        <v>7506</v>
      </c>
      <c r="I7" s="6">
        <v>614</v>
      </c>
      <c r="J7" s="6">
        <v>89</v>
      </c>
      <c r="K7" s="6">
        <v>0</v>
      </c>
      <c r="L7" s="6">
        <v>26673</v>
      </c>
      <c r="M7" s="6">
        <v>2689</v>
      </c>
      <c r="N7" s="6">
        <v>0</v>
      </c>
      <c r="O7" s="6">
        <v>144</v>
      </c>
      <c r="P7" s="6">
        <v>2161</v>
      </c>
      <c r="Q7" s="6">
        <v>1087</v>
      </c>
      <c r="R7" s="6">
        <v>365</v>
      </c>
      <c r="S7" s="6">
        <v>922</v>
      </c>
      <c r="T7" s="6">
        <v>241</v>
      </c>
      <c r="U7" s="6">
        <v>21746</v>
      </c>
      <c r="V7" s="6">
        <v>4579</v>
      </c>
      <c r="W7" s="6">
        <v>862</v>
      </c>
      <c r="X7" s="6">
        <v>4553</v>
      </c>
      <c r="Y7" s="6">
        <v>6900</v>
      </c>
      <c r="Z7" s="6">
        <v>788</v>
      </c>
      <c r="AA7" s="6">
        <v>9786</v>
      </c>
      <c r="AB7" s="6">
        <v>2191</v>
      </c>
      <c r="AC7" s="6">
        <v>2</v>
      </c>
      <c r="AD7" s="6">
        <v>310</v>
      </c>
      <c r="AE7" s="6">
        <v>6926</v>
      </c>
      <c r="AF7" s="6">
        <v>0</v>
      </c>
      <c r="AG7" s="6">
        <v>8697</v>
      </c>
      <c r="AH7" s="6">
        <v>5084</v>
      </c>
      <c r="AI7" s="6">
        <v>17686</v>
      </c>
      <c r="AJ7" s="6">
        <v>461</v>
      </c>
      <c r="AK7" s="6">
        <v>0</v>
      </c>
      <c r="AL7" s="6">
        <v>602</v>
      </c>
      <c r="AM7" s="6">
        <v>10427</v>
      </c>
      <c r="AN7" s="6">
        <v>5695</v>
      </c>
      <c r="AO7" s="6">
        <v>773</v>
      </c>
      <c r="AP7" s="6">
        <v>3613</v>
      </c>
      <c r="AQ7" s="6">
        <v>362</v>
      </c>
      <c r="AR7" s="6">
        <v>632</v>
      </c>
      <c r="AS7" s="6">
        <v>68</v>
      </c>
      <c r="AT7" s="6">
        <v>115391</v>
      </c>
      <c r="AU7" s="6">
        <v>1594</v>
      </c>
      <c r="AV7" s="6">
        <v>2</v>
      </c>
      <c r="AW7" s="6">
        <v>1113</v>
      </c>
      <c r="AX7" s="6">
        <v>9179</v>
      </c>
      <c r="AY7" s="6">
        <v>50</v>
      </c>
      <c r="AZ7" s="6">
        <v>808</v>
      </c>
      <c r="BA7" s="6">
        <v>384</v>
      </c>
      <c r="BB7" s="6">
        <v>10394.884765625</v>
      </c>
      <c r="BC7" s="6">
        <v>4265.08544921875</v>
      </c>
      <c r="BD7" s="6">
        <v>0</v>
      </c>
      <c r="BE7" s="6">
        <v>0</v>
      </c>
      <c r="BF7" s="6">
        <v>955.79998779296875</v>
      </c>
      <c r="BG7" s="6">
        <v>6947.2138671875</v>
      </c>
      <c r="BH7" s="6">
        <v>212.372802734375</v>
      </c>
      <c r="BI7" s="6">
        <v>2189.390869140625</v>
      </c>
      <c r="BJ7" s="6">
        <v>1096.7100830078125</v>
      </c>
    </row>
    <row r="8" spans="1:62" ht="12.75" x14ac:dyDescent="0.2">
      <c r="A8" s="11">
        <v>37026</v>
      </c>
      <c r="B8" s="6">
        <v>433923</v>
      </c>
      <c r="C8" s="6">
        <v>4651</v>
      </c>
      <c r="D8" s="6">
        <v>2255</v>
      </c>
      <c r="E8" s="6">
        <v>14944</v>
      </c>
      <c r="F8" s="6">
        <v>1753</v>
      </c>
      <c r="G8" s="6">
        <v>83703</v>
      </c>
      <c r="H8" s="6">
        <v>6875</v>
      </c>
      <c r="I8" s="6">
        <v>1179</v>
      </c>
      <c r="J8" s="6">
        <v>959</v>
      </c>
      <c r="K8" s="6">
        <v>0</v>
      </c>
      <c r="L8" s="6">
        <v>29161</v>
      </c>
      <c r="M8" s="6">
        <v>2635</v>
      </c>
      <c r="N8" s="6">
        <v>0</v>
      </c>
      <c r="O8" s="6">
        <v>212</v>
      </c>
      <c r="P8" s="6">
        <v>4004</v>
      </c>
      <c r="Q8" s="6">
        <v>753</v>
      </c>
      <c r="R8" s="6">
        <v>534</v>
      </c>
      <c r="S8" s="6">
        <v>1178</v>
      </c>
      <c r="T8" s="6">
        <v>324</v>
      </c>
      <c r="U8" s="6">
        <v>20692</v>
      </c>
      <c r="V8" s="6">
        <v>6364</v>
      </c>
      <c r="W8" s="6">
        <v>1062</v>
      </c>
      <c r="X8" s="6">
        <v>6846</v>
      </c>
      <c r="Y8" s="6">
        <v>7748</v>
      </c>
      <c r="Z8" s="6">
        <v>866</v>
      </c>
      <c r="AA8" s="6">
        <v>10365</v>
      </c>
      <c r="AB8" s="6">
        <v>2151</v>
      </c>
      <c r="AC8" s="6">
        <v>9</v>
      </c>
      <c r="AD8" s="6">
        <v>302</v>
      </c>
      <c r="AE8" s="6">
        <v>8715</v>
      </c>
      <c r="AF8" s="6">
        <v>0</v>
      </c>
      <c r="AG8" s="6">
        <v>9177</v>
      </c>
      <c r="AH8" s="6">
        <v>4877</v>
      </c>
      <c r="AI8" s="6">
        <v>27910</v>
      </c>
      <c r="AJ8" s="6">
        <v>577</v>
      </c>
      <c r="AK8" s="6">
        <v>1</v>
      </c>
      <c r="AL8" s="6">
        <v>1060</v>
      </c>
      <c r="AM8" s="6">
        <v>12484</v>
      </c>
      <c r="AN8" s="6">
        <v>5456</v>
      </c>
      <c r="AO8" s="6">
        <v>1109</v>
      </c>
      <c r="AP8" s="6">
        <v>5102</v>
      </c>
      <c r="AQ8" s="6">
        <v>371</v>
      </c>
      <c r="AR8" s="6">
        <v>652</v>
      </c>
      <c r="AS8" s="6">
        <v>169</v>
      </c>
      <c r="AT8" s="6">
        <v>131842</v>
      </c>
      <c r="AU8" s="6">
        <v>1601</v>
      </c>
      <c r="AV8" s="6">
        <v>54</v>
      </c>
      <c r="AW8" s="6">
        <v>924</v>
      </c>
      <c r="AX8" s="6">
        <v>8961</v>
      </c>
      <c r="AY8" s="6">
        <v>95</v>
      </c>
      <c r="AZ8" s="6">
        <v>1005</v>
      </c>
      <c r="BA8" s="6">
        <v>256</v>
      </c>
      <c r="BB8" s="6">
        <v>11214.0927734375</v>
      </c>
      <c r="BC8" s="6">
        <v>4642.6396484375</v>
      </c>
      <c r="BD8" s="6">
        <v>0</v>
      </c>
      <c r="BE8" s="6">
        <v>0</v>
      </c>
      <c r="BF8" s="6">
        <v>835.70001220703125</v>
      </c>
      <c r="BG8" s="6">
        <v>7192.60009765625</v>
      </c>
      <c r="BH8" s="6">
        <v>229.10649108886719</v>
      </c>
      <c r="BI8" s="6">
        <v>2091.431396484375</v>
      </c>
      <c r="BJ8" s="6">
        <v>1989.6163330078125</v>
      </c>
    </row>
    <row r="9" spans="1:62" ht="12.75" x14ac:dyDescent="0.2">
      <c r="A9" s="11">
        <v>37057</v>
      </c>
      <c r="B9" s="6">
        <v>492819</v>
      </c>
      <c r="C9" s="6">
        <v>6493</v>
      </c>
      <c r="D9" s="6">
        <v>2427</v>
      </c>
      <c r="E9" s="6">
        <v>12611</v>
      </c>
      <c r="F9" s="6">
        <v>1403</v>
      </c>
      <c r="G9" s="6">
        <v>84253</v>
      </c>
      <c r="H9" s="6">
        <v>7181</v>
      </c>
      <c r="I9" s="6">
        <v>1891</v>
      </c>
      <c r="J9" s="6">
        <v>1358</v>
      </c>
      <c r="K9" s="6">
        <v>0</v>
      </c>
      <c r="L9" s="6">
        <v>35294</v>
      </c>
      <c r="M9" s="6">
        <v>4291</v>
      </c>
      <c r="N9" s="6">
        <v>0</v>
      </c>
      <c r="O9" s="6">
        <v>207</v>
      </c>
      <c r="P9" s="6">
        <v>3757</v>
      </c>
      <c r="Q9" s="6">
        <v>1818</v>
      </c>
      <c r="R9" s="6">
        <v>479</v>
      </c>
      <c r="S9" s="6">
        <v>1864</v>
      </c>
      <c r="T9" s="6">
        <v>388</v>
      </c>
      <c r="U9" s="6">
        <v>21707</v>
      </c>
      <c r="V9" s="6">
        <v>6254</v>
      </c>
      <c r="W9" s="6">
        <v>1330</v>
      </c>
      <c r="X9" s="6">
        <v>8389</v>
      </c>
      <c r="Y9" s="6">
        <v>9902</v>
      </c>
      <c r="Z9" s="6">
        <v>791</v>
      </c>
      <c r="AA9" s="6">
        <v>10566</v>
      </c>
      <c r="AB9" s="6">
        <v>3045</v>
      </c>
      <c r="AC9" s="6">
        <v>20</v>
      </c>
      <c r="AD9" s="6">
        <v>422</v>
      </c>
      <c r="AE9" s="6">
        <v>8399</v>
      </c>
      <c r="AF9" s="6">
        <v>0</v>
      </c>
      <c r="AG9" s="6">
        <v>13768</v>
      </c>
      <c r="AH9" s="6">
        <v>5258</v>
      </c>
      <c r="AI9" s="6">
        <v>36706</v>
      </c>
      <c r="AJ9" s="6">
        <v>2266</v>
      </c>
      <c r="AK9" s="6">
        <v>0</v>
      </c>
      <c r="AL9" s="6">
        <v>923</v>
      </c>
      <c r="AM9" s="6">
        <v>16765</v>
      </c>
      <c r="AN9" s="6">
        <v>6550</v>
      </c>
      <c r="AO9" s="6">
        <v>1771</v>
      </c>
      <c r="AP9" s="6">
        <v>4790</v>
      </c>
      <c r="AQ9" s="6">
        <v>1430</v>
      </c>
      <c r="AR9" s="6">
        <v>455</v>
      </c>
      <c r="AS9" s="6">
        <v>313</v>
      </c>
      <c r="AT9" s="6">
        <v>151710</v>
      </c>
      <c r="AU9" s="6">
        <v>1475</v>
      </c>
      <c r="AV9" s="6">
        <v>3</v>
      </c>
      <c r="AW9" s="6">
        <v>3118</v>
      </c>
      <c r="AX9" s="6">
        <v>7013</v>
      </c>
      <c r="AY9" s="6">
        <v>47</v>
      </c>
      <c r="AZ9" s="6">
        <v>1751</v>
      </c>
      <c r="BA9" s="6">
        <v>162</v>
      </c>
      <c r="BB9" s="6">
        <v>10464.673828125</v>
      </c>
      <c r="BC9" s="6">
        <v>4905.1103515625</v>
      </c>
      <c r="BD9" s="6">
        <v>0</v>
      </c>
      <c r="BE9" s="6">
        <v>0</v>
      </c>
      <c r="BF9" s="6">
        <v>832.20001220703125</v>
      </c>
      <c r="BG9" s="6">
        <v>7783.9296875</v>
      </c>
      <c r="BH9" s="6">
        <v>187.84756469726562</v>
      </c>
      <c r="BI9" s="6">
        <v>2036.6173095703125</v>
      </c>
      <c r="BJ9" s="6">
        <v>1863.936279296875</v>
      </c>
    </row>
    <row r="10" spans="1:62" ht="12.75" x14ac:dyDescent="0.2">
      <c r="A10" s="11">
        <v>37087</v>
      </c>
      <c r="B10" s="6">
        <v>634425</v>
      </c>
      <c r="C10" s="6">
        <v>8348</v>
      </c>
      <c r="D10" s="6">
        <v>2439</v>
      </c>
      <c r="E10" s="6">
        <v>13636</v>
      </c>
      <c r="F10" s="6">
        <v>3790</v>
      </c>
      <c r="G10" s="6">
        <v>92713</v>
      </c>
      <c r="H10" s="6">
        <v>8212</v>
      </c>
      <c r="I10" s="6">
        <v>2476</v>
      </c>
      <c r="J10" s="6">
        <v>1474</v>
      </c>
      <c r="K10" s="6">
        <v>0</v>
      </c>
      <c r="L10" s="6">
        <v>40418</v>
      </c>
      <c r="M10" s="6">
        <v>7681</v>
      </c>
      <c r="N10" s="6">
        <v>0</v>
      </c>
      <c r="O10" s="6">
        <v>824</v>
      </c>
      <c r="P10" s="6">
        <v>8474</v>
      </c>
      <c r="Q10" s="6">
        <v>2926</v>
      </c>
      <c r="R10" s="6">
        <v>1124</v>
      </c>
      <c r="S10" s="6">
        <v>7234</v>
      </c>
      <c r="T10" s="6">
        <v>872</v>
      </c>
      <c r="U10" s="6">
        <v>32832</v>
      </c>
      <c r="V10" s="6">
        <v>7517</v>
      </c>
      <c r="W10" s="6">
        <v>2607</v>
      </c>
      <c r="X10" s="6">
        <v>8716</v>
      </c>
      <c r="Y10" s="6">
        <v>15513</v>
      </c>
      <c r="Z10" s="6">
        <v>1941</v>
      </c>
      <c r="AA10" s="6">
        <v>21171</v>
      </c>
      <c r="AB10" s="6">
        <v>6959</v>
      </c>
      <c r="AC10" s="6">
        <v>62</v>
      </c>
      <c r="AD10" s="6">
        <v>1201</v>
      </c>
      <c r="AE10" s="6">
        <v>9156</v>
      </c>
      <c r="AF10" s="6">
        <v>0</v>
      </c>
      <c r="AG10" s="6">
        <v>13532</v>
      </c>
      <c r="AH10" s="6">
        <v>5860</v>
      </c>
      <c r="AI10" s="6">
        <v>41800</v>
      </c>
      <c r="AJ10" s="6">
        <v>3764</v>
      </c>
      <c r="AK10" s="6">
        <v>0</v>
      </c>
      <c r="AL10" s="6">
        <v>2372</v>
      </c>
      <c r="AM10" s="6">
        <v>29681</v>
      </c>
      <c r="AN10" s="6">
        <v>6621</v>
      </c>
      <c r="AO10" s="6">
        <v>2262</v>
      </c>
      <c r="AP10" s="6">
        <v>5482</v>
      </c>
      <c r="AQ10" s="6">
        <v>1906</v>
      </c>
      <c r="AR10" s="6">
        <v>711</v>
      </c>
      <c r="AS10" s="6">
        <v>1011</v>
      </c>
      <c r="AT10" s="6">
        <v>190037</v>
      </c>
      <c r="AU10" s="6">
        <v>1250</v>
      </c>
      <c r="AV10" s="6">
        <v>3</v>
      </c>
      <c r="AW10" s="6">
        <v>4493</v>
      </c>
      <c r="AX10" s="6">
        <v>8652</v>
      </c>
      <c r="AY10" s="6">
        <v>598</v>
      </c>
      <c r="AZ10" s="6">
        <v>3847</v>
      </c>
      <c r="BA10" s="6">
        <v>228</v>
      </c>
      <c r="BB10" s="6">
        <v>10881.3525390625</v>
      </c>
      <c r="BC10" s="6">
        <v>4728.50244140625</v>
      </c>
      <c r="BD10" s="6">
        <v>0</v>
      </c>
      <c r="BE10" s="6">
        <v>0</v>
      </c>
      <c r="BF10" s="6">
        <v>859.9000244140625</v>
      </c>
      <c r="BG10" s="6">
        <v>8560.3662109375</v>
      </c>
      <c r="BH10" s="6">
        <v>194.97627258300781</v>
      </c>
      <c r="BI10" s="6">
        <v>2128.546875</v>
      </c>
      <c r="BJ10" s="6">
        <v>2859.208251953125</v>
      </c>
    </row>
    <row r="11" spans="1:62" ht="12.75" x14ac:dyDescent="0.2">
      <c r="A11" s="11">
        <v>37118</v>
      </c>
      <c r="B11" s="6">
        <v>686753</v>
      </c>
      <c r="C11" s="6">
        <v>8892</v>
      </c>
      <c r="D11" s="6">
        <v>2574</v>
      </c>
      <c r="E11" s="6">
        <v>12373</v>
      </c>
      <c r="F11" s="6">
        <v>4318</v>
      </c>
      <c r="G11" s="6">
        <v>100006</v>
      </c>
      <c r="H11" s="6">
        <v>7998</v>
      </c>
      <c r="I11" s="6">
        <v>4089</v>
      </c>
      <c r="J11" s="6">
        <v>2856</v>
      </c>
      <c r="K11" s="6">
        <v>0</v>
      </c>
      <c r="L11" s="6">
        <v>41538</v>
      </c>
      <c r="M11" s="6">
        <v>9154</v>
      </c>
      <c r="N11" s="6">
        <v>0</v>
      </c>
      <c r="O11" s="6">
        <v>1309</v>
      </c>
      <c r="P11" s="6">
        <v>11093</v>
      </c>
      <c r="Q11" s="6">
        <v>4027</v>
      </c>
      <c r="R11" s="6">
        <v>1278</v>
      </c>
      <c r="S11" s="6">
        <v>5034</v>
      </c>
      <c r="T11" s="6">
        <v>1078</v>
      </c>
      <c r="U11" s="6">
        <v>38346</v>
      </c>
      <c r="V11" s="6">
        <v>8230</v>
      </c>
      <c r="W11" s="6">
        <v>4377</v>
      </c>
      <c r="X11" s="6">
        <v>11433</v>
      </c>
      <c r="Y11" s="6">
        <v>17622</v>
      </c>
      <c r="Z11" s="6">
        <v>2026</v>
      </c>
      <c r="AA11" s="6">
        <v>21933</v>
      </c>
      <c r="AB11" s="6">
        <v>7272</v>
      </c>
      <c r="AC11" s="6">
        <v>48</v>
      </c>
      <c r="AD11" s="6">
        <v>701</v>
      </c>
      <c r="AE11" s="6">
        <v>10878</v>
      </c>
      <c r="AF11" s="6">
        <v>20</v>
      </c>
      <c r="AG11" s="6">
        <v>18799</v>
      </c>
      <c r="AH11" s="6">
        <v>5171</v>
      </c>
      <c r="AI11" s="6">
        <v>52220</v>
      </c>
      <c r="AJ11" s="6">
        <v>6039</v>
      </c>
      <c r="AK11" s="6">
        <v>0</v>
      </c>
      <c r="AL11" s="6">
        <v>2889</v>
      </c>
      <c r="AM11" s="6">
        <v>26402</v>
      </c>
      <c r="AN11" s="6">
        <v>8791</v>
      </c>
      <c r="AO11" s="6">
        <v>3427</v>
      </c>
      <c r="AP11" s="6">
        <v>6056</v>
      </c>
      <c r="AQ11" s="6">
        <v>2993</v>
      </c>
      <c r="AR11" s="6">
        <v>666</v>
      </c>
      <c r="AS11" s="6">
        <v>868</v>
      </c>
      <c r="AT11" s="6">
        <v>191478</v>
      </c>
      <c r="AU11" s="6">
        <v>1271</v>
      </c>
      <c r="AV11" s="6">
        <v>2</v>
      </c>
      <c r="AW11" s="6">
        <v>6360</v>
      </c>
      <c r="AX11" s="6">
        <v>7236</v>
      </c>
      <c r="AY11" s="6">
        <v>1238</v>
      </c>
      <c r="AZ11" s="6">
        <v>4156</v>
      </c>
      <c r="BA11" s="6">
        <v>186</v>
      </c>
      <c r="BB11" s="6">
        <v>9870.697265625</v>
      </c>
      <c r="BC11" s="6">
        <v>4479.92431640625</v>
      </c>
      <c r="BD11" s="6">
        <v>0</v>
      </c>
      <c r="BE11" s="6">
        <v>0</v>
      </c>
      <c r="BF11" s="6">
        <v>903.29998779296875</v>
      </c>
      <c r="BG11" s="6">
        <v>9648.37109375</v>
      </c>
      <c r="BH11" s="6">
        <v>189.5234375</v>
      </c>
      <c r="BI11" s="6">
        <v>2165.925048828125</v>
      </c>
      <c r="BJ11" s="6">
        <v>2958.478271484375</v>
      </c>
    </row>
    <row r="12" spans="1:62" ht="12.75" x14ac:dyDescent="0.2">
      <c r="A12" s="11">
        <v>37149</v>
      </c>
      <c r="B12" s="6">
        <v>510262</v>
      </c>
      <c r="C12" s="6">
        <v>7157</v>
      </c>
      <c r="D12" s="6">
        <v>2392</v>
      </c>
      <c r="E12" s="6">
        <v>10115</v>
      </c>
      <c r="F12" s="6">
        <v>2798</v>
      </c>
      <c r="G12" s="6">
        <v>83677</v>
      </c>
      <c r="H12" s="6">
        <v>6696</v>
      </c>
      <c r="I12" s="6">
        <v>5913</v>
      </c>
      <c r="J12" s="6">
        <v>2998</v>
      </c>
      <c r="K12" s="6">
        <v>0</v>
      </c>
      <c r="L12" s="6">
        <v>42864</v>
      </c>
      <c r="M12" s="6">
        <v>4276</v>
      </c>
      <c r="N12" s="6">
        <v>0</v>
      </c>
      <c r="O12" s="6">
        <v>1572</v>
      </c>
      <c r="P12" s="6">
        <v>2676</v>
      </c>
      <c r="Q12" s="6">
        <v>1339</v>
      </c>
      <c r="R12" s="6">
        <v>449</v>
      </c>
      <c r="S12" s="6">
        <v>1476</v>
      </c>
      <c r="T12" s="6">
        <v>426</v>
      </c>
      <c r="U12" s="6">
        <v>25901</v>
      </c>
      <c r="V12" s="6">
        <v>7828</v>
      </c>
      <c r="W12" s="6">
        <v>2319</v>
      </c>
      <c r="X12" s="6">
        <v>11686</v>
      </c>
      <c r="Y12" s="6">
        <v>11276</v>
      </c>
      <c r="Z12" s="6">
        <v>513</v>
      </c>
      <c r="AA12" s="6">
        <v>18783</v>
      </c>
      <c r="AB12" s="6">
        <v>2925</v>
      </c>
      <c r="AC12" s="6">
        <v>5</v>
      </c>
      <c r="AD12" s="6">
        <v>185</v>
      </c>
      <c r="AE12" s="6">
        <v>8520</v>
      </c>
      <c r="AF12" s="6">
        <v>185</v>
      </c>
      <c r="AG12" s="6">
        <v>11986</v>
      </c>
      <c r="AH12" s="6">
        <v>3897</v>
      </c>
      <c r="AI12" s="6">
        <v>39717</v>
      </c>
      <c r="AJ12" s="6">
        <v>1231</v>
      </c>
      <c r="AK12" s="6">
        <v>0</v>
      </c>
      <c r="AL12" s="6">
        <v>627</v>
      </c>
      <c r="AM12" s="6">
        <v>17639</v>
      </c>
      <c r="AN12" s="6">
        <v>7952</v>
      </c>
      <c r="AO12" s="6">
        <v>2964</v>
      </c>
      <c r="AP12" s="6">
        <v>5945</v>
      </c>
      <c r="AQ12" s="6">
        <v>602</v>
      </c>
      <c r="AR12" s="6">
        <v>211</v>
      </c>
      <c r="AS12" s="6">
        <v>48</v>
      </c>
      <c r="AT12" s="6">
        <v>135134</v>
      </c>
      <c r="AU12" s="6">
        <v>1280</v>
      </c>
      <c r="AV12" s="6">
        <v>2</v>
      </c>
      <c r="AW12" s="6">
        <v>5831</v>
      </c>
      <c r="AX12" s="6">
        <v>5871</v>
      </c>
      <c r="AY12" s="6">
        <v>138</v>
      </c>
      <c r="AZ12" s="6">
        <v>2064</v>
      </c>
      <c r="BA12" s="6">
        <v>173</v>
      </c>
      <c r="BB12" s="6">
        <v>9479.9287109375</v>
      </c>
      <c r="BC12" s="6">
        <v>3687.255859375</v>
      </c>
      <c r="BD12" s="6">
        <v>0</v>
      </c>
      <c r="BE12" s="6">
        <v>0</v>
      </c>
      <c r="BF12" s="6">
        <v>874.79998779296875</v>
      </c>
      <c r="BG12" s="6">
        <v>8111.99365234375</v>
      </c>
      <c r="BH12" s="6">
        <v>162.28428649902344</v>
      </c>
      <c r="BI12" s="6">
        <v>1707.5418701171875</v>
      </c>
      <c r="BJ12" s="6">
        <v>2592.481201171875</v>
      </c>
    </row>
    <row r="13" spans="1:62" ht="12.75" x14ac:dyDescent="0.2">
      <c r="A13" s="11">
        <v>37179</v>
      </c>
      <c r="B13" s="6">
        <v>466080</v>
      </c>
      <c r="C13" s="6">
        <v>7473</v>
      </c>
      <c r="D13" s="6">
        <v>2865</v>
      </c>
      <c r="E13" s="6">
        <v>9808</v>
      </c>
      <c r="F13" s="6">
        <v>2845</v>
      </c>
      <c r="G13" s="6">
        <v>75445</v>
      </c>
      <c r="H13" s="6">
        <v>8071</v>
      </c>
      <c r="I13" s="6">
        <v>4880</v>
      </c>
      <c r="J13" s="6">
        <v>2483</v>
      </c>
      <c r="K13" s="6">
        <v>0</v>
      </c>
      <c r="L13" s="6">
        <v>40435</v>
      </c>
      <c r="M13" s="6">
        <v>1788</v>
      </c>
      <c r="N13" s="6">
        <v>0</v>
      </c>
      <c r="O13" s="6">
        <v>1871</v>
      </c>
      <c r="P13" s="6">
        <v>4679</v>
      </c>
      <c r="Q13" s="6">
        <v>600</v>
      </c>
      <c r="R13" s="6">
        <v>259</v>
      </c>
      <c r="S13" s="6">
        <v>1137</v>
      </c>
      <c r="T13" s="6">
        <v>267</v>
      </c>
      <c r="U13" s="6">
        <v>19391</v>
      </c>
      <c r="V13" s="6">
        <v>7534</v>
      </c>
      <c r="W13" s="6">
        <v>1555</v>
      </c>
      <c r="X13" s="6">
        <v>10562</v>
      </c>
      <c r="Y13" s="6">
        <v>14520</v>
      </c>
      <c r="Z13" s="6">
        <v>866</v>
      </c>
      <c r="AA13" s="6">
        <v>19065</v>
      </c>
      <c r="AB13" s="6">
        <v>2000</v>
      </c>
      <c r="AC13" s="6">
        <v>3</v>
      </c>
      <c r="AD13" s="6">
        <v>252</v>
      </c>
      <c r="AE13" s="6">
        <v>9264</v>
      </c>
      <c r="AF13" s="6">
        <v>292</v>
      </c>
      <c r="AG13" s="6">
        <v>12925</v>
      </c>
      <c r="AH13" s="6">
        <v>3303</v>
      </c>
      <c r="AI13" s="6">
        <v>35309</v>
      </c>
      <c r="AJ13" s="6">
        <v>1016</v>
      </c>
      <c r="AK13" s="6">
        <v>0</v>
      </c>
      <c r="AL13" s="6">
        <v>354</v>
      </c>
      <c r="AM13" s="6">
        <v>14051</v>
      </c>
      <c r="AN13" s="6">
        <v>8062</v>
      </c>
      <c r="AO13" s="6">
        <v>2732</v>
      </c>
      <c r="AP13" s="6">
        <v>5793</v>
      </c>
      <c r="AQ13" s="6">
        <v>1337</v>
      </c>
      <c r="AR13" s="6">
        <v>61</v>
      </c>
      <c r="AS13" s="6">
        <v>0</v>
      </c>
      <c r="AT13" s="6">
        <v>118063</v>
      </c>
      <c r="AU13" s="6">
        <v>863</v>
      </c>
      <c r="AV13" s="6">
        <v>3</v>
      </c>
      <c r="AW13" s="6">
        <v>4012</v>
      </c>
      <c r="AX13" s="6">
        <v>5763</v>
      </c>
      <c r="AY13" s="6">
        <v>148</v>
      </c>
      <c r="AZ13" s="6">
        <v>1882</v>
      </c>
      <c r="BA13" s="6">
        <v>196</v>
      </c>
      <c r="BB13" s="6">
        <v>10370.203125</v>
      </c>
      <c r="BC13" s="6">
        <v>2347.37451171875</v>
      </c>
      <c r="BD13" s="6">
        <v>0</v>
      </c>
      <c r="BE13" s="6">
        <v>0</v>
      </c>
      <c r="BF13" s="6">
        <v>978.70001220703125</v>
      </c>
      <c r="BG13" s="6">
        <v>9104.607421875</v>
      </c>
      <c r="BH13" s="6">
        <v>208.74592590332031</v>
      </c>
      <c r="BI13" s="6">
        <v>2252.576904296875</v>
      </c>
      <c r="BJ13" s="6">
        <v>1707.5257568359375</v>
      </c>
    </row>
    <row r="14" spans="1:62" ht="12.75" x14ac:dyDescent="0.2">
      <c r="A14" s="11">
        <v>37210</v>
      </c>
      <c r="B14" s="6">
        <v>350549</v>
      </c>
      <c r="C14" s="6">
        <v>7007</v>
      </c>
      <c r="D14" s="6">
        <v>2986</v>
      </c>
      <c r="E14" s="6">
        <v>6853</v>
      </c>
      <c r="F14" s="6">
        <v>2200</v>
      </c>
      <c r="G14" s="6">
        <v>59350</v>
      </c>
      <c r="H14" s="6">
        <v>5554</v>
      </c>
      <c r="I14" s="6">
        <v>2279</v>
      </c>
      <c r="J14" s="6">
        <v>1094</v>
      </c>
      <c r="K14" s="6">
        <v>0</v>
      </c>
      <c r="L14" s="6">
        <v>29384</v>
      </c>
      <c r="M14" s="6">
        <v>338</v>
      </c>
      <c r="N14" s="6">
        <v>0</v>
      </c>
      <c r="O14" s="6">
        <v>2331</v>
      </c>
      <c r="P14" s="6">
        <v>2025</v>
      </c>
      <c r="Q14" s="6">
        <v>1088</v>
      </c>
      <c r="R14" s="6">
        <v>247</v>
      </c>
      <c r="S14" s="6">
        <v>1096</v>
      </c>
      <c r="T14" s="6">
        <v>178</v>
      </c>
      <c r="U14" s="6">
        <v>10270</v>
      </c>
      <c r="V14" s="6">
        <v>8167</v>
      </c>
      <c r="W14" s="6">
        <v>525</v>
      </c>
      <c r="X14" s="6">
        <v>8428</v>
      </c>
      <c r="Y14" s="6">
        <v>11915</v>
      </c>
      <c r="Z14" s="6">
        <v>469</v>
      </c>
      <c r="AA14" s="6">
        <v>12944</v>
      </c>
      <c r="AB14" s="6">
        <v>1841</v>
      </c>
      <c r="AC14" s="6">
        <v>2</v>
      </c>
      <c r="AD14" s="6">
        <v>250</v>
      </c>
      <c r="AE14" s="6">
        <v>7698</v>
      </c>
      <c r="AF14" s="6">
        <v>0</v>
      </c>
      <c r="AG14" s="6">
        <v>9013</v>
      </c>
      <c r="AH14" s="6">
        <v>2839</v>
      </c>
      <c r="AI14" s="6">
        <v>26679</v>
      </c>
      <c r="AJ14" s="6">
        <v>189</v>
      </c>
      <c r="AK14" s="6">
        <v>0</v>
      </c>
      <c r="AL14" s="6">
        <v>404</v>
      </c>
      <c r="AM14" s="6">
        <v>10276</v>
      </c>
      <c r="AN14" s="6">
        <v>6832</v>
      </c>
      <c r="AO14" s="6">
        <v>2582</v>
      </c>
      <c r="AP14" s="6">
        <v>4362</v>
      </c>
      <c r="AQ14" s="6">
        <v>477</v>
      </c>
      <c r="AR14" s="6">
        <v>29</v>
      </c>
      <c r="AS14" s="6">
        <v>0</v>
      </c>
      <c r="AT14" s="6">
        <v>91505</v>
      </c>
      <c r="AU14" s="6">
        <v>636</v>
      </c>
      <c r="AV14" s="6">
        <v>3</v>
      </c>
      <c r="AW14" s="6">
        <v>2546</v>
      </c>
      <c r="AX14" s="6">
        <v>4277</v>
      </c>
      <c r="AY14" s="6">
        <v>165</v>
      </c>
      <c r="AZ14" s="6">
        <v>1028</v>
      </c>
      <c r="BA14" s="6">
        <v>193</v>
      </c>
      <c r="BB14" s="6">
        <v>10523.2431640625</v>
      </c>
      <c r="BC14" s="6">
        <v>2587.591552734375</v>
      </c>
      <c r="BD14" s="6">
        <v>0</v>
      </c>
      <c r="BE14" s="6">
        <v>0</v>
      </c>
      <c r="BF14" s="6">
        <v>986.5</v>
      </c>
      <c r="BG14" s="6">
        <v>9008.7470703125</v>
      </c>
      <c r="BH14" s="6">
        <v>183.82048034667969</v>
      </c>
      <c r="BI14" s="6">
        <v>2084.430908203125</v>
      </c>
      <c r="BJ14" s="6">
        <v>1580.16064453125</v>
      </c>
    </row>
    <row r="15" spans="1:62" ht="12.75" x14ac:dyDescent="0.2">
      <c r="A15" s="11">
        <v>37240</v>
      </c>
      <c r="B15" s="6">
        <v>367018</v>
      </c>
      <c r="C15" s="6">
        <v>6324</v>
      </c>
      <c r="D15" s="6">
        <v>3235</v>
      </c>
      <c r="E15" s="6">
        <v>8910</v>
      </c>
      <c r="F15" s="6">
        <v>1253</v>
      </c>
      <c r="G15" s="6">
        <v>61761</v>
      </c>
      <c r="H15" s="6">
        <v>6624</v>
      </c>
      <c r="I15" s="6">
        <v>3798</v>
      </c>
      <c r="J15" s="6">
        <v>443</v>
      </c>
      <c r="K15" s="6">
        <v>0</v>
      </c>
      <c r="L15" s="6">
        <v>34168</v>
      </c>
      <c r="M15" s="6">
        <v>354</v>
      </c>
      <c r="N15" s="6">
        <v>0</v>
      </c>
      <c r="O15" s="6">
        <v>1667</v>
      </c>
      <c r="P15" s="6">
        <v>2327</v>
      </c>
      <c r="Q15" s="6">
        <v>869</v>
      </c>
      <c r="R15" s="6">
        <v>279</v>
      </c>
      <c r="S15" s="6">
        <v>863</v>
      </c>
      <c r="T15" s="6">
        <v>302</v>
      </c>
      <c r="U15" s="6">
        <v>11549</v>
      </c>
      <c r="V15" s="6">
        <v>7964</v>
      </c>
      <c r="W15" s="6">
        <v>698</v>
      </c>
      <c r="X15" s="6">
        <v>9281</v>
      </c>
      <c r="Y15" s="6">
        <v>11972</v>
      </c>
      <c r="Z15" s="6">
        <v>543</v>
      </c>
      <c r="AA15" s="6">
        <v>14943</v>
      </c>
      <c r="AB15" s="6">
        <v>1864</v>
      </c>
      <c r="AC15" s="6">
        <v>2</v>
      </c>
      <c r="AD15" s="6">
        <v>256</v>
      </c>
      <c r="AE15" s="6">
        <v>7837</v>
      </c>
      <c r="AF15" s="6">
        <v>29</v>
      </c>
      <c r="AG15" s="6">
        <v>8681</v>
      </c>
      <c r="AH15" s="6">
        <v>1876</v>
      </c>
      <c r="AI15" s="6">
        <v>29115</v>
      </c>
      <c r="AJ15" s="6">
        <v>201</v>
      </c>
      <c r="AK15" s="6">
        <v>0</v>
      </c>
      <c r="AL15" s="6">
        <v>191</v>
      </c>
      <c r="AM15" s="6">
        <v>10238</v>
      </c>
      <c r="AN15" s="6">
        <v>7527</v>
      </c>
      <c r="AO15" s="6">
        <v>2675</v>
      </c>
      <c r="AP15" s="6">
        <v>5797</v>
      </c>
      <c r="AQ15" s="6">
        <v>534</v>
      </c>
      <c r="AR15" s="6">
        <v>70</v>
      </c>
      <c r="AS15" s="6">
        <v>0</v>
      </c>
      <c r="AT15" s="6">
        <v>91523</v>
      </c>
      <c r="AU15" s="6">
        <v>785</v>
      </c>
      <c r="AV15" s="6">
        <v>3</v>
      </c>
      <c r="AW15" s="6">
        <v>1773</v>
      </c>
      <c r="AX15" s="6">
        <v>4358</v>
      </c>
      <c r="AY15" s="6">
        <v>41</v>
      </c>
      <c r="AZ15" s="6">
        <v>1291</v>
      </c>
      <c r="BA15" s="6">
        <v>224</v>
      </c>
      <c r="BB15" s="6">
        <v>10843.7958984375</v>
      </c>
      <c r="BC15" s="6">
        <v>1051.4481201171875</v>
      </c>
      <c r="BD15" s="6">
        <v>0</v>
      </c>
      <c r="BE15" s="6">
        <v>0</v>
      </c>
      <c r="BF15" s="6">
        <v>1047.199951171875</v>
      </c>
      <c r="BG15" s="6">
        <v>9372.193359375</v>
      </c>
      <c r="BH15" s="6">
        <v>240.12472534179687</v>
      </c>
      <c r="BI15" s="6">
        <v>2281.945068359375</v>
      </c>
      <c r="BJ15" s="6">
        <v>1748.4080810546875</v>
      </c>
    </row>
    <row r="16" spans="1:62" ht="12.75" x14ac:dyDescent="0.2">
      <c r="A16" s="11">
        <v>37271</v>
      </c>
      <c r="B16" s="6">
        <v>381434</v>
      </c>
      <c r="C16" s="6">
        <v>9105</v>
      </c>
      <c r="D16" s="6">
        <v>2769</v>
      </c>
      <c r="E16" s="6">
        <v>6386</v>
      </c>
      <c r="F16" s="6">
        <v>1580</v>
      </c>
      <c r="G16" s="6">
        <v>53569</v>
      </c>
      <c r="H16" s="6">
        <v>5071</v>
      </c>
      <c r="I16" s="6">
        <v>4423</v>
      </c>
      <c r="J16" s="6">
        <v>797</v>
      </c>
      <c r="K16" s="6">
        <v>0</v>
      </c>
      <c r="L16" s="6">
        <v>34679</v>
      </c>
      <c r="M16" s="6">
        <v>1191</v>
      </c>
      <c r="N16" s="6">
        <v>0</v>
      </c>
      <c r="O16" s="6">
        <v>149</v>
      </c>
      <c r="P16" s="6">
        <v>2251</v>
      </c>
      <c r="Q16" s="6">
        <v>1860</v>
      </c>
      <c r="R16" s="6">
        <v>366</v>
      </c>
      <c r="S16" s="6">
        <v>883</v>
      </c>
      <c r="T16" s="6">
        <v>293</v>
      </c>
      <c r="U16" s="6">
        <v>20006</v>
      </c>
      <c r="V16" s="6">
        <v>8535</v>
      </c>
      <c r="W16" s="6">
        <v>573</v>
      </c>
      <c r="X16" s="6">
        <v>10482</v>
      </c>
      <c r="Y16" s="6">
        <v>11301</v>
      </c>
      <c r="Z16" s="6">
        <v>715</v>
      </c>
      <c r="AA16" s="6">
        <v>12280</v>
      </c>
      <c r="AB16" s="6">
        <v>1904</v>
      </c>
      <c r="AC16" s="6">
        <v>2</v>
      </c>
      <c r="AD16" s="6">
        <v>220</v>
      </c>
      <c r="AE16" s="6">
        <v>8690</v>
      </c>
      <c r="AF16" s="6">
        <v>18</v>
      </c>
      <c r="AG16" s="6">
        <v>10379</v>
      </c>
      <c r="AH16" s="6">
        <v>1836</v>
      </c>
      <c r="AI16" s="6">
        <v>26059</v>
      </c>
      <c r="AJ16" s="6">
        <v>736</v>
      </c>
      <c r="AK16" s="6">
        <v>0</v>
      </c>
      <c r="AL16" s="6">
        <v>184</v>
      </c>
      <c r="AM16" s="6">
        <v>11020</v>
      </c>
      <c r="AN16" s="6">
        <v>7332</v>
      </c>
      <c r="AO16" s="6">
        <v>1487</v>
      </c>
      <c r="AP16" s="6">
        <v>5753</v>
      </c>
      <c r="AQ16" s="6">
        <v>2954</v>
      </c>
      <c r="AR16" s="6">
        <v>9</v>
      </c>
      <c r="AS16" s="6">
        <v>0</v>
      </c>
      <c r="AT16" s="6">
        <v>105480</v>
      </c>
      <c r="AU16" s="6">
        <v>703</v>
      </c>
      <c r="AV16" s="6">
        <v>4</v>
      </c>
      <c r="AW16" s="6">
        <v>2080</v>
      </c>
      <c r="AX16" s="6">
        <v>3915</v>
      </c>
      <c r="AY16" s="6">
        <v>76</v>
      </c>
      <c r="AZ16" s="6">
        <v>1111</v>
      </c>
      <c r="BA16" s="6">
        <v>217</v>
      </c>
      <c r="BB16" s="6">
        <v>9518.1923828125</v>
      </c>
      <c r="BC16" s="6">
        <v>427.0853271484375</v>
      </c>
      <c r="BD16" s="6">
        <v>205.69497680664062</v>
      </c>
      <c r="BE16" s="6">
        <v>1113.5999755859375</v>
      </c>
      <c r="BF16" s="6">
        <v>1502.4000244140625</v>
      </c>
      <c r="BG16" s="6">
        <v>9185.4013671875</v>
      </c>
      <c r="BH16" s="6">
        <v>252.909912109375</v>
      </c>
      <c r="BI16" s="6">
        <v>2543.822998046875</v>
      </c>
      <c r="BJ16" s="6">
        <v>1411.041748046875</v>
      </c>
    </row>
    <row r="17" spans="1:62" ht="12.75" x14ac:dyDescent="0.2">
      <c r="A17" s="11">
        <v>37302</v>
      </c>
      <c r="B17" s="6">
        <v>344243</v>
      </c>
      <c r="C17" s="6">
        <v>8006</v>
      </c>
      <c r="D17" s="6">
        <v>2342</v>
      </c>
      <c r="E17" s="6">
        <v>7902</v>
      </c>
      <c r="F17" s="6">
        <v>1857</v>
      </c>
      <c r="G17" s="6">
        <v>46030</v>
      </c>
      <c r="H17" s="6">
        <v>4419</v>
      </c>
      <c r="I17" s="6">
        <v>3978</v>
      </c>
      <c r="J17" s="6">
        <v>1123</v>
      </c>
      <c r="K17" s="6">
        <v>0</v>
      </c>
      <c r="L17" s="6">
        <v>27217</v>
      </c>
      <c r="M17" s="6">
        <v>887</v>
      </c>
      <c r="N17" s="6">
        <v>0</v>
      </c>
      <c r="O17" s="6">
        <v>144</v>
      </c>
      <c r="P17" s="6">
        <v>3005</v>
      </c>
      <c r="Q17" s="6">
        <v>2683</v>
      </c>
      <c r="R17" s="6">
        <v>291</v>
      </c>
      <c r="S17" s="6">
        <v>776</v>
      </c>
      <c r="T17" s="6">
        <v>537</v>
      </c>
      <c r="U17" s="6">
        <v>19396</v>
      </c>
      <c r="V17" s="6">
        <v>7612</v>
      </c>
      <c r="W17" s="6">
        <v>490</v>
      </c>
      <c r="X17" s="6">
        <v>6633</v>
      </c>
      <c r="Y17" s="6">
        <v>10280</v>
      </c>
      <c r="Z17" s="6">
        <v>815</v>
      </c>
      <c r="AA17" s="6">
        <v>12553</v>
      </c>
      <c r="AB17" s="6">
        <v>1622</v>
      </c>
      <c r="AC17" s="6">
        <v>1</v>
      </c>
      <c r="AD17" s="6">
        <v>89</v>
      </c>
      <c r="AE17" s="6">
        <v>7845</v>
      </c>
      <c r="AF17" s="6">
        <v>12</v>
      </c>
      <c r="AG17" s="6">
        <v>9313</v>
      </c>
      <c r="AH17" s="6">
        <v>2405</v>
      </c>
      <c r="AI17" s="6">
        <v>23831</v>
      </c>
      <c r="AJ17" s="6">
        <v>1598</v>
      </c>
      <c r="AK17" s="6">
        <v>0</v>
      </c>
      <c r="AL17" s="6">
        <v>740</v>
      </c>
      <c r="AM17" s="6">
        <v>14532</v>
      </c>
      <c r="AN17" s="6">
        <v>5748</v>
      </c>
      <c r="AO17" s="6">
        <v>3362</v>
      </c>
      <c r="AP17" s="6">
        <v>4458</v>
      </c>
      <c r="AQ17" s="6">
        <v>2014</v>
      </c>
      <c r="AR17" s="6">
        <v>145</v>
      </c>
      <c r="AS17" s="6">
        <v>34</v>
      </c>
      <c r="AT17" s="6">
        <v>90578</v>
      </c>
      <c r="AU17" s="6">
        <v>667</v>
      </c>
      <c r="AV17" s="6">
        <v>3</v>
      </c>
      <c r="AW17" s="6">
        <v>942</v>
      </c>
      <c r="AX17" s="6">
        <v>3853</v>
      </c>
      <c r="AY17" s="6">
        <v>58</v>
      </c>
      <c r="AZ17" s="6">
        <v>1203</v>
      </c>
      <c r="BA17" s="6">
        <v>214</v>
      </c>
      <c r="BB17" s="6">
        <v>8407.1259765625</v>
      </c>
      <c r="BC17" s="6">
        <v>525.72442626953125</v>
      </c>
      <c r="BD17" s="6">
        <v>186.31138610839844</v>
      </c>
      <c r="BE17" s="6">
        <v>1043.5</v>
      </c>
      <c r="BF17" s="6">
        <v>1381.199951171875</v>
      </c>
      <c r="BG17" s="6">
        <v>8655.8505859375</v>
      </c>
      <c r="BH17" s="6">
        <v>224.83541870117187</v>
      </c>
      <c r="BI17" s="6">
        <v>2322.36181640625</v>
      </c>
      <c r="BJ17" s="6">
        <v>1603.5086669921875</v>
      </c>
    </row>
    <row r="18" spans="1:62" ht="12.75" x14ac:dyDescent="0.2">
      <c r="A18" s="11">
        <v>37330</v>
      </c>
      <c r="B18" s="6">
        <v>406516</v>
      </c>
      <c r="C18" s="6">
        <v>7301</v>
      </c>
      <c r="D18" s="6">
        <v>2663</v>
      </c>
      <c r="E18" s="6">
        <v>9125</v>
      </c>
      <c r="F18" s="6">
        <v>1919</v>
      </c>
      <c r="G18" s="6">
        <v>62953</v>
      </c>
      <c r="H18" s="6">
        <v>7141</v>
      </c>
      <c r="I18" s="6">
        <v>4703</v>
      </c>
      <c r="J18" s="6">
        <v>1226</v>
      </c>
      <c r="K18" s="6">
        <v>0</v>
      </c>
      <c r="L18" s="6">
        <v>35261</v>
      </c>
      <c r="M18" s="6">
        <v>863</v>
      </c>
      <c r="N18" s="6">
        <v>0</v>
      </c>
      <c r="O18" s="6">
        <v>490</v>
      </c>
      <c r="P18" s="6">
        <v>4995</v>
      </c>
      <c r="Q18" s="6">
        <v>2173</v>
      </c>
      <c r="R18" s="6">
        <v>364</v>
      </c>
      <c r="S18" s="6">
        <v>1531</v>
      </c>
      <c r="T18" s="6">
        <v>811</v>
      </c>
      <c r="U18" s="6">
        <v>24864</v>
      </c>
      <c r="V18" s="6">
        <v>7776</v>
      </c>
      <c r="W18" s="6">
        <v>607</v>
      </c>
      <c r="X18" s="6">
        <v>9702</v>
      </c>
      <c r="Y18" s="6">
        <v>12090</v>
      </c>
      <c r="Z18" s="6">
        <v>1155</v>
      </c>
      <c r="AA18" s="6">
        <v>13002</v>
      </c>
      <c r="AB18" s="6">
        <v>2117</v>
      </c>
      <c r="AC18" s="6">
        <v>1</v>
      </c>
      <c r="AD18" s="6">
        <v>93</v>
      </c>
      <c r="AE18" s="6">
        <v>8650</v>
      </c>
      <c r="AF18" s="6">
        <v>1</v>
      </c>
      <c r="AG18" s="6">
        <v>10547</v>
      </c>
      <c r="AH18" s="6">
        <v>2855</v>
      </c>
      <c r="AI18" s="6">
        <v>24629</v>
      </c>
      <c r="AJ18" s="6">
        <v>1481</v>
      </c>
      <c r="AK18" s="6">
        <v>0</v>
      </c>
      <c r="AL18" s="6">
        <v>645</v>
      </c>
      <c r="AM18" s="6">
        <v>14144</v>
      </c>
      <c r="AN18" s="6">
        <v>6225</v>
      </c>
      <c r="AO18" s="6">
        <v>3212</v>
      </c>
      <c r="AP18" s="6">
        <v>3904</v>
      </c>
      <c r="AQ18" s="6">
        <v>1160</v>
      </c>
      <c r="AR18" s="6">
        <v>61</v>
      </c>
      <c r="AS18" s="6">
        <v>172</v>
      </c>
      <c r="AT18" s="6">
        <v>104754</v>
      </c>
      <c r="AU18" s="6">
        <v>899</v>
      </c>
      <c r="AV18" s="6">
        <v>2</v>
      </c>
      <c r="AW18" s="6">
        <v>1105</v>
      </c>
      <c r="AX18" s="6">
        <v>5065</v>
      </c>
      <c r="AY18" s="6">
        <v>164</v>
      </c>
      <c r="AZ18" s="6">
        <v>1574</v>
      </c>
      <c r="BA18" s="6">
        <v>340</v>
      </c>
      <c r="BB18" s="6">
        <v>9128.4794921875</v>
      </c>
      <c r="BC18" s="6">
        <v>639.02392578125</v>
      </c>
      <c r="BD18" s="6">
        <v>80.576286315917969</v>
      </c>
      <c r="BE18" s="6">
        <v>911.70001220703125</v>
      </c>
      <c r="BF18" s="6">
        <v>1435.800048828125</v>
      </c>
      <c r="BG18" s="6">
        <v>9116.44921875</v>
      </c>
      <c r="BH18" s="6">
        <v>247.77909851074219</v>
      </c>
      <c r="BI18" s="6">
        <v>2734.80810546875</v>
      </c>
      <c r="BJ18" s="6">
        <v>1771.90869140625</v>
      </c>
    </row>
    <row r="19" spans="1:62" ht="12.75" x14ac:dyDescent="0.2">
      <c r="A19" s="11">
        <v>37361</v>
      </c>
      <c r="B19" s="6">
        <v>404384</v>
      </c>
      <c r="C19" s="6">
        <v>7217</v>
      </c>
      <c r="D19" s="6">
        <v>2562</v>
      </c>
      <c r="E19" s="6">
        <v>7964</v>
      </c>
      <c r="F19" s="6">
        <v>2681</v>
      </c>
      <c r="G19" s="6">
        <v>44074</v>
      </c>
      <c r="H19" s="6">
        <v>6739</v>
      </c>
      <c r="I19" s="6">
        <v>3922</v>
      </c>
      <c r="J19" s="6">
        <v>1067</v>
      </c>
      <c r="K19" s="6">
        <v>0</v>
      </c>
      <c r="L19" s="6">
        <v>41741</v>
      </c>
      <c r="M19" s="6">
        <v>3430</v>
      </c>
      <c r="N19" s="6">
        <v>0</v>
      </c>
      <c r="O19" s="6">
        <v>174</v>
      </c>
      <c r="P19" s="6">
        <v>7075</v>
      </c>
      <c r="Q19" s="6">
        <v>3043</v>
      </c>
      <c r="R19" s="6">
        <v>323</v>
      </c>
      <c r="S19" s="6">
        <v>957</v>
      </c>
      <c r="T19" s="6">
        <v>629</v>
      </c>
      <c r="U19" s="6">
        <v>27662</v>
      </c>
      <c r="V19" s="6">
        <v>6539</v>
      </c>
      <c r="W19" s="6">
        <v>1253</v>
      </c>
      <c r="X19" s="6">
        <v>6925</v>
      </c>
      <c r="Y19" s="6">
        <v>10941</v>
      </c>
      <c r="Z19" s="6">
        <v>652</v>
      </c>
      <c r="AA19" s="6">
        <v>13836</v>
      </c>
      <c r="AB19" s="6">
        <v>2584</v>
      </c>
      <c r="AC19" s="6">
        <v>1</v>
      </c>
      <c r="AD19" s="6">
        <v>269</v>
      </c>
      <c r="AE19" s="6">
        <v>5974</v>
      </c>
      <c r="AF19" s="6">
        <v>11</v>
      </c>
      <c r="AG19" s="6">
        <v>11159</v>
      </c>
      <c r="AH19" s="6">
        <v>3043</v>
      </c>
      <c r="AI19" s="6">
        <v>24408</v>
      </c>
      <c r="AJ19" s="6">
        <v>1792</v>
      </c>
      <c r="AK19" s="6">
        <v>0</v>
      </c>
      <c r="AL19" s="6">
        <v>1261</v>
      </c>
      <c r="AM19" s="6">
        <v>16702</v>
      </c>
      <c r="AN19" s="6">
        <v>2355</v>
      </c>
      <c r="AO19" s="6">
        <v>1733</v>
      </c>
      <c r="AP19" s="6">
        <v>3575</v>
      </c>
      <c r="AQ19" s="6">
        <v>2915</v>
      </c>
      <c r="AR19" s="6">
        <v>62</v>
      </c>
      <c r="AS19" s="6">
        <v>233</v>
      </c>
      <c r="AT19" s="6">
        <v>116473</v>
      </c>
      <c r="AU19" s="6">
        <v>958</v>
      </c>
      <c r="AV19" s="6">
        <v>2</v>
      </c>
      <c r="AW19" s="6">
        <v>2957</v>
      </c>
      <c r="AX19" s="6">
        <v>2048</v>
      </c>
      <c r="AY19" s="6">
        <v>253</v>
      </c>
      <c r="AZ19" s="6">
        <v>1979</v>
      </c>
      <c r="BA19" s="6">
        <v>231</v>
      </c>
      <c r="BB19" s="6">
        <v>7585.4443359375</v>
      </c>
      <c r="BC19" s="6">
        <v>1480.393798828125</v>
      </c>
      <c r="BD19" s="6">
        <v>124.58309173583984</v>
      </c>
      <c r="BE19" s="6">
        <v>1037.199951171875</v>
      </c>
      <c r="BF19" s="6">
        <v>1281.300048828125</v>
      </c>
      <c r="BG19" s="6">
        <v>7950.68017578125</v>
      </c>
      <c r="BH19" s="6">
        <v>209.80857849121094</v>
      </c>
      <c r="BI19" s="6">
        <v>2515.096435546875</v>
      </c>
      <c r="BJ19" s="6">
        <v>1842.397705078125</v>
      </c>
    </row>
    <row r="20" spans="1:62" ht="12.75" x14ac:dyDescent="0.2">
      <c r="A20" s="11">
        <v>37391</v>
      </c>
      <c r="B20" s="6">
        <v>410108</v>
      </c>
      <c r="C20" s="6">
        <v>7316</v>
      </c>
      <c r="D20" s="6">
        <v>2398</v>
      </c>
      <c r="E20" s="6">
        <v>9245</v>
      </c>
      <c r="F20" s="6">
        <v>2524</v>
      </c>
      <c r="G20" s="6">
        <v>44768</v>
      </c>
      <c r="H20" s="6">
        <v>5962</v>
      </c>
      <c r="I20" s="6">
        <v>5828</v>
      </c>
      <c r="J20" s="6">
        <v>1018</v>
      </c>
      <c r="K20" s="6">
        <v>0</v>
      </c>
      <c r="L20" s="6">
        <v>44436</v>
      </c>
      <c r="M20" s="6">
        <v>3377</v>
      </c>
      <c r="N20" s="6">
        <v>0</v>
      </c>
      <c r="O20" s="6">
        <v>229</v>
      </c>
      <c r="P20" s="6">
        <v>3969</v>
      </c>
      <c r="Q20" s="6">
        <v>1326</v>
      </c>
      <c r="R20" s="6">
        <v>325</v>
      </c>
      <c r="S20" s="6">
        <v>755</v>
      </c>
      <c r="T20" s="6">
        <v>560</v>
      </c>
      <c r="U20" s="6">
        <v>28456</v>
      </c>
      <c r="V20" s="6">
        <v>7668</v>
      </c>
      <c r="W20" s="6">
        <v>843</v>
      </c>
      <c r="X20" s="6">
        <v>10459</v>
      </c>
      <c r="Y20" s="6">
        <v>9599</v>
      </c>
      <c r="Z20" s="6">
        <v>648</v>
      </c>
      <c r="AA20" s="6">
        <v>13207</v>
      </c>
      <c r="AB20" s="6">
        <v>1530</v>
      </c>
      <c r="AC20" s="6">
        <v>12</v>
      </c>
      <c r="AD20" s="6">
        <v>283</v>
      </c>
      <c r="AE20" s="6">
        <v>7672</v>
      </c>
      <c r="AF20" s="6">
        <v>39</v>
      </c>
      <c r="AG20" s="6">
        <v>9236</v>
      </c>
      <c r="AH20" s="6">
        <v>2494</v>
      </c>
      <c r="AI20" s="6">
        <v>23869</v>
      </c>
      <c r="AJ20" s="6">
        <v>1565</v>
      </c>
      <c r="AK20" s="6">
        <v>0</v>
      </c>
      <c r="AL20" s="6">
        <v>655</v>
      </c>
      <c r="AM20" s="6">
        <v>14183</v>
      </c>
      <c r="AN20" s="6">
        <v>2073</v>
      </c>
      <c r="AO20" s="6">
        <v>2051</v>
      </c>
      <c r="AP20" s="6">
        <v>3920</v>
      </c>
      <c r="AQ20" s="6">
        <v>4535</v>
      </c>
      <c r="AR20" s="6">
        <v>58</v>
      </c>
      <c r="AS20" s="6">
        <v>58</v>
      </c>
      <c r="AT20" s="6">
        <v>125291</v>
      </c>
      <c r="AU20" s="6">
        <v>1024</v>
      </c>
      <c r="AV20" s="6">
        <v>3</v>
      </c>
      <c r="AW20" s="6">
        <v>1949</v>
      </c>
      <c r="AX20" s="6">
        <v>1168</v>
      </c>
      <c r="AY20" s="6">
        <v>99</v>
      </c>
      <c r="AZ20" s="6">
        <v>1211</v>
      </c>
      <c r="BA20" s="6">
        <v>217</v>
      </c>
      <c r="BB20" s="6">
        <v>7787.98876953125</v>
      </c>
      <c r="BC20" s="6">
        <v>1306.3612060546875</v>
      </c>
      <c r="BD20" s="6">
        <v>119.82669830322266</v>
      </c>
      <c r="BE20" s="6">
        <v>965.5</v>
      </c>
      <c r="BF20" s="6">
        <v>1269.4000244140625</v>
      </c>
      <c r="BG20" s="6">
        <v>5955.712890625</v>
      </c>
      <c r="BH20" s="6">
        <v>136.71658325195312</v>
      </c>
      <c r="BI20" s="6">
        <v>2428.23681640625</v>
      </c>
      <c r="BJ20" s="6">
        <v>2574.903564453125</v>
      </c>
    </row>
    <row r="21" spans="1:62" ht="12.75" x14ac:dyDescent="0.2">
      <c r="A21" s="11">
        <v>37422</v>
      </c>
      <c r="B21" s="6">
        <v>550941</v>
      </c>
      <c r="C21" s="6">
        <v>12396</v>
      </c>
      <c r="D21" s="6">
        <v>2518</v>
      </c>
      <c r="E21" s="6">
        <v>12579</v>
      </c>
      <c r="F21" s="6">
        <v>5309</v>
      </c>
      <c r="G21" s="6">
        <v>64112</v>
      </c>
      <c r="H21" s="6">
        <v>7198</v>
      </c>
      <c r="I21" s="6">
        <v>5560</v>
      </c>
      <c r="J21" s="6">
        <v>1357</v>
      </c>
      <c r="K21" s="6">
        <v>0</v>
      </c>
      <c r="L21" s="6">
        <v>51289</v>
      </c>
      <c r="M21" s="6">
        <v>7736</v>
      </c>
      <c r="N21" s="6">
        <v>0</v>
      </c>
      <c r="O21" s="6">
        <v>290</v>
      </c>
      <c r="P21" s="6">
        <v>9924</v>
      </c>
      <c r="Q21" s="6">
        <v>3544</v>
      </c>
      <c r="R21" s="6">
        <v>587</v>
      </c>
      <c r="S21" s="6">
        <v>2829</v>
      </c>
      <c r="T21" s="6">
        <v>2192</v>
      </c>
      <c r="U21" s="6">
        <v>34039</v>
      </c>
      <c r="V21" s="6">
        <v>6350</v>
      </c>
      <c r="W21" s="6">
        <v>1972</v>
      </c>
      <c r="X21" s="6">
        <v>10846</v>
      </c>
      <c r="Y21" s="6">
        <v>12844</v>
      </c>
      <c r="Z21" s="6">
        <v>1310</v>
      </c>
      <c r="AA21" s="6">
        <v>17814</v>
      </c>
      <c r="AB21" s="6">
        <v>3437</v>
      </c>
      <c r="AC21" s="6">
        <v>35</v>
      </c>
      <c r="AD21" s="6">
        <v>618</v>
      </c>
      <c r="AE21" s="6">
        <v>9532</v>
      </c>
      <c r="AF21" s="6">
        <v>108</v>
      </c>
      <c r="AG21" s="6">
        <v>16110</v>
      </c>
      <c r="AH21" s="6">
        <v>4335</v>
      </c>
      <c r="AI21" s="6">
        <v>33762</v>
      </c>
      <c r="AJ21" s="6">
        <v>3958</v>
      </c>
      <c r="AK21" s="6">
        <v>0</v>
      </c>
      <c r="AL21" s="6">
        <v>2444</v>
      </c>
      <c r="AM21" s="6">
        <v>19641</v>
      </c>
      <c r="AN21" s="6">
        <v>3093</v>
      </c>
      <c r="AO21" s="6">
        <v>5822</v>
      </c>
      <c r="AP21" s="6">
        <v>4095</v>
      </c>
      <c r="AQ21" s="6">
        <v>4924</v>
      </c>
      <c r="AR21" s="6">
        <v>182</v>
      </c>
      <c r="AS21" s="6">
        <v>277</v>
      </c>
      <c r="AT21" s="6">
        <v>156428</v>
      </c>
      <c r="AU21" s="6">
        <v>758</v>
      </c>
      <c r="AV21" s="6">
        <v>3</v>
      </c>
      <c r="AW21" s="6">
        <v>3473</v>
      </c>
      <c r="AX21" s="6">
        <v>981</v>
      </c>
      <c r="AY21" s="6">
        <v>229</v>
      </c>
      <c r="AZ21" s="6">
        <v>1873</v>
      </c>
      <c r="BA21" s="6">
        <v>230</v>
      </c>
      <c r="BB21" s="6">
        <v>7508.673828125</v>
      </c>
      <c r="BC21" s="6">
        <v>965.27764892578125</v>
      </c>
      <c r="BD21" s="6">
        <v>104.38153076171875</v>
      </c>
      <c r="BE21" s="6">
        <v>326.10000610351562</v>
      </c>
      <c r="BF21" s="6">
        <v>1196.699951171875</v>
      </c>
      <c r="BG21" s="6">
        <v>6516.05859375</v>
      </c>
      <c r="BH21" s="6">
        <v>202.87504577636719</v>
      </c>
      <c r="BI21" s="6">
        <v>2099.234130859375</v>
      </c>
      <c r="BJ21" s="6">
        <v>3196.78125</v>
      </c>
    </row>
    <row r="22" spans="1:62" ht="12.75" x14ac:dyDescent="0.2">
      <c r="A22" s="11">
        <v>37452</v>
      </c>
      <c r="B22" s="6">
        <v>733887</v>
      </c>
      <c r="C22" s="6">
        <v>15228</v>
      </c>
      <c r="D22" s="6">
        <v>2786</v>
      </c>
      <c r="E22" s="6">
        <v>19305</v>
      </c>
      <c r="F22" s="6">
        <v>8423</v>
      </c>
      <c r="G22" s="6">
        <v>88478</v>
      </c>
      <c r="H22" s="6">
        <v>8964</v>
      </c>
      <c r="I22" s="6">
        <v>7982</v>
      </c>
      <c r="J22" s="6">
        <v>4884</v>
      </c>
      <c r="K22" s="6">
        <v>0</v>
      </c>
      <c r="L22" s="6">
        <v>55847</v>
      </c>
      <c r="M22" s="6">
        <v>12902</v>
      </c>
      <c r="N22" s="6">
        <v>0</v>
      </c>
      <c r="O22" s="6">
        <v>467</v>
      </c>
      <c r="P22" s="6">
        <v>23588</v>
      </c>
      <c r="Q22" s="6">
        <v>6744</v>
      </c>
      <c r="R22" s="6">
        <v>1032</v>
      </c>
      <c r="S22" s="6">
        <v>5491</v>
      </c>
      <c r="T22" s="6">
        <v>4626</v>
      </c>
      <c r="U22" s="6">
        <v>40542</v>
      </c>
      <c r="V22" s="6">
        <v>7614</v>
      </c>
      <c r="W22" s="6">
        <v>4207</v>
      </c>
      <c r="X22" s="6">
        <v>13254</v>
      </c>
      <c r="Y22" s="6">
        <v>20819</v>
      </c>
      <c r="Z22" s="6">
        <v>2991</v>
      </c>
      <c r="AA22" s="6">
        <v>23291</v>
      </c>
      <c r="AB22" s="6">
        <v>6710</v>
      </c>
      <c r="AC22" s="6">
        <v>29</v>
      </c>
      <c r="AD22" s="6">
        <v>1251</v>
      </c>
      <c r="AE22" s="6">
        <v>10965</v>
      </c>
      <c r="AF22" s="6">
        <v>79</v>
      </c>
      <c r="AG22" s="6">
        <v>22580</v>
      </c>
      <c r="AH22" s="6">
        <v>5431</v>
      </c>
      <c r="AI22" s="6">
        <v>47533</v>
      </c>
      <c r="AJ22" s="6">
        <v>6801</v>
      </c>
      <c r="AK22" s="6">
        <v>0</v>
      </c>
      <c r="AL22" s="6">
        <v>6411</v>
      </c>
      <c r="AM22" s="6">
        <v>26315</v>
      </c>
      <c r="AN22" s="6">
        <v>2066</v>
      </c>
      <c r="AO22" s="6">
        <v>8680</v>
      </c>
      <c r="AP22" s="6">
        <v>4617</v>
      </c>
      <c r="AQ22" s="6">
        <v>7032</v>
      </c>
      <c r="AR22" s="6">
        <v>480</v>
      </c>
      <c r="AS22" s="6">
        <v>739</v>
      </c>
      <c r="AT22" s="6">
        <v>182218</v>
      </c>
      <c r="AU22" s="6">
        <v>1570</v>
      </c>
      <c r="AV22" s="6">
        <v>4</v>
      </c>
      <c r="AW22" s="6">
        <v>6757</v>
      </c>
      <c r="AX22" s="6">
        <v>1848</v>
      </c>
      <c r="AY22" s="6">
        <v>219</v>
      </c>
      <c r="AZ22" s="6">
        <v>3770</v>
      </c>
      <c r="BA22" s="6">
        <v>317</v>
      </c>
      <c r="BB22" s="6">
        <v>8345.9677734375</v>
      </c>
      <c r="BC22" s="6">
        <v>1216.510498046875</v>
      </c>
      <c r="BD22" s="6">
        <v>388.93246459960937</v>
      </c>
      <c r="BE22" s="6">
        <v>894.5</v>
      </c>
      <c r="BF22" s="6">
        <v>1177.5</v>
      </c>
      <c r="BG22" s="6">
        <v>8214.8369140625</v>
      </c>
      <c r="BH22" s="6">
        <v>200.31594848632812</v>
      </c>
      <c r="BI22" s="6">
        <v>2222.41357421875</v>
      </c>
      <c r="BJ22" s="6">
        <v>4174.75439453125</v>
      </c>
    </row>
    <row r="23" spans="1:62" ht="12.75" x14ac:dyDescent="0.2">
      <c r="A23" s="11">
        <v>37483</v>
      </c>
      <c r="B23" s="6">
        <v>717592</v>
      </c>
      <c r="C23" s="6">
        <v>15892</v>
      </c>
      <c r="D23" s="6">
        <v>2482</v>
      </c>
      <c r="E23" s="6">
        <v>17996</v>
      </c>
      <c r="F23" s="6">
        <v>6460</v>
      </c>
      <c r="G23" s="6">
        <v>80441</v>
      </c>
      <c r="H23" s="6">
        <v>7515</v>
      </c>
      <c r="I23" s="6">
        <v>8302</v>
      </c>
      <c r="J23" s="6">
        <v>2210</v>
      </c>
      <c r="K23" s="6">
        <v>0</v>
      </c>
      <c r="L23" s="6">
        <v>58690</v>
      </c>
      <c r="M23" s="6">
        <v>11906</v>
      </c>
      <c r="N23" s="6">
        <v>0</v>
      </c>
      <c r="O23" s="6">
        <v>228</v>
      </c>
      <c r="P23" s="6">
        <v>15556</v>
      </c>
      <c r="Q23" s="6">
        <v>4557</v>
      </c>
      <c r="R23" s="6">
        <v>637</v>
      </c>
      <c r="S23" s="6">
        <v>4045</v>
      </c>
      <c r="T23" s="6">
        <v>1996</v>
      </c>
      <c r="U23" s="6">
        <v>41790</v>
      </c>
      <c r="V23" s="6">
        <v>8041</v>
      </c>
      <c r="W23" s="6">
        <v>6572</v>
      </c>
      <c r="X23" s="6">
        <v>14505</v>
      </c>
      <c r="Y23" s="6">
        <v>18463</v>
      </c>
      <c r="Z23" s="6">
        <v>1526</v>
      </c>
      <c r="AA23" s="6">
        <v>19402</v>
      </c>
      <c r="AB23" s="6">
        <v>5248</v>
      </c>
      <c r="AC23" s="6">
        <v>20</v>
      </c>
      <c r="AD23" s="6">
        <v>842</v>
      </c>
      <c r="AE23" s="6">
        <v>11631</v>
      </c>
      <c r="AF23" s="6">
        <v>311</v>
      </c>
      <c r="AG23" s="6">
        <v>22412</v>
      </c>
      <c r="AH23" s="6">
        <v>4209</v>
      </c>
      <c r="AI23" s="6">
        <v>48900</v>
      </c>
      <c r="AJ23" s="6">
        <v>6995</v>
      </c>
      <c r="AK23" s="6">
        <v>0</v>
      </c>
      <c r="AL23" s="6">
        <v>5335</v>
      </c>
      <c r="AM23" s="6">
        <v>29818</v>
      </c>
      <c r="AN23" s="6">
        <v>4899</v>
      </c>
      <c r="AO23" s="6">
        <v>10396</v>
      </c>
      <c r="AP23" s="6">
        <v>4444</v>
      </c>
      <c r="AQ23" s="6">
        <v>6603</v>
      </c>
      <c r="AR23" s="6">
        <v>55</v>
      </c>
      <c r="AS23" s="6">
        <v>651</v>
      </c>
      <c r="AT23" s="6">
        <v>190565</v>
      </c>
      <c r="AU23" s="6">
        <v>2022</v>
      </c>
      <c r="AV23" s="6">
        <v>3</v>
      </c>
      <c r="AW23" s="6">
        <v>6819</v>
      </c>
      <c r="AX23" s="6">
        <v>3219</v>
      </c>
      <c r="AY23" s="6">
        <v>448</v>
      </c>
      <c r="AZ23" s="6">
        <v>2149</v>
      </c>
      <c r="BA23" s="6">
        <v>387</v>
      </c>
      <c r="BB23" s="6">
        <v>8174.033203125</v>
      </c>
      <c r="BC23" s="6">
        <v>1255.1201171875</v>
      </c>
      <c r="BD23" s="6">
        <v>51.953525543212891</v>
      </c>
      <c r="BE23" s="6">
        <v>1000.9000244140625</v>
      </c>
      <c r="BF23" s="6">
        <v>1290.699951171875</v>
      </c>
      <c r="BG23" s="6">
        <v>8105.20556640625</v>
      </c>
      <c r="BH23" s="6">
        <v>215.88487243652344</v>
      </c>
      <c r="BI23" s="6">
        <v>2262.67529296875</v>
      </c>
      <c r="BJ23" s="6">
        <v>4372.22705078125</v>
      </c>
    </row>
    <row r="24" spans="1:62" ht="12.75" x14ac:dyDescent="0.2">
      <c r="A24" s="11">
        <v>37514</v>
      </c>
      <c r="B24" s="6">
        <v>568699</v>
      </c>
      <c r="C24" s="6">
        <v>11855</v>
      </c>
      <c r="D24" s="6">
        <v>2601</v>
      </c>
      <c r="E24" s="6">
        <v>16847</v>
      </c>
      <c r="F24" s="6">
        <v>5298</v>
      </c>
      <c r="G24" s="6">
        <v>75298</v>
      </c>
      <c r="H24" s="6">
        <v>6242</v>
      </c>
      <c r="I24" s="6">
        <v>7282</v>
      </c>
      <c r="J24" s="6">
        <v>1932</v>
      </c>
      <c r="K24" s="6">
        <v>0</v>
      </c>
      <c r="L24" s="6">
        <v>53763</v>
      </c>
      <c r="M24" s="6">
        <v>7887</v>
      </c>
      <c r="N24" s="6">
        <v>0</v>
      </c>
      <c r="O24" s="6">
        <v>156</v>
      </c>
      <c r="P24" s="6">
        <v>6897</v>
      </c>
      <c r="Q24" s="6">
        <v>3299</v>
      </c>
      <c r="R24" s="6">
        <v>551</v>
      </c>
      <c r="S24" s="6">
        <v>1984</v>
      </c>
      <c r="T24" s="6">
        <v>1262</v>
      </c>
      <c r="U24" s="6">
        <v>32420</v>
      </c>
      <c r="V24" s="6">
        <v>7831</v>
      </c>
      <c r="W24" s="6">
        <v>2957</v>
      </c>
      <c r="X24" s="6">
        <v>13386</v>
      </c>
      <c r="Y24" s="6">
        <v>13037</v>
      </c>
      <c r="Z24" s="6">
        <v>1304</v>
      </c>
      <c r="AA24" s="6">
        <v>15022</v>
      </c>
      <c r="AB24" s="6">
        <v>3221</v>
      </c>
      <c r="AC24" s="6">
        <v>10</v>
      </c>
      <c r="AD24" s="6">
        <v>548</v>
      </c>
      <c r="AE24" s="6">
        <v>10763</v>
      </c>
      <c r="AF24" s="6">
        <v>219</v>
      </c>
      <c r="AG24" s="6">
        <v>15609</v>
      </c>
      <c r="AH24" s="6">
        <v>2989</v>
      </c>
      <c r="AI24" s="6">
        <v>37923</v>
      </c>
      <c r="AJ24" s="6">
        <v>3243</v>
      </c>
      <c r="AK24" s="6">
        <v>0</v>
      </c>
      <c r="AL24" s="6">
        <v>3175</v>
      </c>
      <c r="AM24" s="6">
        <v>21384</v>
      </c>
      <c r="AN24" s="6">
        <v>5614</v>
      </c>
      <c r="AO24" s="6">
        <v>5545</v>
      </c>
      <c r="AP24" s="6">
        <v>4282</v>
      </c>
      <c r="AQ24" s="6">
        <v>2795</v>
      </c>
      <c r="AR24" s="6">
        <v>148</v>
      </c>
      <c r="AS24" s="6">
        <v>74</v>
      </c>
      <c r="AT24" s="6">
        <v>148525</v>
      </c>
      <c r="AU24" s="6">
        <v>2199</v>
      </c>
      <c r="AV24" s="6">
        <v>3</v>
      </c>
      <c r="AW24" s="6">
        <v>4318</v>
      </c>
      <c r="AX24" s="6">
        <v>3934</v>
      </c>
      <c r="AY24" s="6">
        <v>139</v>
      </c>
      <c r="AZ24" s="6">
        <v>2350</v>
      </c>
      <c r="BA24" s="6">
        <v>576</v>
      </c>
      <c r="BB24" s="6">
        <v>7879.38134765625</v>
      </c>
      <c r="BC24" s="6">
        <v>1485.9451904296875</v>
      </c>
      <c r="BD24" s="6">
        <v>35.777721405029297</v>
      </c>
      <c r="BE24" s="6">
        <v>3.2000000476837158</v>
      </c>
      <c r="BF24" s="6">
        <v>1267.5</v>
      </c>
      <c r="BG24" s="6">
        <v>7231.83642578125</v>
      </c>
      <c r="BH24" s="6">
        <v>193.23114013671875</v>
      </c>
      <c r="BI24" s="6">
        <v>2086.54248046875</v>
      </c>
      <c r="BJ24" s="6">
        <v>3931.622314453125</v>
      </c>
    </row>
    <row r="25" spans="1:62" ht="12.75" x14ac:dyDescent="0.2">
      <c r="A25" s="11">
        <v>37544</v>
      </c>
      <c r="B25" s="6">
        <v>442357</v>
      </c>
      <c r="C25" s="6">
        <v>7064</v>
      </c>
      <c r="D25" s="6">
        <v>2861</v>
      </c>
      <c r="E25" s="6">
        <v>14354</v>
      </c>
      <c r="F25" s="6">
        <v>3676</v>
      </c>
      <c r="G25" s="6">
        <v>57204</v>
      </c>
      <c r="H25" s="6">
        <v>7059</v>
      </c>
      <c r="I25" s="6">
        <v>4687</v>
      </c>
      <c r="J25" s="6">
        <v>1248</v>
      </c>
      <c r="K25" s="6">
        <v>0</v>
      </c>
      <c r="L25" s="6">
        <v>52477</v>
      </c>
      <c r="M25" s="6">
        <v>4206</v>
      </c>
      <c r="N25" s="6">
        <v>0</v>
      </c>
      <c r="O25" s="6">
        <v>170</v>
      </c>
      <c r="P25" s="6">
        <v>2177</v>
      </c>
      <c r="Q25" s="6">
        <v>1903</v>
      </c>
      <c r="R25" s="6">
        <v>281</v>
      </c>
      <c r="S25" s="6">
        <v>683</v>
      </c>
      <c r="T25" s="6">
        <v>296</v>
      </c>
      <c r="U25" s="6">
        <v>23674</v>
      </c>
      <c r="V25" s="6">
        <v>7554</v>
      </c>
      <c r="W25" s="6">
        <v>1098</v>
      </c>
      <c r="X25" s="6">
        <v>11693</v>
      </c>
      <c r="Y25" s="6">
        <v>10028</v>
      </c>
      <c r="Z25" s="6">
        <v>830</v>
      </c>
      <c r="AA25" s="6">
        <v>8932</v>
      </c>
      <c r="AB25" s="6">
        <v>543</v>
      </c>
      <c r="AC25" s="6">
        <v>1</v>
      </c>
      <c r="AD25" s="6">
        <v>413</v>
      </c>
      <c r="AE25" s="6">
        <v>9859</v>
      </c>
      <c r="AF25" s="6">
        <v>194</v>
      </c>
      <c r="AG25" s="6">
        <v>10334</v>
      </c>
      <c r="AH25" s="6">
        <v>2866</v>
      </c>
      <c r="AI25" s="6">
        <v>30298</v>
      </c>
      <c r="AJ25" s="6">
        <v>1979</v>
      </c>
      <c r="AK25" s="6">
        <v>0</v>
      </c>
      <c r="AL25" s="6">
        <v>1034</v>
      </c>
      <c r="AM25" s="6">
        <v>12173</v>
      </c>
      <c r="AN25" s="6">
        <v>5579</v>
      </c>
      <c r="AO25" s="6">
        <v>3617</v>
      </c>
      <c r="AP25" s="6">
        <v>3985</v>
      </c>
      <c r="AQ25" s="6">
        <v>1101</v>
      </c>
      <c r="AR25" s="6">
        <v>27</v>
      </c>
      <c r="AS25" s="6">
        <v>1</v>
      </c>
      <c r="AT25" s="6">
        <v>124397</v>
      </c>
      <c r="AU25" s="6">
        <v>2334</v>
      </c>
      <c r="AV25" s="6">
        <v>4</v>
      </c>
      <c r="AW25" s="6">
        <v>1913</v>
      </c>
      <c r="AX25" s="6">
        <v>4011</v>
      </c>
      <c r="AY25" s="6">
        <v>81</v>
      </c>
      <c r="AZ25" s="6">
        <v>956</v>
      </c>
      <c r="BA25" s="6">
        <v>498</v>
      </c>
      <c r="BB25" s="6">
        <v>8453.9091796875</v>
      </c>
      <c r="BC25" s="6">
        <v>1394.166259765625</v>
      </c>
      <c r="BD25" s="6">
        <v>0</v>
      </c>
      <c r="BE25" s="6">
        <v>1058.0999755859375</v>
      </c>
      <c r="BF25" s="6">
        <v>1341.0999755859375</v>
      </c>
      <c r="BG25" s="6">
        <v>8572.2060546875</v>
      </c>
      <c r="BH25" s="6">
        <v>226.8902587890625</v>
      </c>
      <c r="BI25" s="6">
        <v>2116.7841796875</v>
      </c>
      <c r="BJ25" s="6">
        <v>2854.89208984375</v>
      </c>
    </row>
    <row r="26" spans="1:62" ht="12.75" x14ac:dyDescent="0.2">
      <c r="A26" s="11">
        <v>37575</v>
      </c>
      <c r="B26" s="6">
        <v>351612</v>
      </c>
      <c r="C26" s="6">
        <v>5415</v>
      </c>
      <c r="D26" s="6">
        <v>2605</v>
      </c>
      <c r="E26" s="6">
        <v>11510</v>
      </c>
      <c r="F26" s="6">
        <v>1415</v>
      </c>
      <c r="G26" s="6">
        <v>52006</v>
      </c>
      <c r="H26" s="6">
        <v>5672</v>
      </c>
      <c r="I26" s="6">
        <v>4165</v>
      </c>
      <c r="J26" s="6">
        <v>269</v>
      </c>
      <c r="K26" s="6">
        <v>0</v>
      </c>
      <c r="L26" s="6">
        <v>35484</v>
      </c>
      <c r="M26" s="6">
        <v>849</v>
      </c>
      <c r="N26" s="6">
        <v>0</v>
      </c>
      <c r="O26" s="6">
        <v>98</v>
      </c>
      <c r="P26" s="6">
        <v>1013</v>
      </c>
      <c r="Q26" s="6">
        <v>2010</v>
      </c>
      <c r="R26" s="6">
        <v>264</v>
      </c>
      <c r="S26" s="6">
        <v>781</v>
      </c>
      <c r="T26" s="6">
        <v>261</v>
      </c>
      <c r="U26" s="6">
        <v>16204</v>
      </c>
      <c r="V26" s="6">
        <v>7749</v>
      </c>
      <c r="W26" s="6">
        <v>769</v>
      </c>
      <c r="X26" s="6">
        <v>9628</v>
      </c>
      <c r="Y26" s="6">
        <v>7328</v>
      </c>
      <c r="Z26" s="6">
        <v>605</v>
      </c>
      <c r="AA26" s="6">
        <v>6416</v>
      </c>
      <c r="AB26" s="6">
        <v>576</v>
      </c>
      <c r="AC26" s="6">
        <v>1</v>
      </c>
      <c r="AD26" s="6">
        <v>175</v>
      </c>
      <c r="AE26" s="6">
        <v>9317</v>
      </c>
      <c r="AF26" s="6">
        <v>0</v>
      </c>
      <c r="AG26" s="6">
        <v>11207</v>
      </c>
      <c r="AH26" s="6">
        <v>2430</v>
      </c>
      <c r="AI26" s="6">
        <v>23132</v>
      </c>
      <c r="AJ26" s="6">
        <v>413</v>
      </c>
      <c r="AK26" s="6">
        <v>0</v>
      </c>
      <c r="AL26" s="6">
        <v>410</v>
      </c>
      <c r="AM26" s="6">
        <v>7041</v>
      </c>
      <c r="AN26" s="6">
        <v>5330</v>
      </c>
      <c r="AO26" s="6">
        <v>2284</v>
      </c>
      <c r="AP26" s="6">
        <v>5812</v>
      </c>
      <c r="AQ26" s="6">
        <v>396</v>
      </c>
      <c r="AR26" s="6">
        <v>12</v>
      </c>
      <c r="AS26" s="6">
        <v>77</v>
      </c>
      <c r="AT26" s="6">
        <v>103613</v>
      </c>
      <c r="AU26" s="6">
        <v>1065</v>
      </c>
      <c r="AV26" s="6">
        <v>4</v>
      </c>
      <c r="AW26" s="6">
        <v>659</v>
      </c>
      <c r="AX26" s="6">
        <v>3821</v>
      </c>
      <c r="AY26" s="6">
        <v>73</v>
      </c>
      <c r="AZ26" s="6">
        <v>1028</v>
      </c>
      <c r="BA26" s="6">
        <v>217</v>
      </c>
      <c r="BB26" s="6">
        <v>8756.7890625</v>
      </c>
      <c r="BC26" s="6">
        <v>1276.814453125</v>
      </c>
      <c r="BD26" s="6">
        <v>34.558059692382812</v>
      </c>
      <c r="BE26" s="6">
        <v>1095.199951171875</v>
      </c>
      <c r="BF26" s="6">
        <v>1398.800048828125</v>
      </c>
      <c r="BG26" s="6">
        <v>8548.7626953125</v>
      </c>
      <c r="BH26" s="6">
        <v>172.83395385742187</v>
      </c>
      <c r="BI26" s="6">
        <v>2121.05810546875</v>
      </c>
      <c r="BJ26" s="6">
        <v>2521.5146484375</v>
      </c>
    </row>
    <row r="27" spans="1:62" ht="12.75" x14ac:dyDescent="0.2">
      <c r="A27" s="11">
        <v>37605</v>
      </c>
      <c r="B27" s="6">
        <v>360123</v>
      </c>
      <c r="C27" s="6">
        <v>5608</v>
      </c>
      <c r="D27" s="6">
        <v>3118</v>
      </c>
      <c r="E27" s="6">
        <v>12131</v>
      </c>
      <c r="F27" s="6">
        <v>1288</v>
      </c>
      <c r="G27" s="6">
        <v>57695</v>
      </c>
      <c r="H27" s="6">
        <v>6190</v>
      </c>
      <c r="I27" s="6">
        <v>4227</v>
      </c>
      <c r="J27" s="6">
        <v>329</v>
      </c>
      <c r="K27" s="6">
        <v>0</v>
      </c>
      <c r="L27" s="6">
        <v>30983</v>
      </c>
      <c r="M27" s="6">
        <v>1354</v>
      </c>
      <c r="N27" s="6">
        <v>0</v>
      </c>
      <c r="O27" s="6">
        <v>125</v>
      </c>
      <c r="P27" s="6">
        <v>1418</v>
      </c>
      <c r="Q27" s="6">
        <v>1962</v>
      </c>
      <c r="R27" s="6">
        <v>229</v>
      </c>
      <c r="S27" s="6">
        <v>672</v>
      </c>
      <c r="T27" s="6">
        <v>251</v>
      </c>
      <c r="U27" s="6">
        <v>14750</v>
      </c>
      <c r="V27" s="6">
        <v>7498</v>
      </c>
      <c r="W27" s="6">
        <v>932</v>
      </c>
      <c r="X27" s="6">
        <v>11339</v>
      </c>
      <c r="Y27" s="6">
        <v>9403</v>
      </c>
      <c r="Z27" s="6">
        <v>629</v>
      </c>
      <c r="AA27" s="6">
        <v>7909</v>
      </c>
      <c r="AB27" s="6">
        <v>418</v>
      </c>
      <c r="AC27" s="6">
        <v>4</v>
      </c>
      <c r="AD27" s="6">
        <v>145</v>
      </c>
      <c r="AE27" s="6">
        <v>8707</v>
      </c>
      <c r="AF27" s="6">
        <v>103</v>
      </c>
      <c r="AG27" s="6">
        <v>11476</v>
      </c>
      <c r="AH27" s="6">
        <v>2431</v>
      </c>
      <c r="AI27" s="6">
        <v>21361</v>
      </c>
      <c r="AJ27" s="6">
        <v>1315</v>
      </c>
      <c r="AK27" s="6">
        <v>0</v>
      </c>
      <c r="AL27" s="6">
        <v>428</v>
      </c>
      <c r="AM27" s="6">
        <v>7817</v>
      </c>
      <c r="AN27" s="6">
        <v>5541</v>
      </c>
      <c r="AO27" s="6">
        <v>2064</v>
      </c>
      <c r="AP27" s="6">
        <v>5121</v>
      </c>
      <c r="AQ27" s="6">
        <v>279</v>
      </c>
      <c r="AR27" s="6">
        <v>25</v>
      </c>
      <c r="AS27" s="6">
        <v>281</v>
      </c>
      <c r="AT27" s="6">
        <v>101970</v>
      </c>
      <c r="AU27" s="6">
        <v>1239</v>
      </c>
      <c r="AV27" s="6">
        <v>3</v>
      </c>
      <c r="AW27" s="6">
        <v>1963</v>
      </c>
      <c r="AX27" s="6">
        <v>5690</v>
      </c>
      <c r="AY27" s="6">
        <v>45</v>
      </c>
      <c r="AZ27" s="6">
        <v>1336</v>
      </c>
      <c r="BA27" s="6">
        <v>320</v>
      </c>
      <c r="BB27" s="6">
        <v>8971.974609375</v>
      </c>
      <c r="BC27" s="6">
        <v>1329.242919921875</v>
      </c>
      <c r="BD27" s="6">
        <v>135.31845092773437</v>
      </c>
      <c r="BE27" s="6">
        <v>1140.199951171875</v>
      </c>
      <c r="BF27" s="6">
        <v>1536</v>
      </c>
      <c r="BG27" s="6">
        <v>9035.19921875</v>
      </c>
      <c r="BH27" s="6">
        <v>270.33197021484375</v>
      </c>
      <c r="BI27" s="6">
        <v>2425.09033203125</v>
      </c>
      <c r="BJ27" s="6">
        <v>2688.123046875</v>
      </c>
    </row>
    <row r="28" spans="1:62" ht="12.75" x14ac:dyDescent="0.2">
      <c r="A28" s="11">
        <v>37636</v>
      </c>
      <c r="B28" s="6">
        <v>382443</v>
      </c>
      <c r="C28" s="6">
        <v>9428</v>
      </c>
      <c r="D28" s="6">
        <v>3346</v>
      </c>
      <c r="E28" s="6">
        <v>8033</v>
      </c>
      <c r="F28" s="6">
        <v>2616</v>
      </c>
      <c r="G28" s="6">
        <v>52963</v>
      </c>
      <c r="H28" s="6">
        <v>6527</v>
      </c>
      <c r="I28" s="6">
        <v>2459</v>
      </c>
      <c r="J28" s="6">
        <v>465</v>
      </c>
      <c r="L28" s="6">
        <v>37980</v>
      </c>
      <c r="M28" s="6">
        <v>3221</v>
      </c>
      <c r="N28" s="6">
        <v>0</v>
      </c>
      <c r="O28" s="6">
        <v>195</v>
      </c>
      <c r="P28" s="6">
        <v>2687</v>
      </c>
      <c r="Q28" s="6">
        <v>1395</v>
      </c>
      <c r="R28" s="6">
        <v>247</v>
      </c>
      <c r="S28" s="6">
        <v>801</v>
      </c>
      <c r="T28" s="6">
        <v>627</v>
      </c>
      <c r="U28" s="6">
        <v>19955</v>
      </c>
      <c r="V28" s="6">
        <v>6649</v>
      </c>
      <c r="W28" s="6">
        <v>811</v>
      </c>
      <c r="X28" s="6">
        <v>8619</v>
      </c>
      <c r="Y28" s="6">
        <v>11993</v>
      </c>
      <c r="Z28" s="6">
        <v>885</v>
      </c>
      <c r="AA28" s="6">
        <v>10537</v>
      </c>
      <c r="AB28" s="6">
        <v>1631</v>
      </c>
      <c r="AC28" s="6">
        <v>7</v>
      </c>
      <c r="AD28" s="6">
        <v>97</v>
      </c>
      <c r="AE28" s="6">
        <v>7604</v>
      </c>
      <c r="AF28" s="6">
        <v>1716</v>
      </c>
      <c r="AG28" s="6">
        <v>9174</v>
      </c>
      <c r="AH28" s="6">
        <v>2156</v>
      </c>
      <c r="AI28" s="6">
        <v>18688</v>
      </c>
      <c r="AJ28" s="6">
        <v>1488</v>
      </c>
      <c r="AK28" s="6">
        <v>0</v>
      </c>
      <c r="AL28" s="6">
        <v>928</v>
      </c>
      <c r="AM28" s="6">
        <v>11661</v>
      </c>
      <c r="AN28" s="6">
        <v>7862</v>
      </c>
      <c r="AO28" s="6">
        <v>1872</v>
      </c>
      <c r="AP28" s="6">
        <v>3879</v>
      </c>
      <c r="AQ28" s="6">
        <v>986</v>
      </c>
      <c r="AR28" s="6">
        <v>157</v>
      </c>
      <c r="AS28" s="6">
        <v>1704</v>
      </c>
      <c r="AT28" s="6">
        <v>106379</v>
      </c>
      <c r="AU28" s="6">
        <v>1432</v>
      </c>
      <c r="AV28" s="6">
        <v>1</v>
      </c>
      <c r="AW28" s="6">
        <v>3058</v>
      </c>
      <c r="AX28" s="6">
        <v>5000</v>
      </c>
      <c r="AY28" s="6">
        <v>67</v>
      </c>
      <c r="AZ28" s="6">
        <v>2059</v>
      </c>
      <c r="BA28" s="6">
        <v>399</v>
      </c>
      <c r="BB28" s="6">
        <v>8731.873046875</v>
      </c>
      <c r="BC28" s="6">
        <v>1191.0484619140625</v>
      </c>
      <c r="BD28" s="6">
        <v>247.73780822753906</v>
      </c>
      <c r="BE28" s="6">
        <v>1301.5999755859375</v>
      </c>
      <c r="BF28" s="6">
        <v>151.39999389648437</v>
      </c>
      <c r="BG28" s="6">
        <v>9019.841796875</v>
      </c>
      <c r="BH28" s="6">
        <v>272.07766723632812</v>
      </c>
      <c r="BI28" s="6">
        <v>2685.99267578125</v>
      </c>
      <c r="BJ28" s="6">
        <v>2357.221435546875</v>
      </c>
    </row>
    <row r="29" spans="1:62" ht="12.75" x14ac:dyDescent="0.2">
      <c r="A29" s="11">
        <v>37667</v>
      </c>
      <c r="B29" s="6">
        <v>334698</v>
      </c>
      <c r="C29" s="6">
        <v>5069</v>
      </c>
      <c r="D29" s="6">
        <v>2960</v>
      </c>
      <c r="E29" s="6">
        <v>9177</v>
      </c>
      <c r="F29" s="6">
        <v>3165</v>
      </c>
      <c r="G29" s="6">
        <v>51480</v>
      </c>
      <c r="H29" s="6">
        <v>6160</v>
      </c>
      <c r="I29" s="6">
        <v>2060</v>
      </c>
      <c r="J29" s="6">
        <v>353</v>
      </c>
      <c r="L29" s="6">
        <v>28693</v>
      </c>
      <c r="M29" s="6">
        <v>638</v>
      </c>
      <c r="N29" s="6">
        <v>0</v>
      </c>
      <c r="O29" s="6">
        <v>1035</v>
      </c>
      <c r="P29" s="6">
        <v>2517</v>
      </c>
      <c r="Q29" s="6">
        <v>1700</v>
      </c>
      <c r="R29" s="6">
        <v>276</v>
      </c>
      <c r="S29" s="6">
        <v>700</v>
      </c>
      <c r="T29" s="6">
        <v>173</v>
      </c>
      <c r="U29" s="6">
        <v>15360</v>
      </c>
      <c r="V29" s="6">
        <v>3865</v>
      </c>
      <c r="W29" s="6">
        <v>691</v>
      </c>
      <c r="X29" s="6">
        <v>8909</v>
      </c>
      <c r="Y29" s="6">
        <v>9809</v>
      </c>
      <c r="Z29" s="6">
        <v>881</v>
      </c>
      <c r="AA29" s="6">
        <v>6713</v>
      </c>
      <c r="AB29" s="6">
        <v>669</v>
      </c>
      <c r="AC29" s="6">
        <v>20</v>
      </c>
      <c r="AD29" s="6">
        <v>141</v>
      </c>
      <c r="AE29" s="6">
        <v>7622</v>
      </c>
      <c r="AF29" s="6">
        <v>1389</v>
      </c>
      <c r="AG29" s="6">
        <v>7854</v>
      </c>
      <c r="AH29" s="6">
        <v>2670</v>
      </c>
      <c r="AI29" s="6">
        <v>16711</v>
      </c>
      <c r="AJ29" s="6">
        <v>915</v>
      </c>
      <c r="AK29" s="6">
        <v>0</v>
      </c>
      <c r="AL29" s="6">
        <v>730</v>
      </c>
      <c r="AM29" s="6">
        <v>11556</v>
      </c>
      <c r="AN29" s="6">
        <v>5409</v>
      </c>
      <c r="AO29" s="6">
        <v>1635</v>
      </c>
      <c r="AP29" s="6">
        <v>4020</v>
      </c>
      <c r="AQ29" s="6">
        <v>514</v>
      </c>
      <c r="AR29" s="6">
        <v>173</v>
      </c>
      <c r="AS29" s="6">
        <v>256</v>
      </c>
      <c r="AT29" s="6">
        <v>100241</v>
      </c>
      <c r="AU29" s="6">
        <v>1248</v>
      </c>
      <c r="AV29" s="6">
        <v>1</v>
      </c>
      <c r="AW29" s="6">
        <v>814</v>
      </c>
      <c r="AX29" s="6">
        <v>5051</v>
      </c>
      <c r="AY29" s="6">
        <v>36</v>
      </c>
      <c r="AZ29" s="6">
        <v>2202</v>
      </c>
      <c r="BA29" s="6">
        <v>439</v>
      </c>
      <c r="BB29" s="6">
        <v>7951.548828125</v>
      </c>
      <c r="BC29" s="6">
        <v>462.86288452148437</v>
      </c>
      <c r="BD29" s="6">
        <v>193.05216979980469</v>
      </c>
      <c r="BE29" s="6">
        <v>1199.4000244140625</v>
      </c>
      <c r="BF29" s="6">
        <v>158.69999694824219</v>
      </c>
      <c r="BG29" s="6">
        <v>7822.46875</v>
      </c>
      <c r="BH29" s="6">
        <v>345.15573120117187</v>
      </c>
      <c r="BI29" s="6">
        <v>3727.25927734375</v>
      </c>
      <c r="BJ29" s="6">
        <v>2235.89794921875</v>
      </c>
    </row>
    <row r="30" spans="1:62" ht="12.75" x14ac:dyDescent="0.2">
      <c r="A30" s="11">
        <v>37695</v>
      </c>
      <c r="B30" s="6">
        <v>361243</v>
      </c>
      <c r="C30" s="6">
        <v>4057</v>
      </c>
      <c r="D30" s="6">
        <v>2855</v>
      </c>
      <c r="E30" s="6">
        <v>11951</v>
      </c>
      <c r="F30" s="6">
        <v>2530</v>
      </c>
      <c r="G30" s="6">
        <v>52364</v>
      </c>
      <c r="H30" s="6">
        <v>5955</v>
      </c>
      <c r="I30" s="6">
        <v>4165</v>
      </c>
      <c r="J30" s="6">
        <v>1273</v>
      </c>
      <c r="L30" s="6">
        <v>42017</v>
      </c>
      <c r="M30" s="6">
        <v>867</v>
      </c>
      <c r="N30" s="6">
        <v>0</v>
      </c>
      <c r="O30" s="6">
        <v>802</v>
      </c>
      <c r="P30" s="6">
        <v>1904</v>
      </c>
      <c r="Q30" s="6">
        <v>1800</v>
      </c>
      <c r="R30" s="6">
        <v>270</v>
      </c>
      <c r="S30" s="6">
        <v>976</v>
      </c>
      <c r="T30" s="6">
        <v>152</v>
      </c>
      <c r="U30" s="6">
        <v>14860</v>
      </c>
      <c r="V30" s="6">
        <v>4509</v>
      </c>
      <c r="W30" s="6">
        <v>439</v>
      </c>
      <c r="X30" s="6">
        <v>9871</v>
      </c>
      <c r="Y30" s="6">
        <v>9212</v>
      </c>
      <c r="Z30" s="6">
        <v>540</v>
      </c>
      <c r="AA30" s="6">
        <v>6275</v>
      </c>
      <c r="AB30" s="6">
        <v>810</v>
      </c>
      <c r="AC30" s="6">
        <v>21</v>
      </c>
      <c r="AD30" s="6">
        <v>104</v>
      </c>
      <c r="AE30" s="6">
        <v>7633</v>
      </c>
      <c r="AF30" s="6">
        <v>2422</v>
      </c>
      <c r="AG30" s="6">
        <v>9919</v>
      </c>
      <c r="AH30" s="6">
        <v>2777</v>
      </c>
      <c r="AI30" s="6">
        <v>19294</v>
      </c>
      <c r="AJ30" s="6">
        <v>334</v>
      </c>
      <c r="AK30" s="6">
        <v>0</v>
      </c>
      <c r="AL30" s="6">
        <v>1377</v>
      </c>
      <c r="AM30" s="6">
        <v>10081</v>
      </c>
      <c r="AN30" s="6">
        <v>4352</v>
      </c>
      <c r="AO30" s="6">
        <v>2717</v>
      </c>
      <c r="AP30" s="6">
        <v>4001</v>
      </c>
      <c r="AQ30" s="6">
        <v>290</v>
      </c>
      <c r="AR30" s="6">
        <v>135</v>
      </c>
      <c r="AS30" s="6">
        <v>239</v>
      </c>
      <c r="AT30" s="6">
        <v>103485</v>
      </c>
      <c r="AU30" s="6">
        <v>1235</v>
      </c>
      <c r="AV30" s="6">
        <v>1</v>
      </c>
      <c r="AW30" s="6">
        <v>2442</v>
      </c>
      <c r="AX30" s="6">
        <v>5173</v>
      </c>
      <c r="AY30" s="6">
        <v>76</v>
      </c>
      <c r="AZ30" s="6">
        <v>2414</v>
      </c>
      <c r="BA30" s="6">
        <v>266</v>
      </c>
      <c r="BB30" s="6">
        <v>7738.82421875</v>
      </c>
      <c r="BC30" s="6">
        <v>694.08099365234375</v>
      </c>
      <c r="BD30" s="6">
        <v>261.552734375</v>
      </c>
      <c r="BE30" s="6">
        <v>1169.0999755859375</v>
      </c>
      <c r="BF30" s="6">
        <v>57.700000762939453</v>
      </c>
      <c r="BG30" s="6">
        <v>7650.85693359375</v>
      </c>
      <c r="BH30" s="6">
        <v>284.32650756835937</v>
      </c>
      <c r="BI30" s="6">
        <v>2552.810302734375</v>
      </c>
      <c r="BJ30" s="6">
        <v>2038.64501953125</v>
      </c>
    </row>
    <row r="31" spans="1:62" ht="12.75" x14ac:dyDescent="0.2">
      <c r="A31" s="11">
        <v>37726</v>
      </c>
      <c r="B31" s="6">
        <v>352164</v>
      </c>
      <c r="C31" s="6">
        <v>5528</v>
      </c>
      <c r="D31" s="6">
        <v>2590</v>
      </c>
      <c r="E31" s="6">
        <v>9660</v>
      </c>
      <c r="F31" s="6">
        <v>3278</v>
      </c>
      <c r="G31" s="6">
        <v>43190</v>
      </c>
      <c r="H31" s="6">
        <v>4403</v>
      </c>
      <c r="I31" s="6">
        <v>3486</v>
      </c>
      <c r="J31" s="6">
        <v>861</v>
      </c>
      <c r="L31" s="6">
        <v>39455</v>
      </c>
      <c r="M31" s="6">
        <v>3973</v>
      </c>
      <c r="N31" s="6">
        <v>0</v>
      </c>
      <c r="O31" s="6">
        <v>329</v>
      </c>
      <c r="P31" s="6">
        <v>1699</v>
      </c>
      <c r="Q31" s="6">
        <v>603</v>
      </c>
      <c r="R31" s="6">
        <v>241</v>
      </c>
      <c r="S31" s="6">
        <v>716</v>
      </c>
      <c r="T31" s="6">
        <v>189</v>
      </c>
      <c r="U31" s="6">
        <v>18716</v>
      </c>
      <c r="V31" s="6">
        <v>5130</v>
      </c>
      <c r="W31" s="6">
        <v>732</v>
      </c>
      <c r="X31" s="6">
        <v>13235</v>
      </c>
      <c r="Y31" s="6">
        <v>9259</v>
      </c>
      <c r="Z31" s="6">
        <v>1029</v>
      </c>
      <c r="AA31" s="6">
        <v>8585</v>
      </c>
      <c r="AB31" s="6">
        <v>2434</v>
      </c>
      <c r="AC31" s="6">
        <v>2</v>
      </c>
      <c r="AD31" s="6">
        <v>236</v>
      </c>
      <c r="AE31" s="6">
        <v>6427</v>
      </c>
      <c r="AF31" s="6">
        <v>1544</v>
      </c>
      <c r="AG31" s="6">
        <v>9975</v>
      </c>
      <c r="AH31" s="6">
        <v>2335</v>
      </c>
      <c r="AI31" s="6">
        <v>18315</v>
      </c>
      <c r="AJ31" s="6">
        <v>512</v>
      </c>
      <c r="AK31" s="6">
        <v>0</v>
      </c>
      <c r="AL31" s="6">
        <v>1393</v>
      </c>
      <c r="AM31" s="6">
        <v>12588</v>
      </c>
      <c r="AN31" s="6">
        <v>1994</v>
      </c>
      <c r="AO31" s="6">
        <v>2468</v>
      </c>
      <c r="AP31" s="6">
        <v>1997</v>
      </c>
      <c r="AQ31" s="6">
        <v>980</v>
      </c>
      <c r="AR31" s="6">
        <v>122</v>
      </c>
      <c r="AS31" s="6">
        <v>866</v>
      </c>
      <c r="AT31" s="6">
        <v>101849</v>
      </c>
      <c r="AU31" s="6">
        <v>1652</v>
      </c>
      <c r="AV31" s="6">
        <v>2</v>
      </c>
      <c r="AW31" s="6">
        <v>3186</v>
      </c>
      <c r="AX31" s="6">
        <v>1890</v>
      </c>
      <c r="AY31" s="6">
        <v>140</v>
      </c>
      <c r="AZ31" s="6">
        <v>2120</v>
      </c>
      <c r="BA31" s="6">
        <v>249</v>
      </c>
      <c r="BB31" s="6">
        <v>7329.72265625</v>
      </c>
      <c r="BC31" s="6">
        <v>1430.876953125</v>
      </c>
      <c r="BD31" s="6">
        <v>200.15750122070312</v>
      </c>
      <c r="BE31" s="6">
        <v>955.5</v>
      </c>
      <c r="BF31" s="6">
        <v>39.599998474121094</v>
      </c>
      <c r="BG31" s="6">
        <v>7192.72314453125</v>
      </c>
      <c r="BH31" s="6">
        <v>218.0771484375</v>
      </c>
      <c r="BI31" s="6">
        <v>2443.595458984375</v>
      </c>
      <c r="BJ31" s="6">
        <v>3481.612548828125</v>
      </c>
    </row>
    <row r="32" spans="1:62" ht="12.75" x14ac:dyDescent="0.2">
      <c r="A32" s="11">
        <v>37756</v>
      </c>
      <c r="B32" s="6">
        <v>394021</v>
      </c>
      <c r="C32" s="6">
        <v>4274</v>
      </c>
      <c r="D32" s="6">
        <v>2515</v>
      </c>
      <c r="E32" s="6">
        <v>8750</v>
      </c>
      <c r="F32" s="6">
        <v>5252</v>
      </c>
      <c r="G32" s="6">
        <v>40837</v>
      </c>
      <c r="H32" s="6">
        <v>5813</v>
      </c>
      <c r="I32" s="6">
        <v>3226</v>
      </c>
      <c r="J32" s="6">
        <v>358</v>
      </c>
      <c r="L32" s="6">
        <v>50901</v>
      </c>
      <c r="M32" s="6">
        <v>2448</v>
      </c>
      <c r="N32" s="6">
        <v>0</v>
      </c>
      <c r="O32" s="6">
        <v>237</v>
      </c>
      <c r="P32" s="6">
        <v>1563</v>
      </c>
      <c r="Q32" s="6">
        <v>2583</v>
      </c>
      <c r="R32" s="6">
        <v>195</v>
      </c>
      <c r="S32" s="6">
        <v>791</v>
      </c>
      <c r="T32" s="6">
        <v>302</v>
      </c>
      <c r="U32" s="6">
        <v>20153</v>
      </c>
      <c r="V32" s="6">
        <v>4088</v>
      </c>
      <c r="W32" s="6">
        <v>630</v>
      </c>
      <c r="X32" s="6">
        <v>11504</v>
      </c>
      <c r="Y32" s="6">
        <v>6786</v>
      </c>
      <c r="Z32" s="6">
        <v>481</v>
      </c>
      <c r="AA32" s="6">
        <v>9406</v>
      </c>
      <c r="AB32" s="6">
        <v>1315</v>
      </c>
      <c r="AC32" s="6">
        <v>11</v>
      </c>
      <c r="AD32" s="6">
        <v>263</v>
      </c>
      <c r="AE32" s="6">
        <v>7558</v>
      </c>
      <c r="AF32" s="6">
        <v>1569</v>
      </c>
      <c r="AG32" s="6">
        <v>10237</v>
      </c>
      <c r="AH32" s="6">
        <v>3256</v>
      </c>
      <c r="AI32" s="6">
        <v>17100</v>
      </c>
      <c r="AJ32" s="6">
        <v>517</v>
      </c>
      <c r="AK32" s="6">
        <v>0</v>
      </c>
      <c r="AL32" s="6">
        <v>887</v>
      </c>
      <c r="AM32" s="6">
        <v>14872</v>
      </c>
      <c r="AN32" s="6">
        <v>1537</v>
      </c>
      <c r="AO32" s="6">
        <v>2210</v>
      </c>
      <c r="AP32" s="6">
        <v>1848</v>
      </c>
      <c r="AQ32" s="6">
        <v>738</v>
      </c>
      <c r="AR32" s="6">
        <v>39</v>
      </c>
      <c r="AS32" s="6">
        <v>29</v>
      </c>
      <c r="AT32" s="6">
        <v>141494</v>
      </c>
      <c r="AU32" s="6">
        <v>927</v>
      </c>
      <c r="AV32" s="6">
        <v>3</v>
      </c>
      <c r="AW32" s="6">
        <v>2132</v>
      </c>
      <c r="AX32" s="6">
        <v>1140</v>
      </c>
      <c r="AY32" s="6">
        <v>95</v>
      </c>
      <c r="AZ32" s="6">
        <v>1061</v>
      </c>
      <c r="BA32" s="6">
        <v>90</v>
      </c>
      <c r="BB32" s="6">
        <v>7366.16796875</v>
      </c>
      <c r="BC32" s="6">
        <v>1281.895751953125</v>
      </c>
      <c r="BD32" s="6">
        <v>123.77799987792969</v>
      </c>
      <c r="BE32" s="6">
        <v>1056.5</v>
      </c>
      <c r="BF32" s="6">
        <v>31.799999237060547</v>
      </c>
      <c r="BG32" s="6">
        <v>6971.28857421875</v>
      </c>
      <c r="BH32" s="6">
        <v>202.03041076660156</v>
      </c>
      <c r="BI32" s="6">
        <v>2046.05078125</v>
      </c>
      <c r="BJ32" s="6">
        <v>3986.396728515625</v>
      </c>
    </row>
    <row r="33" spans="1:62" ht="12.75" x14ac:dyDescent="0.2">
      <c r="A33" s="11">
        <v>37787</v>
      </c>
      <c r="B33" s="6">
        <v>435598</v>
      </c>
      <c r="C33" s="6">
        <v>8673</v>
      </c>
      <c r="D33" s="6">
        <v>2769</v>
      </c>
      <c r="E33" s="6">
        <v>12182</v>
      </c>
      <c r="F33" s="6">
        <v>6844</v>
      </c>
      <c r="G33" s="6">
        <v>48698</v>
      </c>
      <c r="H33" s="6">
        <v>4759</v>
      </c>
      <c r="I33" s="6">
        <v>2869</v>
      </c>
      <c r="J33" s="6">
        <v>890</v>
      </c>
      <c r="L33" s="6">
        <v>47753</v>
      </c>
      <c r="M33" s="6">
        <v>3000</v>
      </c>
      <c r="N33" s="6">
        <v>0</v>
      </c>
      <c r="O33" s="6">
        <v>320</v>
      </c>
      <c r="P33" s="6">
        <v>2481</v>
      </c>
      <c r="Q33" s="6">
        <v>2402</v>
      </c>
      <c r="R33" s="6">
        <v>316</v>
      </c>
      <c r="S33" s="6">
        <v>1107</v>
      </c>
      <c r="T33" s="6">
        <v>155</v>
      </c>
      <c r="U33" s="6">
        <v>22791</v>
      </c>
      <c r="V33" s="6">
        <v>4441</v>
      </c>
      <c r="W33" s="6">
        <v>1740</v>
      </c>
      <c r="X33" s="6">
        <v>15307</v>
      </c>
      <c r="Y33" s="6">
        <v>6352</v>
      </c>
      <c r="Z33" s="6">
        <v>844</v>
      </c>
      <c r="AA33" s="6">
        <v>7621</v>
      </c>
      <c r="AB33" s="6">
        <v>1287</v>
      </c>
      <c r="AC33" s="6">
        <v>37</v>
      </c>
      <c r="AD33" s="6">
        <v>447</v>
      </c>
      <c r="AE33" s="6">
        <v>9885</v>
      </c>
      <c r="AF33" s="6">
        <v>1137</v>
      </c>
      <c r="AG33" s="6">
        <v>11330</v>
      </c>
      <c r="AH33" s="6">
        <v>3554</v>
      </c>
      <c r="AI33" s="6">
        <v>21724</v>
      </c>
      <c r="AJ33" s="6">
        <v>539</v>
      </c>
      <c r="AK33" s="6">
        <v>0</v>
      </c>
      <c r="AL33" s="6">
        <v>1052</v>
      </c>
      <c r="AM33" s="6">
        <v>19537</v>
      </c>
      <c r="AN33" s="6">
        <v>3203</v>
      </c>
      <c r="AO33" s="6">
        <v>3279</v>
      </c>
      <c r="AP33" s="6">
        <v>3167</v>
      </c>
      <c r="AQ33" s="6">
        <v>1354</v>
      </c>
      <c r="AR33" s="6">
        <v>232</v>
      </c>
      <c r="AS33" s="6">
        <v>350</v>
      </c>
      <c r="AT33" s="6">
        <v>143084</v>
      </c>
      <c r="AU33" s="6">
        <v>1145</v>
      </c>
      <c r="AV33" s="6">
        <v>2</v>
      </c>
      <c r="AW33" s="6">
        <v>2323</v>
      </c>
      <c r="AX33" s="6">
        <v>1121</v>
      </c>
      <c r="AY33" s="6">
        <v>144</v>
      </c>
      <c r="AZ33" s="6">
        <v>1291</v>
      </c>
      <c r="BA33" s="6">
        <v>58</v>
      </c>
      <c r="BB33" s="6">
        <v>6231.64697265625</v>
      </c>
      <c r="BC33" s="6">
        <v>1371.005126953125</v>
      </c>
      <c r="BD33" s="6">
        <v>103.97366333007812</v>
      </c>
      <c r="BE33" s="6">
        <v>848.20001220703125</v>
      </c>
      <c r="BF33" s="6">
        <v>27.200000762939453</v>
      </c>
      <c r="BG33" s="6">
        <v>6911.83984375</v>
      </c>
      <c r="BH33" s="6">
        <v>184.6380615234375</v>
      </c>
      <c r="BI33" s="6">
        <v>2052.275634765625</v>
      </c>
      <c r="BJ33" s="6">
        <v>4949.6328125</v>
      </c>
    </row>
    <row r="34" spans="1:62" ht="12.75" x14ac:dyDescent="0.2">
      <c r="A34" s="11">
        <v>37817</v>
      </c>
      <c r="B34" s="6">
        <v>630270</v>
      </c>
      <c r="C34" s="6">
        <v>12971</v>
      </c>
      <c r="D34" s="6">
        <v>2869</v>
      </c>
      <c r="E34" s="6">
        <v>24698</v>
      </c>
      <c r="F34" s="6">
        <v>8883</v>
      </c>
      <c r="G34" s="6">
        <v>87492</v>
      </c>
      <c r="H34" s="6">
        <v>9648</v>
      </c>
      <c r="I34" s="6">
        <v>3891</v>
      </c>
      <c r="J34" s="6">
        <v>2222</v>
      </c>
      <c r="L34" s="6">
        <v>53548</v>
      </c>
      <c r="M34" s="6">
        <v>5906</v>
      </c>
      <c r="N34" s="6">
        <v>0</v>
      </c>
      <c r="O34" s="6">
        <v>1845</v>
      </c>
      <c r="P34" s="6">
        <v>5100</v>
      </c>
      <c r="Q34" s="6">
        <v>2865</v>
      </c>
      <c r="R34" s="6">
        <v>559</v>
      </c>
      <c r="S34" s="6">
        <v>2804</v>
      </c>
      <c r="T34" s="6">
        <v>464</v>
      </c>
      <c r="U34" s="6">
        <v>26663</v>
      </c>
      <c r="V34" s="6">
        <v>5529</v>
      </c>
      <c r="W34" s="6">
        <v>1851</v>
      </c>
      <c r="X34" s="6">
        <v>19958</v>
      </c>
      <c r="Y34" s="6">
        <v>8797</v>
      </c>
      <c r="Z34" s="6">
        <v>2220</v>
      </c>
      <c r="AA34" s="6">
        <v>9146</v>
      </c>
      <c r="AB34" s="6">
        <v>5317</v>
      </c>
      <c r="AC34" s="6">
        <v>26</v>
      </c>
      <c r="AD34" s="6">
        <v>1371</v>
      </c>
      <c r="AE34" s="6">
        <v>13857</v>
      </c>
      <c r="AF34" s="6">
        <v>3107</v>
      </c>
      <c r="AG34" s="6">
        <v>15780</v>
      </c>
      <c r="AH34" s="6">
        <v>4777</v>
      </c>
      <c r="AI34" s="6">
        <v>33099</v>
      </c>
      <c r="AJ34" s="6">
        <v>3656</v>
      </c>
      <c r="AK34" s="6">
        <v>0</v>
      </c>
      <c r="AL34" s="6">
        <v>2489</v>
      </c>
      <c r="AM34" s="6">
        <v>32402</v>
      </c>
      <c r="AN34" s="6">
        <v>9285</v>
      </c>
      <c r="AO34" s="6">
        <v>6446</v>
      </c>
      <c r="AP34" s="6">
        <v>4808</v>
      </c>
      <c r="AQ34" s="6">
        <v>2706</v>
      </c>
      <c r="AR34" s="6">
        <v>569</v>
      </c>
      <c r="AS34" s="6">
        <v>357</v>
      </c>
      <c r="AT34" s="6">
        <v>172747</v>
      </c>
      <c r="AU34" s="6">
        <v>2002</v>
      </c>
      <c r="AV34" s="6">
        <v>2</v>
      </c>
      <c r="AW34" s="6">
        <v>5401</v>
      </c>
      <c r="AX34" s="6">
        <v>6914</v>
      </c>
      <c r="AY34" s="6">
        <v>284</v>
      </c>
      <c r="AZ34" s="6">
        <v>2585</v>
      </c>
      <c r="BA34" s="6">
        <v>354</v>
      </c>
      <c r="BB34" s="6">
        <v>7847.45751953125</v>
      </c>
      <c r="BC34" s="6">
        <v>1487.4725341796875</v>
      </c>
      <c r="BD34" s="6">
        <v>193.45147705078125</v>
      </c>
      <c r="BE34" s="6">
        <v>449.5</v>
      </c>
      <c r="BF34" s="6">
        <v>61</v>
      </c>
      <c r="BG34" s="6">
        <v>7628.0068359375</v>
      </c>
      <c r="BH34" s="6">
        <v>198.43373107910156</v>
      </c>
      <c r="BI34" s="6">
        <v>2276.095458984375</v>
      </c>
      <c r="BJ34" s="6">
        <v>8222.4765625</v>
      </c>
    </row>
    <row r="35" spans="1:62" ht="12.75" x14ac:dyDescent="0.2">
      <c r="A35" s="11">
        <v>37848</v>
      </c>
      <c r="B35" s="6">
        <v>683513</v>
      </c>
      <c r="C35" s="6">
        <v>17126</v>
      </c>
      <c r="D35" s="6">
        <v>2668</v>
      </c>
      <c r="E35" s="6">
        <v>26821</v>
      </c>
      <c r="F35" s="6">
        <v>9093</v>
      </c>
      <c r="G35" s="6">
        <v>81851</v>
      </c>
      <c r="H35" s="6">
        <v>10010</v>
      </c>
      <c r="I35" s="6">
        <v>4415</v>
      </c>
      <c r="J35" s="6">
        <v>2118</v>
      </c>
      <c r="L35" s="6">
        <v>51138</v>
      </c>
      <c r="M35" s="6">
        <v>8337</v>
      </c>
      <c r="N35" s="6">
        <v>0</v>
      </c>
      <c r="O35" s="6">
        <v>1144</v>
      </c>
      <c r="P35" s="6">
        <v>9766</v>
      </c>
      <c r="Q35" s="6">
        <v>4399</v>
      </c>
      <c r="R35" s="6">
        <v>1008</v>
      </c>
      <c r="S35" s="6">
        <v>3758</v>
      </c>
      <c r="T35" s="6">
        <v>958</v>
      </c>
      <c r="U35" s="6">
        <v>28685</v>
      </c>
      <c r="V35" s="6">
        <v>5184</v>
      </c>
      <c r="W35" s="6">
        <v>1639</v>
      </c>
      <c r="X35" s="6">
        <v>19177</v>
      </c>
      <c r="Y35" s="6">
        <v>15273</v>
      </c>
      <c r="Z35" s="6">
        <v>3812</v>
      </c>
      <c r="AA35" s="6">
        <v>11168</v>
      </c>
      <c r="AB35" s="6">
        <v>6247</v>
      </c>
      <c r="AC35" s="6">
        <v>63</v>
      </c>
      <c r="AD35" s="6">
        <v>1264</v>
      </c>
      <c r="AE35" s="6">
        <v>14648</v>
      </c>
      <c r="AF35" s="6">
        <v>4815</v>
      </c>
      <c r="AG35" s="6">
        <v>16693</v>
      </c>
      <c r="AH35" s="6">
        <v>5227</v>
      </c>
      <c r="AI35" s="6">
        <v>37688</v>
      </c>
      <c r="AJ35" s="6">
        <v>3813</v>
      </c>
      <c r="AK35" s="6">
        <v>0</v>
      </c>
      <c r="AL35" s="6">
        <v>6891</v>
      </c>
      <c r="AM35" s="6">
        <v>33866</v>
      </c>
      <c r="AN35" s="6">
        <v>9064</v>
      </c>
      <c r="AO35" s="6">
        <v>8721</v>
      </c>
      <c r="AP35" s="6">
        <v>4397</v>
      </c>
      <c r="AQ35" s="6">
        <v>4278</v>
      </c>
      <c r="AR35" s="6">
        <v>423</v>
      </c>
      <c r="AS35" s="6">
        <v>1324</v>
      </c>
      <c r="AT35" s="6">
        <v>183393</v>
      </c>
      <c r="AU35" s="6">
        <v>1884</v>
      </c>
      <c r="AV35" s="6">
        <v>3</v>
      </c>
      <c r="AW35" s="6">
        <v>6875</v>
      </c>
      <c r="AX35" s="6">
        <v>6789</v>
      </c>
      <c r="AY35" s="6">
        <v>602</v>
      </c>
      <c r="AZ35" s="6">
        <v>4682</v>
      </c>
      <c r="BA35" s="6">
        <v>314</v>
      </c>
      <c r="BB35" s="6">
        <v>8168.14453125</v>
      </c>
      <c r="BC35" s="6">
        <v>1494.5474853515625</v>
      </c>
      <c r="BD35" s="6">
        <v>383.819091796875</v>
      </c>
      <c r="BE35" s="6">
        <v>1078</v>
      </c>
      <c r="BF35" s="6">
        <v>45.599998474121094</v>
      </c>
      <c r="BG35" s="6">
        <v>7328.5234375</v>
      </c>
      <c r="BH35" s="6">
        <v>201.09979248046875</v>
      </c>
      <c r="BI35" s="6">
        <v>2379.176513671875</v>
      </c>
      <c r="BJ35" s="6">
        <v>8318.2998046875</v>
      </c>
    </row>
    <row r="36" spans="1:62" ht="12.75" x14ac:dyDescent="0.2">
      <c r="A36" s="11">
        <v>37879</v>
      </c>
      <c r="B36" s="6">
        <v>468510</v>
      </c>
      <c r="C36" s="6">
        <v>6906</v>
      </c>
      <c r="D36" s="6">
        <v>2628</v>
      </c>
      <c r="E36" s="6">
        <v>21367</v>
      </c>
      <c r="F36" s="6">
        <v>5199</v>
      </c>
      <c r="G36" s="6">
        <v>74232</v>
      </c>
      <c r="H36" s="6">
        <v>6344</v>
      </c>
      <c r="I36" s="6">
        <v>4211</v>
      </c>
      <c r="J36" s="6">
        <v>1127</v>
      </c>
      <c r="L36" s="6">
        <v>51573</v>
      </c>
      <c r="M36" s="6">
        <v>2629</v>
      </c>
      <c r="N36" s="6">
        <v>0</v>
      </c>
      <c r="O36" s="6">
        <v>1102</v>
      </c>
      <c r="P36" s="6">
        <v>1350</v>
      </c>
      <c r="Q36" s="6">
        <v>2334</v>
      </c>
      <c r="R36" s="6">
        <v>244</v>
      </c>
      <c r="S36" s="6">
        <v>738</v>
      </c>
      <c r="T36" s="6">
        <v>158</v>
      </c>
      <c r="U36" s="6">
        <v>20590</v>
      </c>
      <c r="V36" s="6">
        <v>5144</v>
      </c>
      <c r="W36" s="6">
        <v>680</v>
      </c>
      <c r="X36" s="6">
        <v>16909</v>
      </c>
      <c r="Y36" s="6">
        <v>6415</v>
      </c>
      <c r="Z36" s="6">
        <v>1498</v>
      </c>
      <c r="AA36" s="6">
        <v>8487</v>
      </c>
      <c r="AB36" s="6">
        <v>809</v>
      </c>
      <c r="AC36" s="6">
        <v>11</v>
      </c>
      <c r="AD36" s="6">
        <v>164</v>
      </c>
      <c r="AE36" s="6">
        <v>11903</v>
      </c>
      <c r="AF36" s="6">
        <v>3408</v>
      </c>
      <c r="AG36" s="6">
        <v>11122</v>
      </c>
      <c r="AH36" s="6">
        <v>3182</v>
      </c>
      <c r="AI36" s="6">
        <v>28053</v>
      </c>
      <c r="AJ36" s="6">
        <v>1465</v>
      </c>
      <c r="AK36" s="6">
        <v>0</v>
      </c>
      <c r="AL36" s="6">
        <v>954</v>
      </c>
      <c r="AM36" s="6">
        <v>16449</v>
      </c>
      <c r="AN36" s="6">
        <v>9436</v>
      </c>
      <c r="AO36" s="6">
        <v>3401</v>
      </c>
      <c r="AP36" s="6">
        <v>3931</v>
      </c>
      <c r="AQ36" s="6">
        <v>651</v>
      </c>
      <c r="AR36" s="6">
        <v>175</v>
      </c>
      <c r="AS36" s="6">
        <v>177</v>
      </c>
      <c r="AT36" s="6">
        <v>119762</v>
      </c>
      <c r="AU36" s="6">
        <v>1181</v>
      </c>
      <c r="AV36" s="6">
        <v>3</v>
      </c>
      <c r="AW36" s="6">
        <v>2191</v>
      </c>
      <c r="AX36" s="6">
        <v>6675</v>
      </c>
      <c r="AY36" s="6">
        <v>206</v>
      </c>
      <c r="AZ36" s="6">
        <v>1232</v>
      </c>
      <c r="BA36" s="6">
        <v>105</v>
      </c>
      <c r="BB36" s="6">
        <v>7424.2822265625</v>
      </c>
      <c r="BC36" s="6">
        <v>1502.029541015625</v>
      </c>
      <c r="BD36" s="6">
        <v>275.69561767578125</v>
      </c>
      <c r="BE36" s="6">
        <v>416.89999389648437</v>
      </c>
      <c r="BF36" s="6">
        <v>156.80000305175781</v>
      </c>
      <c r="BG36" s="6">
        <v>5875.013671875</v>
      </c>
      <c r="BH36" s="6">
        <v>199.20085144042969</v>
      </c>
      <c r="BI36" s="6">
        <v>2233.463623046875</v>
      </c>
      <c r="BJ36" s="6">
        <v>7625.03857421875</v>
      </c>
    </row>
    <row r="37" spans="1:62" ht="12.75" x14ac:dyDescent="0.2">
      <c r="A37" s="11">
        <v>37909</v>
      </c>
      <c r="B37" s="6">
        <v>408817</v>
      </c>
      <c r="C37" s="6">
        <v>2735</v>
      </c>
      <c r="D37" s="6">
        <v>2848</v>
      </c>
      <c r="E37" s="6">
        <v>19806</v>
      </c>
      <c r="F37" s="6">
        <v>4109</v>
      </c>
      <c r="G37" s="6">
        <v>68666</v>
      </c>
      <c r="H37" s="6">
        <v>5751</v>
      </c>
      <c r="I37" s="6">
        <v>3757</v>
      </c>
      <c r="J37" s="6">
        <v>904</v>
      </c>
      <c r="L37" s="6">
        <v>48650</v>
      </c>
      <c r="M37" s="6">
        <v>590</v>
      </c>
      <c r="N37" s="6">
        <v>0</v>
      </c>
      <c r="O37" s="6">
        <v>731</v>
      </c>
      <c r="P37" s="6">
        <v>956</v>
      </c>
      <c r="Q37" s="6">
        <v>1387</v>
      </c>
      <c r="R37" s="6">
        <v>226</v>
      </c>
      <c r="S37" s="6">
        <v>533</v>
      </c>
      <c r="T37" s="6">
        <v>101</v>
      </c>
      <c r="U37" s="6">
        <v>18689</v>
      </c>
      <c r="V37" s="6">
        <v>5992</v>
      </c>
      <c r="W37" s="6">
        <v>548</v>
      </c>
      <c r="X37" s="6">
        <v>18511</v>
      </c>
      <c r="Y37" s="6">
        <v>6138</v>
      </c>
      <c r="Z37" s="6">
        <v>1734</v>
      </c>
      <c r="AA37" s="6">
        <v>5103</v>
      </c>
      <c r="AB37" s="6">
        <v>112</v>
      </c>
      <c r="AC37" s="6">
        <v>15</v>
      </c>
      <c r="AD37" s="6">
        <v>197</v>
      </c>
      <c r="AE37" s="6">
        <v>10672</v>
      </c>
      <c r="AF37" s="6">
        <v>3512</v>
      </c>
      <c r="AG37" s="6">
        <v>9833</v>
      </c>
      <c r="AH37" s="6">
        <v>2564</v>
      </c>
      <c r="AI37" s="6">
        <v>19738</v>
      </c>
      <c r="AJ37" s="6">
        <v>211</v>
      </c>
      <c r="AK37" s="6">
        <v>0</v>
      </c>
      <c r="AL37" s="6">
        <v>608</v>
      </c>
      <c r="AM37" s="6">
        <v>13598</v>
      </c>
      <c r="AN37" s="6">
        <v>8083</v>
      </c>
      <c r="AO37" s="6">
        <v>3391</v>
      </c>
      <c r="AP37" s="6">
        <v>3356</v>
      </c>
      <c r="AQ37" s="6">
        <v>304</v>
      </c>
      <c r="AR37" s="6">
        <v>95</v>
      </c>
      <c r="AS37" s="6">
        <v>75</v>
      </c>
      <c r="AT37" s="6">
        <v>103052</v>
      </c>
      <c r="AU37" s="6">
        <v>1076</v>
      </c>
      <c r="AV37" s="6">
        <v>4</v>
      </c>
      <c r="AW37" s="6">
        <v>1488</v>
      </c>
      <c r="AX37" s="6">
        <v>6771</v>
      </c>
      <c r="AY37" s="6">
        <v>116</v>
      </c>
      <c r="AZ37" s="6">
        <v>1369</v>
      </c>
      <c r="BA37" s="6">
        <v>111</v>
      </c>
      <c r="BB37" s="6">
        <v>7517.57470703125</v>
      </c>
      <c r="BC37" s="6">
        <v>1580.3363037109375</v>
      </c>
      <c r="BD37" s="6">
        <v>269.98428344726562</v>
      </c>
      <c r="BE37" s="6">
        <v>275.70001220703125</v>
      </c>
      <c r="BF37" s="6">
        <v>155.69999694824219</v>
      </c>
      <c r="BG37" s="6">
        <v>7927.4169921875</v>
      </c>
      <c r="BH37" s="6">
        <v>158.25401306152344</v>
      </c>
      <c r="BI37" s="6">
        <v>2376.244873046875</v>
      </c>
      <c r="BJ37" s="6">
        <v>6962.18408203125</v>
      </c>
    </row>
    <row r="38" spans="1:62" ht="12.75" x14ac:dyDescent="0.2">
      <c r="A38" s="11">
        <v>37940</v>
      </c>
      <c r="B38" s="6">
        <v>348129</v>
      </c>
      <c r="C38" s="6">
        <v>3573</v>
      </c>
      <c r="D38" s="6">
        <v>2990</v>
      </c>
      <c r="E38" s="6">
        <v>10442</v>
      </c>
      <c r="F38" s="6">
        <v>3382</v>
      </c>
      <c r="G38" s="6">
        <v>51327</v>
      </c>
      <c r="H38" s="6">
        <v>6145</v>
      </c>
      <c r="I38" s="6">
        <v>4363</v>
      </c>
      <c r="J38" s="6">
        <v>476</v>
      </c>
      <c r="L38" s="6">
        <v>45632</v>
      </c>
      <c r="M38" s="6">
        <v>206</v>
      </c>
      <c r="N38" s="6">
        <v>0</v>
      </c>
      <c r="O38" s="6">
        <v>1100</v>
      </c>
      <c r="P38" s="6">
        <v>835</v>
      </c>
      <c r="Q38" s="6">
        <v>2628</v>
      </c>
      <c r="R38" s="6">
        <v>447</v>
      </c>
      <c r="S38" s="6">
        <v>775</v>
      </c>
      <c r="T38" s="6">
        <v>105</v>
      </c>
      <c r="U38" s="6">
        <v>15461</v>
      </c>
      <c r="V38" s="6">
        <v>5250</v>
      </c>
      <c r="W38" s="6">
        <v>609</v>
      </c>
      <c r="X38" s="6">
        <v>14243</v>
      </c>
      <c r="Y38" s="6">
        <v>6210</v>
      </c>
      <c r="Z38" s="6">
        <v>1560</v>
      </c>
      <c r="AA38" s="6">
        <v>6419</v>
      </c>
      <c r="AB38" s="6">
        <v>476</v>
      </c>
      <c r="AC38" s="6">
        <v>11</v>
      </c>
      <c r="AD38" s="6">
        <v>218</v>
      </c>
      <c r="AE38" s="6">
        <v>8648</v>
      </c>
      <c r="AF38" s="6">
        <v>1935</v>
      </c>
      <c r="AG38" s="6">
        <v>8868</v>
      </c>
      <c r="AH38" s="6">
        <v>2454</v>
      </c>
      <c r="AI38" s="6">
        <v>15746</v>
      </c>
      <c r="AJ38" s="6">
        <v>268</v>
      </c>
      <c r="AK38" s="6">
        <v>0</v>
      </c>
      <c r="AL38" s="6">
        <v>751</v>
      </c>
      <c r="AM38" s="6">
        <v>8453</v>
      </c>
      <c r="AN38" s="6">
        <v>7783</v>
      </c>
      <c r="AO38" s="6">
        <v>2248</v>
      </c>
      <c r="AP38" s="6">
        <v>3882</v>
      </c>
      <c r="AQ38" s="6">
        <v>235</v>
      </c>
      <c r="AR38" s="6">
        <v>90</v>
      </c>
      <c r="AS38" s="6">
        <v>104</v>
      </c>
      <c r="AT38" s="6">
        <v>89312</v>
      </c>
      <c r="AU38" s="6">
        <v>332</v>
      </c>
      <c r="AV38" s="6">
        <v>5</v>
      </c>
      <c r="AW38" s="6">
        <v>3330</v>
      </c>
      <c r="AX38" s="6">
        <v>7268</v>
      </c>
      <c r="AY38" s="6">
        <v>169</v>
      </c>
      <c r="AZ38" s="6">
        <v>1305</v>
      </c>
      <c r="BA38" s="6">
        <v>60</v>
      </c>
      <c r="BB38" s="6">
        <v>7276.51416015625</v>
      </c>
      <c r="BC38" s="6">
        <v>1441.7608642578125</v>
      </c>
      <c r="BD38" s="6">
        <v>376.52838134765625</v>
      </c>
      <c r="BE38" s="6">
        <v>1093.199951171875</v>
      </c>
      <c r="BF38" s="6">
        <v>135.39999389648437</v>
      </c>
      <c r="BG38" s="6">
        <v>7499.53564453125</v>
      </c>
      <c r="BH38" s="6">
        <v>217.85078430175781</v>
      </c>
      <c r="BI38" s="6">
        <v>2579.009765625</v>
      </c>
      <c r="BJ38" s="6">
        <v>6104.43212890625</v>
      </c>
    </row>
    <row r="39" spans="1:62" ht="12.75" x14ac:dyDescent="0.2">
      <c r="A39" s="11">
        <v>37970</v>
      </c>
      <c r="B39" s="6">
        <v>335810</v>
      </c>
      <c r="C39" s="6">
        <v>5791</v>
      </c>
      <c r="D39" s="6">
        <v>3365</v>
      </c>
      <c r="E39" s="6">
        <v>7253</v>
      </c>
      <c r="F39" s="6">
        <v>2018</v>
      </c>
      <c r="G39" s="6">
        <v>52244</v>
      </c>
      <c r="H39" s="6">
        <v>6380</v>
      </c>
      <c r="I39" s="6">
        <v>3666</v>
      </c>
      <c r="J39" s="6">
        <v>665</v>
      </c>
      <c r="L39" s="6">
        <v>37759</v>
      </c>
      <c r="M39" s="6">
        <v>443</v>
      </c>
      <c r="N39" s="6">
        <v>0</v>
      </c>
      <c r="O39" s="6">
        <v>755</v>
      </c>
      <c r="P39" s="6">
        <v>1309</v>
      </c>
      <c r="Q39" s="6">
        <v>2576</v>
      </c>
      <c r="R39" s="6">
        <v>221</v>
      </c>
      <c r="S39" s="6">
        <v>789</v>
      </c>
      <c r="T39" s="6">
        <v>282</v>
      </c>
      <c r="U39" s="6">
        <v>14484</v>
      </c>
      <c r="V39" s="6">
        <v>4885</v>
      </c>
      <c r="W39" s="6">
        <v>624</v>
      </c>
      <c r="X39" s="6">
        <v>13008</v>
      </c>
      <c r="Y39" s="6">
        <v>7076</v>
      </c>
      <c r="Z39" s="6">
        <v>1269</v>
      </c>
      <c r="AA39" s="6">
        <v>6622</v>
      </c>
      <c r="AB39" s="6">
        <v>671</v>
      </c>
      <c r="AC39" s="6">
        <v>34</v>
      </c>
      <c r="AD39" s="6">
        <v>92</v>
      </c>
      <c r="AE39" s="6">
        <v>9503</v>
      </c>
      <c r="AF39" s="6">
        <v>2072</v>
      </c>
      <c r="AG39" s="6">
        <v>9346</v>
      </c>
      <c r="AH39" s="6">
        <v>2897</v>
      </c>
      <c r="AI39" s="6">
        <v>14577</v>
      </c>
      <c r="AJ39" s="6">
        <v>632</v>
      </c>
      <c r="AK39" s="6">
        <v>0</v>
      </c>
      <c r="AL39" s="6">
        <v>713</v>
      </c>
      <c r="AM39" s="6">
        <v>11648</v>
      </c>
      <c r="AN39" s="6">
        <v>6392</v>
      </c>
      <c r="AO39" s="6">
        <v>2849</v>
      </c>
      <c r="AP39" s="6">
        <v>2724</v>
      </c>
      <c r="AQ39" s="6">
        <v>445</v>
      </c>
      <c r="AR39" s="6">
        <v>54</v>
      </c>
      <c r="AS39" s="6">
        <v>140</v>
      </c>
      <c r="AT39" s="6">
        <v>89060</v>
      </c>
      <c r="AU39" s="6">
        <v>372</v>
      </c>
      <c r="AV39" s="6">
        <v>3</v>
      </c>
      <c r="AW39" s="6">
        <v>2014</v>
      </c>
      <c r="AX39" s="6">
        <v>4089</v>
      </c>
      <c r="AY39" s="6">
        <v>151</v>
      </c>
      <c r="AZ39" s="6">
        <v>1809</v>
      </c>
      <c r="BA39" s="6">
        <v>38</v>
      </c>
      <c r="BB39" s="6">
        <v>7863.1416015625</v>
      </c>
      <c r="BC39" s="6">
        <v>1471.36669921875</v>
      </c>
      <c r="BD39" s="6">
        <v>213.45901489257812</v>
      </c>
      <c r="BE39" s="6">
        <v>1086.4000244140625</v>
      </c>
      <c r="BF39" s="6">
        <v>196.10000610351562</v>
      </c>
      <c r="BG39" s="6">
        <v>7254.11572265625</v>
      </c>
      <c r="BH39" s="6">
        <v>267.61325073242187</v>
      </c>
      <c r="BI39" s="6">
        <v>2669.332275390625</v>
      </c>
      <c r="BJ39" s="6">
        <v>6595.53759765625</v>
      </c>
    </row>
    <row r="40" spans="1:62" ht="12.75" x14ac:dyDescent="0.2">
      <c r="A40" s="11">
        <v>38001</v>
      </c>
      <c r="B40" s="6">
        <v>361401</v>
      </c>
      <c r="C40" s="6">
        <v>9038</v>
      </c>
      <c r="D40" s="6">
        <v>3694</v>
      </c>
      <c r="E40" s="6">
        <v>11922</v>
      </c>
      <c r="F40" s="6">
        <v>2308</v>
      </c>
      <c r="G40" s="6">
        <v>52770</v>
      </c>
      <c r="H40" s="6">
        <v>6382</v>
      </c>
      <c r="I40" s="6">
        <v>2696</v>
      </c>
      <c r="J40" s="6">
        <v>968</v>
      </c>
      <c r="L40" s="6">
        <v>36288</v>
      </c>
      <c r="M40" s="6">
        <v>1274</v>
      </c>
      <c r="N40" s="6">
        <v>0</v>
      </c>
      <c r="O40" s="6">
        <v>1363</v>
      </c>
      <c r="P40" s="6">
        <v>2156</v>
      </c>
      <c r="Q40" s="6">
        <v>3287</v>
      </c>
      <c r="R40" s="6">
        <v>388</v>
      </c>
      <c r="S40" s="6">
        <v>406</v>
      </c>
      <c r="T40" s="6">
        <v>406</v>
      </c>
      <c r="U40" s="6">
        <v>17038</v>
      </c>
      <c r="V40" s="6">
        <v>4143</v>
      </c>
      <c r="W40" s="6">
        <v>691</v>
      </c>
      <c r="X40" s="6">
        <v>11387</v>
      </c>
      <c r="Y40" s="6">
        <v>11717</v>
      </c>
      <c r="Z40" s="6">
        <v>2209</v>
      </c>
      <c r="AA40" s="6">
        <v>6495</v>
      </c>
      <c r="AB40" s="6">
        <v>1676</v>
      </c>
      <c r="AC40" s="6">
        <v>16</v>
      </c>
      <c r="AD40" s="6">
        <v>145</v>
      </c>
      <c r="AE40" s="6">
        <v>8546</v>
      </c>
      <c r="AF40" s="6">
        <v>1775</v>
      </c>
      <c r="AG40" s="6">
        <v>6357</v>
      </c>
      <c r="AH40" s="6">
        <v>2589</v>
      </c>
      <c r="AI40" s="6">
        <v>14733</v>
      </c>
      <c r="AJ40" s="6">
        <v>1675</v>
      </c>
      <c r="AK40" s="6">
        <v>0</v>
      </c>
      <c r="AL40" s="6">
        <v>822</v>
      </c>
      <c r="AM40" s="6">
        <v>11057</v>
      </c>
      <c r="AN40" s="6">
        <v>8070</v>
      </c>
      <c r="AO40" s="6">
        <v>4087</v>
      </c>
      <c r="AP40" s="6">
        <v>3264</v>
      </c>
      <c r="AQ40" s="6">
        <v>2187</v>
      </c>
      <c r="AR40" s="6">
        <v>115</v>
      </c>
      <c r="AS40" s="6">
        <v>564</v>
      </c>
      <c r="AT40" s="6">
        <v>92080</v>
      </c>
      <c r="AU40" s="6">
        <v>313</v>
      </c>
      <c r="AV40" s="6">
        <v>1</v>
      </c>
      <c r="AW40" s="6">
        <v>3391</v>
      </c>
      <c r="AX40" s="6">
        <v>5717</v>
      </c>
      <c r="AY40" s="6">
        <v>54</v>
      </c>
      <c r="AZ40" s="6">
        <v>3098</v>
      </c>
      <c r="BA40" s="6">
        <v>46</v>
      </c>
      <c r="BB40" s="6">
        <v>9944.134765625</v>
      </c>
      <c r="BC40" s="6">
        <v>1728.8043212890625</v>
      </c>
      <c r="BD40" s="6">
        <v>360.67098999023437</v>
      </c>
      <c r="BE40" s="6">
        <v>1527.699951171875</v>
      </c>
      <c r="BF40" s="6">
        <v>406.29998779296875</v>
      </c>
      <c r="BG40" s="6">
        <v>7529.0419921875</v>
      </c>
      <c r="BH40" s="6">
        <v>289.93112182617188</v>
      </c>
      <c r="BI40" s="6">
        <v>3122.282958984375</v>
      </c>
      <c r="BJ40" s="6">
        <v>5308.87890625</v>
      </c>
    </row>
    <row r="41" spans="1:62" ht="12.75" x14ac:dyDescent="0.2">
      <c r="A41" s="11">
        <v>38032</v>
      </c>
      <c r="B41" s="6">
        <v>373466</v>
      </c>
      <c r="C41" s="6">
        <v>8270</v>
      </c>
      <c r="D41" s="6">
        <v>3316</v>
      </c>
      <c r="E41" s="6">
        <v>16931</v>
      </c>
      <c r="F41" s="6">
        <v>3105</v>
      </c>
      <c r="G41" s="6">
        <v>53789</v>
      </c>
      <c r="H41" s="6">
        <v>5235</v>
      </c>
      <c r="I41" s="6">
        <v>3977</v>
      </c>
      <c r="J41" s="6">
        <v>796</v>
      </c>
      <c r="L41" s="6">
        <v>36040</v>
      </c>
      <c r="M41" s="6">
        <v>1704</v>
      </c>
      <c r="N41" s="6">
        <v>0</v>
      </c>
      <c r="O41" s="6">
        <v>1334</v>
      </c>
      <c r="P41" s="6">
        <v>2007</v>
      </c>
      <c r="Q41" s="6">
        <v>4188</v>
      </c>
      <c r="R41" s="6">
        <v>177</v>
      </c>
      <c r="S41" s="6">
        <v>361</v>
      </c>
      <c r="T41" s="6">
        <v>277</v>
      </c>
      <c r="U41" s="6">
        <v>17344</v>
      </c>
      <c r="V41" s="6">
        <v>5500</v>
      </c>
      <c r="W41" s="6">
        <v>523</v>
      </c>
      <c r="X41" s="6">
        <v>10037</v>
      </c>
      <c r="Y41" s="6">
        <v>10675</v>
      </c>
      <c r="Z41" s="6">
        <v>1317</v>
      </c>
      <c r="AA41" s="6">
        <v>7503</v>
      </c>
      <c r="AB41" s="6">
        <v>1666</v>
      </c>
      <c r="AC41" s="6">
        <v>16</v>
      </c>
      <c r="AD41" s="6">
        <v>159</v>
      </c>
      <c r="AE41" s="6">
        <v>9853</v>
      </c>
      <c r="AF41" s="6">
        <v>3764</v>
      </c>
      <c r="AG41" s="6">
        <v>7934</v>
      </c>
      <c r="AH41" s="6">
        <v>2356</v>
      </c>
      <c r="AI41" s="6">
        <v>15958</v>
      </c>
      <c r="AJ41" s="6">
        <v>892</v>
      </c>
      <c r="AK41" s="6">
        <v>0</v>
      </c>
      <c r="AL41" s="6">
        <v>888</v>
      </c>
      <c r="AM41" s="6">
        <v>13396</v>
      </c>
      <c r="AN41" s="6">
        <v>7672</v>
      </c>
      <c r="AO41" s="6">
        <v>6499</v>
      </c>
      <c r="AP41" s="6">
        <v>2652</v>
      </c>
      <c r="AQ41" s="6">
        <v>2171</v>
      </c>
      <c r="AR41" s="6">
        <v>24</v>
      </c>
      <c r="AS41" s="6">
        <v>139</v>
      </c>
      <c r="AT41" s="6">
        <v>90099</v>
      </c>
      <c r="AU41" s="6">
        <v>333</v>
      </c>
      <c r="AV41" s="6">
        <v>3</v>
      </c>
      <c r="AW41" s="6">
        <v>4221</v>
      </c>
      <c r="AX41" s="6">
        <v>6676</v>
      </c>
      <c r="AY41" s="6">
        <v>76</v>
      </c>
      <c r="AZ41" s="6">
        <v>1567</v>
      </c>
      <c r="BA41" s="6">
        <v>48</v>
      </c>
      <c r="BB41" s="6">
        <v>9424.3271484375</v>
      </c>
      <c r="BC41" s="6">
        <v>1523.766845703125</v>
      </c>
      <c r="BD41" s="6">
        <v>126.83518981933594</v>
      </c>
      <c r="BE41" s="6">
        <v>1190.800048828125</v>
      </c>
      <c r="BF41" s="6">
        <v>249.10000610351562</v>
      </c>
      <c r="BG41" s="6">
        <v>6556.0615234375</v>
      </c>
      <c r="BH41" s="6">
        <v>232.23080444335938</v>
      </c>
      <c r="BI41" s="6">
        <v>2685.92041015625</v>
      </c>
      <c r="BJ41" s="6">
        <v>4807.58984375</v>
      </c>
    </row>
    <row r="42" spans="1:62" ht="12.75" x14ac:dyDescent="0.2">
      <c r="A42" s="11">
        <v>38061</v>
      </c>
      <c r="B42" s="6">
        <v>375203</v>
      </c>
      <c r="C42" s="6">
        <v>8672</v>
      </c>
      <c r="D42" s="6">
        <v>2860</v>
      </c>
      <c r="E42" s="6">
        <v>17044</v>
      </c>
      <c r="F42" s="6">
        <v>2888</v>
      </c>
      <c r="G42" s="6">
        <v>60295</v>
      </c>
      <c r="H42" s="6">
        <v>4767</v>
      </c>
      <c r="I42" s="6">
        <v>3888</v>
      </c>
      <c r="J42" s="6">
        <v>838</v>
      </c>
      <c r="L42" s="6">
        <v>38091</v>
      </c>
      <c r="M42" s="6">
        <v>2152</v>
      </c>
      <c r="N42" s="6">
        <v>0</v>
      </c>
      <c r="O42" s="6">
        <v>947</v>
      </c>
      <c r="P42" s="6">
        <v>1760</v>
      </c>
      <c r="Q42" s="6">
        <v>1799</v>
      </c>
      <c r="R42" s="6">
        <v>332</v>
      </c>
      <c r="S42" s="6">
        <v>533</v>
      </c>
      <c r="T42" s="6">
        <v>311</v>
      </c>
      <c r="U42" s="6">
        <v>19280</v>
      </c>
      <c r="V42" s="6">
        <v>5324</v>
      </c>
      <c r="W42" s="6">
        <v>490</v>
      </c>
      <c r="X42" s="6">
        <v>13270</v>
      </c>
      <c r="Y42" s="6">
        <v>10456</v>
      </c>
      <c r="Z42" s="6">
        <v>987</v>
      </c>
      <c r="AA42" s="6">
        <v>6484</v>
      </c>
      <c r="AB42" s="6">
        <v>936</v>
      </c>
      <c r="AC42" s="6">
        <v>16</v>
      </c>
      <c r="AD42" s="6">
        <v>179</v>
      </c>
      <c r="AE42" s="6">
        <v>7203</v>
      </c>
      <c r="AF42" s="6">
        <v>4070</v>
      </c>
      <c r="AG42" s="6">
        <v>7977</v>
      </c>
      <c r="AH42" s="6">
        <v>1998</v>
      </c>
      <c r="AI42" s="6">
        <v>16095</v>
      </c>
      <c r="AJ42" s="6">
        <v>115</v>
      </c>
      <c r="AK42" s="6">
        <v>0</v>
      </c>
      <c r="AL42" s="6">
        <v>881</v>
      </c>
      <c r="AM42" s="6">
        <v>13579</v>
      </c>
      <c r="AN42" s="6">
        <v>5888</v>
      </c>
      <c r="AO42" s="6">
        <v>3712</v>
      </c>
      <c r="AP42" s="6">
        <v>1896</v>
      </c>
      <c r="AQ42" s="6">
        <v>595</v>
      </c>
      <c r="AR42" s="6">
        <v>31</v>
      </c>
      <c r="AS42" s="6">
        <v>40</v>
      </c>
      <c r="AT42" s="6">
        <v>98499</v>
      </c>
      <c r="AU42" s="6">
        <v>254</v>
      </c>
      <c r="AV42" s="6">
        <v>1</v>
      </c>
      <c r="AW42" s="6">
        <v>1468</v>
      </c>
      <c r="AX42" s="6">
        <v>4023</v>
      </c>
      <c r="AY42" s="6">
        <v>25</v>
      </c>
      <c r="AZ42" s="6">
        <v>2201</v>
      </c>
      <c r="BA42" s="6">
        <v>53</v>
      </c>
      <c r="BB42" s="6">
        <v>9552.7060546875</v>
      </c>
      <c r="BC42" s="6">
        <v>1678.1827392578125</v>
      </c>
      <c r="BD42" s="6">
        <v>54.310722351074219</v>
      </c>
      <c r="BE42" s="6">
        <v>1088.4000244140625</v>
      </c>
      <c r="BF42" s="6">
        <v>109.5</v>
      </c>
      <c r="BG42" s="6">
        <v>6538.94970703125</v>
      </c>
      <c r="BH42" s="6">
        <v>237.08641052246094</v>
      </c>
      <c r="BI42" s="6">
        <v>2587.58935546875</v>
      </c>
      <c r="BJ42" s="6">
        <v>5369.1552734375</v>
      </c>
    </row>
    <row r="43" spans="1:62" ht="12.75" x14ac:dyDescent="0.2">
      <c r="A43" s="11">
        <v>38092</v>
      </c>
      <c r="B43" s="6">
        <v>389328</v>
      </c>
      <c r="C43" s="6">
        <v>8552</v>
      </c>
      <c r="D43" s="6">
        <v>2640</v>
      </c>
      <c r="E43" s="6">
        <v>17528</v>
      </c>
      <c r="F43" s="6">
        <v>2298</v>
      </c>
      <c r="G43" s="6">
        <v>56992</v>
      </c>
      <c r="H43" s="6">
        <v>5363</v>
      </c>
      <c r="I43" s="6">
        <v>4214</v>
      </c>
      <c r="J43" s="6">
        <v>626</v>
      </c>
      <c r="L43" s="6">
        <v>41173</v>
      </c>
      <c r="M43" s="6">
        <v>4875</v>
      </c>
      <c r="N43" s="6">
        <v>0</v>
      </c>
      <c r="O43" s="6">
        <v>175</v>
      </c>
      <c r="P43" s="6">
        <v>1124</v>
      </c>
      <c r="Q43" s="6">
        <v>1693</v>
      </c>
      <c r="R43" s="6">
        <v>213</v>
      </c>
      <c r="S43" s="6">
        <v>787</v>
      </c>
      <c r="T43" s="6">
        <v>554</v>
      </c>
      <c r="U43" s="6">
        <v>15608</v>
      </c>
      <c r="V43" s="6">
        <v>5309</v>
      </c>
      <c r="W43" s="6">
        <v>770</v>
      </c>
      <c r="X43" s="6">
        <v>17193</v>
      </c>
      <c r="Y43" s="6">
        <v>10451</v>
      </c>
      <c r="Z43" s="6">
        <v>957</v>
      </c>
      <c r="AA43" s="6">
        <v>7475</v>
      </c>
      <c r="AB43" s="6">
        <v>1570</v>
      </c>
      <c r="AC43" s="6">
        <v>16</v>
      </c>
      <c r="AD43" s="6">
        <v>176</v>
      </c>
      <c r="AE43" s="6">
        <v>6595</v>
      </c>
      <c r="AF43" s="6">
        <v>3928</v>
      </c>
      <c r="AG43" s="6">
        <v>10275</v>
      </c>
      <c r="AH43" s="6">
        <v>1782</v>
      </c>
      <c r="AI43" s="6">
        <v>15431</v>
      </c>
      <c r="AJ43" s="6">
        <v>263</v>
      </c>
      <c r="AK43" s="6">
        <v>0</v>
      </c>
      <c r="AL43" s="6">
        <v>809</v>
      </c>
      <c r="AM43" s="6">
        <v>16643</v>
      </c>
      <c r="AN43" s="6">
        <v>5633</v>
      </c>
      <c r="AO43" s="6">
        <v>3302</v>
      </c>
      <c r="AP43" s="6">
        <v>2316</v>
      </c>
      <c r="AQ43" s="6">
        <v>1052</v>
      </c>
      <c r="AR43" s="6">
        <v>10</v>
      </c>
      <c r="AS43" s="6">
        <v>77</v>
      </c>
      <c r="AT43" s="6">
        <v>103954</v>
      </c>
      <c r="AU43" s="6">
        <v>639</v>
      </c>
      <c r="AV43" s="6">
        <v>2</v>
      </c>
      <c r="AW43" s="6">
        <v>2754</v>
      </c>
      <c r="AX43" s="6">
        <v>3768</v>
      </c>
      <c r="AY43" s="6">
        <v>382</v>
      </c>
      <c r="AZ43" s="6">
        <v>1319</v>
      </c>
      <c r="BA43" s="6">
        <v>63</v>
      </c>
      <c r="BB43" s="6">
        <v>8744.7998046875</v>
      </c>
      <c r="BC43" s="6">
        <v>1118.3846435546875</v>
      </c>
      <c r="BD43" s="6">
        <v>0</v>
      </c>
      <c r="BE43" s="6">
        <v>977.70001220703125</v>
      </c>
      <c r="BF43" s="6">
        <v>37.400001525878906</v>
      </c>
      <c r="BG43" s="6">
        <v>5514.857421875</v>
      </c>
      <c r="BH43" s="6">
        <v>191.85784912109375</v>
      </c>
      <c r="BI43" s="6">
        <v>2348.433837890625</v>
      </c>
      <c r="BJ43" s="6">
        <v>5647.68505859375</v>
      </c>
    </row>
    <row r="44" spans="1:62" ht="12.75" x14ac:dyDescent="0.2">
      <c r="A44" s="11">
        <v>38122</v>
      </c>
      <c r="B44" s="6">
        <v>485114</v>
      </c>
      <c r="C44" s="6">
        <v>10409</v>
      </c>
      <c r="D44" s="6">
        <v>3027</v>
      </c>
      <c r="E44" s="6">
        <v>21411</v>
      </c>
      <c r="F44" s="6">
        <v>3950</v>
      </c>
      <c r="G44" s="6">
        <v>56398</v>
      </c>
      <c r="H44" s="6">
        <v>6967</v>
      </c>
      <c r="I44" s="6">
        <v>5821</v>
      </c>
      <c r="J44" s="6">
        <v>1701</v>
      </c>
      <c r="L44" s="6">
        <v>51135</v>
      </c>
      <c r="M44" s="6">
        <v>6650</v>
      </c>
      <c r="N44" s="6">
        <v>0</v>
      </c>
      <c r="O44" s="6">
        <v>1025</v>
      </c>
      <c r="P44" s="6">
        <v>4328</v>
      </c>
      <c r="Q44" s="6">
        <v>3079</v>
      </c>
      <c r="R44" s="6">
        <v>324</v>
      </c>
      <c r="S44" s="6">
        <v>636</v>
      </c>
      <c r="T44" s="6">
        <v>475</v>
      </c>
      <c r="U44" s="6">
        <v>19393</v>
      </c>
      <c r="V44" s="6">
        <v>5016</v>
      </c>
      <c r="W44" s="6">
        <v>1891</v>
      </c>
      <c r="X44" s="6">
        <v>12018</v>
      </c>
      <c r="Y44" s="6">
        <v>11704</v>
      </c>
      <c r="Z44" s="6">
        <v>991</v>
      </c>
      <c r="AA44" s="6">
        <v>13877</v>
      </c>
      <c r="AB44" s="6">
        <v>3470</v>
      </c>
      <c r="AC44" s="6">
        <v>16</v>
      </c>
      <c r="AD44" s="6">
        <v>606</v>
      </c>
      <c r="AE44" s="6">
        <v>8714</v>
      </c>
      <c r="AF44" s="6">
        <v>1257</v>
      </c>
      <c r="AG44" s="6">
        <v>15451</v>
      </c>
      <c r="AH44" s="6">
        <v>3001</v>
      </c>
      <c r="AI44" s="6">
        <v>24268</v>
      </c>
      <c r="AJ44" s="6">
        <v>4594</v>
      </c>
      <c r="AK44" s="6">
        <v>0</v>
      </c>
      <c r="AL44" s="6">
        <v>4107</v>
      </c>
      <c r="AM44" s="6">
        <v>20095</v>
      </c>
      <c r="AN44" s="6">
        <v>4756</v>
      </c>
      <c r="AO44" s="6">
        <v>11504</v>
      </c>
      <c r="AP44" s="6">
        <v>3763</v>
      </c>
      <c r="AQ44" s="6">
        <v>4032</v>
      </c>
      <c r="AR44" s="6">
        <v>26</v>
      </c>
      <c r="AS44" s="6">
        <v>618</v>
      </c>
      <c r="AT44" s="6">
        <v>118578</v>
      </c>
      <c r="AU44" s="6">
        <v>924</v>
      </c>
      <c r="AV44" s="6">
        <v>2</v>
      </c>
      <c r="AW44" s="6">
        <v>7758</v>
      </c>
      <c r="AX44" s="6">
        <v>3523</v>
      </c>
      <c r="AY44" s="6">
        <v>235</v>
      </c>
      <c r="AZ44" s="6">
        <v>1539</v>
      </c>
      <c r="BA44" s="6">
        <v>53</v>
      </c>
      <c r="BB44" s="6">
        <v>9066.1357421875</v>
      </c>
      <c r="BC44" s="6">
        <v>530.28863525390625</v>
      </c>
      <c r="BD44" s="6">
        <v>0</v>
      </c>
      <c r="BE44" s="6">
        <v>1148</v>
      </c>
      <c r="BF44" s="6">
        <v>62.700000762939453</v>
      </c>
      <c r="BG44" s="6">
        <v>4919.87353515625</v>
      </c>
      <c r="BH44" s="6">
        <v>206.79435729980469</v>
      </c>
      <c r="BI44" s="6">
        <v>2402.536376953125</v>
      </c>
      <c r="BJ44" s="6">
        <v>6322.955078125</v>
      </c>
    </row>
    <row r="45" spans="1:62" ht="12.75" x14ac:dyDescent="0.2">
      <c r="A45" s="11">
        <v>38153</v>
      </c>
      <c r="B45" s="6">
        <v>508140</v>
      </c>
      <c r="C45" s="6">
        <v>11388</v>
      </c>
      <c r="D45" s="6">
        <v>3275</v>
      </c>
      <c r="E45" s="6">
        <v>24959</v>
      </c>
      <c r="F45" s="6">
        <v>4978</v>
      </c>
      <c r="G45" s="6">
        <v>56402</v>
      </c>
      <c r="H45" s="6">
        <v>6707</v>
      </c>
      <c r="I45" s="6">
        <v>5783</v>
      </c>
      <c r="J45" s="6">
        <v>1105</v>
      </c>
      <c r="L45" s="6">
        <v>59830</v>
      </c>
      <c r="M45" s="6">
        <v>6005</v>
      </c>
      <c r="N45" s="6">
        <v>0</v>
      </c>
      <c r="O45" s="6">
        <v>485</v>
      </c>
      <c r="P45" s="6">
        <v>4378</v>
      </c>
      <c r="Q45" s="6">
        <v>1320</v>
      </c>
      <c r="R45" s="6">
        <v>704</v>
      </c>
      <c r="S45" s="6">
        <v>1212</v>
      </c>
      <c r="T45" s="6">
        <v>551</v>
      </c>
      <c r="U45" s="6">
        <v>22176</v>
      </c>
      <c r="V45" s="6">
        <v>5125</v>
      </c>
      <c r="W45" s="6">
        <v>1669</v>
      </c>
      <c r="X45" s="6">
        <v>14359</v>
      </c>
      <c r="Y45" s="6">
        <v>11622</v>
      </c>
      <c r="Z45" s="6">
        <v>703</v>
      </c>
      <c r="AA45" s="6">
        <v>11437</v>
      </c>
      <c r="AB45" s="6">
        <v>2644</v>
      </c>
      <c r="AC45" s="6">
        <v>16</v>
      </c>
      <c r="AD45" s="6">
        <v>603</v>
      </c>
      <c r="AE45" s="6">
        <v>12911</v>
      </c>
      <c r="AF45" s="6">
        <v>3457</v>
      </c>
      <c r="AG45" s="6">
        <v>13500</v>
      </c>
      <c r="AH45" s="6">
        <v>3221</v>
      </c>
      <c r="AI45" s="6">
        <v>25128</v>
      </c>
      <c r="AJ45" s="6">
        <v>2876</v>
      </c>
      <c r="AK45" s="6">
        <v>0</v>
      </c>
      <c r="AL45" s="6">
        <v>2668</v>
      </c>
      <c r="AM45" s="6">
        <v>18978</v>
      </c>
      <c r="AN45" s="6">
        <v>4199</v>
      </c>
      <c r="AO45" s="6">
        <v>7421</v>
      </c>
      <c r="AP45" s="6">
        <v>3842</v>
      </c>
      <c r="AQ45" s="6">
        <v>2908</v>
      </c>
      <c r="AR45" s="6">
        <v>160</v>
      </c>
      <c r="AS45" s="6">
        <v>160</v>
      </c>
      <c r="AT45" s="6">
        <v>137272</v>
      </c>
      <c r="AU45" s="6">
        <v>1131</v>
      </c>
      <c r="AV45" s="6">
        <v>22</v>
      </c>
      <c r="AW45" s="6">
        <v>5257</v>
      </c>
      <c r="AX45" s="6">
        <v>1511</v>
      </c>
      <c r="AY45" s="6">
        <v>197</v>
      </c>
      <c r="AZ45" s="6">
        <v>1846</v>
      </c>
      <c r="BA45" s="6">
        <v>36</v>
      </c>
      <c r="BB45" s="6">
        <v>8955.3310546875</v>
      </c>
      <c r="BC45" s="6">
        <v>1172.984130859375</v>
      </c>
      <c r="BD45" s="6">
        <v>0</v>
      </c>
      <c r="BE45" s="6">
        <v>984.70001220703125</v>
      </c>
      <c r="BF45" s="6">
        <v>13.699999809265137</v>
      </c>
      <c r="BG45" s="6">
        <v>5270.4833984375</v>
      </c>
      <c r="BH45" s="6">
        <v>190.05856323242187</v>
      </c>
      <c r="BI45" s="6">
        <v>2375.184326171875</v>
      </c>
      <c r="BJ45" s="6">
        <v>6941.2431640625</v>
      </c>
    </row>
    <row r="46" spans="1:62" ht="12.75" x14ac:dyDescent="0.2">
      <c r="A46" s="11">
        <v>38183</v>
      </c>
      <c r="B46" s="6">
        <v>626401</v>
      </c>
      <c r="C46" s="6">
        <v>17481</v>
      </c>
      <c r="D46" s="6">
        <v>3317</v>
      </c>
      <c r="E46" s="6">
        <v>31355</v>
      </c>
      <c r="F46" s="6">
        <v>5639</v>
      </c>
      <c r="G46" s="6">
        <v>84330</v>
      </c>
      <c r="H46" s="6">
        <v>9675</v>
      </c>
      <c r="I46" s="6">
        <v>6418</v>
      </c>
      <c r="J46" s="6">
        <v>1129</v>
      </c>
      <c r="L46" s="6">
        <v>62865</v>
      </c>
      <c r="M46" s="6">
        <v>7918</v>
      </c>
      <c r="N46" s="6">
        <v>0</v>
      </c>
      <c r="O46" s="6">
        <v>1078</v>
      </c>
      <c r="P46" s="6">
        <v>5391</v>
      </c>
      <c r="Q46" s="6">
        <v>2176</v>
      </c>
      <c r="R46" s="6">
        <v>788</v>
      </c>
      <c r="S46" s="6">
        <v>902</v>
      </c>
      <c r="T46" s="6">
        <v>511</v>
      </c>
      <c r="U46" s="6">
        <v>24790</v>
      </c>
      <c r="V46" s="6">
        <v>5323</v>
      </c>
      <c r="W46" s="6">
        <v>1400</v>
      </c>
      <c r="X46" s="6">
        <v>15301</v>
      </c>
      <c r="Y46" s="6">
        <v>11757</v>
      </c>
      <c r="Z46" s="6">
        <v>1652</v>
      </c>
      <c r="AA46" s="6">
        <v>13889</v>
      </c>
      <c r="AB46" s="6">
        <v>3916</v>
      </c>
      <c r="AC46" s="6">
        <v>16</v>
      </c>
      <c r="AD46" s="6">
        <v>487</v>
      </c>
      <c r="AE46" s="6">
        <v>16687</v>
      </c>
      <c r="AF46" s="6">
        <v>3174</v>
      </c>
      <c r="AG46" s="6">
        <v>15358</v>
      </c>
      <c r="AH46" s="6">
        <v>3879</v>
      </c>
      <c r="AI46" s="6">
        <v>26901</v>
      </c>
      <c r="AJ46" s="6">
        <v>3827</v>
      </c>
      <c r="AK46" s="6">
        <v>0</v>
      </c>
      <c r="AL46" s="6">
        <v>2843</v>
      </c>
      <c r="AM46" s="6">
        <v>25654</v>
      </c>
      <c r="AN46" s="6">
        <v>8724</v>
      </c>
      <c r="AO46" s="6">
        <v>12436</v>
      </c>
      <c r="AP46" s="6">
        <v>3174</v>
      </c>
      <c r="AQ46" s="6">
        <v>4599</v>
      </c>
      <c r="AR46" s="6">
        <v>447</v>
      </c>
      <c r="AS46" s="6">
        <v>239</v>
      </c>
      <c r="AT46" s="6">
        <v>160095</v>
      </c>
      <c r="AU46" s="6">
        <v>1597</v>
      </c>
      <c r="AV46" s="6">
        <v>5</v>
      </c>
      <c r="AW46" s="6">
        <v>6805</v>
      </c>
      <c r="AX46" s="6">
        <v>7909</v>
      </c>
      <c r="AY46" s="6">
        <v>82</v>
      </c>
      <c r="AZ46" s="6">
        <v>2419</v>
      </c>
      <c r="BA46" s="6">
        <v>41</v>
      </c>
      <c r="BB46" s="6">
        <v>9432.8427734375</v>
      </c>
      <c r="BC46" s="6">
        <v>1763.7545166015625</v>
      </c>
      <c r="BD46" s="6">
        <v>23.734125137329102</v>
      </c>
      <c r="BE46" s="6">
        <v>776.5</v>
      </c>
      <c r="BF46" s="6">
        <v>20.600000381469727</v>
      </c>
      <c r="BG46" s="6">
        <v>5447.0615234375</v>
      </c>
      <c r="BH46" s="6">
        <v>189.18356323242187</v>
      </c>
      <c r="BI46" s="6">
        <v>2353.45703125</v>
      </c>
      <c r="BJ46" s="6">
        <v>8843.955078125</v>
      </c>
    </row>
    <row r="47" spans="1:62" ht="12.75" x14ac:dyDescent="0.2">
      <c r="A47" s="11">
        <v>38214</v>
      </c>
      <c r="B47" s="6">
        <v>612571</v>
      </c>
      <c r="C47" s="6">
        <v>14662</v>
      </c>
      <c r="D47" s="6">
        <v>2960</v>
      </c>
      <c r="E47" s="6">
        <v>28859</v>
      </c>
      <c r="F47" s="6">
        <v>5291</v>
      </c>
      <c r="G47" s="6">
        <v>81551</v>
      </c>
      <c r="H47" s="6">
        <v>7902</v>
      </c>
      <c r="I47" s="6">
        <v>6918</v>
      </c>
      <c r="J47" s="6">
        <v>1055</v>
      </c>
      <c r="L47" s="6">
        <v>60783</v>
      </c>
      <c r="M47" s="6">
        <v>7322</v>
      </c>
      <c r="N47" s="6">
        <v>0</v>
      </c>
      <c r="O47" s="6">
        <v>1172</v>
      </c>
      <c r="P47" s="6">
        <v>4356</v>
      </c>
      <c r="Q47" s="6">
        <v>2179</v>
      </c>
      <c r="R47" s="6">
        <v>657</v>
      </c>
      <c r="S47" s="6">
        <v>1827</v>
      </c>
      <c r="T47" s="6">
        <v>526</v>
      </c>
      <c r="U47" s="6">
        <v>27960</v>
      </c>
      <c r="V47" s="6">
        <v>6042</v>
      </c>
      <c r="W47" s="6">
        <v>1334</v>
      </c>
      <c r="X47" s="6">
        <v>15055</v>
      </c>
      <c r="Y47" s="6">
        <v>11929</v>
      </c>
      <c r="Z47" s="6">
        <v>402</v>
      </c>
      <c r="AA47" s="6">
        <v>12823</v>
      </c>
      <c r="AB47" s="6">
        <v>2985</v>
      </c>
      <c r="AC47" s="6">
        <v>16</v>
      </c>
      <c r="AD47" s="6">
        <v>314</v>
      </c>
      <c r="AE47" s="6">
        <v>16518</v>
      </c>
      <c r="AF47" s="6">
        <v>3285</v>
      </c>
      <c r="AG47" s="6">
        <v>16351</v>
      </c>
      <c r="AH47" s="6">
        <v>3130</v>
      </c>
      <c r="AI47" s="6">
        <v>29436</v>
      </c>
      <c r="AJ47" s="6">
        <v>3531</v>
      </c>
      <c r="AK47" s="6">
        <v>0</v>
      </c>
      <c r="AL47" s="6">
        <v>2634</v>
      </c>
      <c r="AM47" s="6">
        <v>24300</v>
      </c>
      <c r="AN47" s="6">
        <v>9401</v>
      </c>
      <c r="AO47" s="6">
        <v>10361</v>
      </c>
      <c r="AP47" s="6">
        <v>3864</v>
      </c>
      <c r="AQ47" s="6">
        <v>5291</v>
      </c>
      <c r="AR47" s="6">
        <v>246</v>
      </c>
      <c r="AS47" s="6">
        <v>206</v>
      </c>
      <c r="AT47" s="6">
        <v>157525</v>
      </c>
      <c r="AU47" s="6">
        <v>1604</v>
      </c>
      <c r="AV47" s="6">
        <v>3</v>
      </c>
      <c r="AW47" s="6">
        <v>7343</v>
      </c>
      <c r="AX47" s="6">
        <v>9321</v>
      </c>
      <c r="AY47" s="6">
        <v>86</v>
      </c>
      <c r="AZ47" s="6">
        <v>1216</v>
      </c>
      <c r="BA47" s="6">
        <v>38</v>
      </c>
      <c r="BB47" s="6">
        <v>9281.2041015625</v>
      </c>
      <c r="BC47" s="6">
        <v>1993.3656005859375</v>
      </c>
      <c r="BD47" s="6">
        <v>20.120615005493164</v>
      </c>
      <c r="BE47" s="6">
        <v>753.70001220703125</v>
      </c>
      <c r="BF47" s="6">
        <v>12.899999618530273</v>
      </c>
      <c r="BG47" s="6">
        <v>5857.03955078125</v>
      </c>
      <c r="BH47" s="6">
        <v>197.31732177734375</v>
      </c>
      <c r="BI47" s="6">
        <v>2437.067138671875</v>
      </c>
      <c r="BJ47" s="6">
        <v>8907.3125</v>
      </c>
    </row>
    <row r="48" spans="1:62" ht="12.75" x14ac:dyDescent="0.2">
      <c r="A48" s="11">
        <v>38245</v>
      </c>
      <c r="B48" s="6">
        <v>529440</v>
      </c>
      <c r="C48" s="6">
        <v>9689</v>
      </c>
      <c r="D48" s="6">
        <v>2999</v>
      </c>
      <c r="E48" s="6">
        <v>23051</v>
      </c>
      <c r="F48" s="6">
        <v>2578</v>
      </c>
      <c r="G48" s="6">
        <v>77112</v>
      </c>
      <c r="H48" s="6">
        <v>6481</v>
      </c>
      <c r="I48" s="6">
        <v>6399</v>
      </c>
      <c r="J48" s="6">
        <v>1324</v>
      </c>
      <c r="L48" s="6">
        <v>61468</v>
      </c>
      <c r="M48" s="6">
        <v>3993</v>
      </c>
      <c r="N48" s="6">
        <v>0</v>
      </c>
      <c r="O48" s="6">
        <v>1101</v>
      </c>
      <c r="P48" s="6">
        <v>2351</v>
      </c>
      <c r="Q48" s="6">
        <v>1520</v>
      </c>
      <c r="R48" s="6">
        <v>770</v>
      </c>
      <c r="S48" s="6">
        <v>2267</v>
      </c>
      <c r="T48" s="6">
        <v>233</v>
      </c>
      <c r="U48" s="6">
        <v>23911</v>
      </c>
      <c r="V48" s="6">
        <v>4778</v>
      </c>
      <c r="W48" s="6">
        <v>1184</v>
      </c>
      <c r="X48" s="6">
        <v>13553</v>
      </c>
      <c r="Y48" s="6">
        <v>11422</v>
      </c>
      <c r="Z48" s="6">
        <v>1492</v>
      </c>
      <c r="AA48" s="6">
        <v>9052</v>
      </c>
      <c r="AB48" s="6">
        <v>3072</v>
      </c>
      <c r="AC48" s="6">
        <v>16</v>
      </c>
      <c r="AD48" s="6">
        <v>231</v>
      </c>
      <c r="AE48" s="6">
        <v>13687</v>
      </c>
      <c r="AF48" s="6">
        <v>3673</v>
      </c>
      <c r="AG48" s="6">
        <v>12208</v>
      </c>
      <c r="AH48" s="6">
        <v>2403</v>
      </c>
      <c r="AI48" s="6">
        <v>31803</v>
      </c>
      <c r="AJ48" s="6">
        <v>1738</v>
      </c>
      <c r="AK48" s="6">
        <v>0</v>
      </c>
      <c r="AL48" s="6">
        <v>1400</v>
      </c>
      <c r="AM48" s="6">
        <v>22073</v>
      </c>
      <c r="AN48" s="6">
        <v>8320</v>
      </c>
      <c r="AO48" s="6">
        <v>8535</v>
      </c>
      <c r="AP48" s="6">
        <v>2516</v>
      </c>
      <c r="AQ48" s="6">
        <v>3150</v>
      </c>
      <c r="AR48" s="6">
        <v>293</v>
      </c>
      <c r="AS48" s="6">
        <v>52</v>
      </c>
      <c r="AT48" s="6">
        <v>131609</v>
      </c>
      <c r="AU48" s="6">
        <v>890</v>
      </c>
      <c r="AV48" s="6">
        <v>4</v>
      </c>
      <c r="AW48" s="6">
        <v>4415</v>
      </c>
      <c r="AX48" s="6">
        <v>6539</v>
      </c>
      <c r="AY48" s="6">
        <v>69</v>
      </c>
      <c r="AZ48" s="6">
        <v>1979</v>
      </c>
      <c r="BA48" s="6">
        <v>36</v>
      </c>
      <c r="BB48" s="6">
        <v>8979.9697265625</v>
      </c>
      <c r="BC48" s="6">
        <v>2485.383544921875</v>
      </c>
      <c r="BD48" s="6">
        <v>82.85650634765625</v>
      </c>
      <c r="BE48" s="6">
        <v>713.4000244140625</v>
      </c>
      <c r="BF48" s="6">
        <v>91.099998474121094</v>
      </c>
      <c r="BG48" s="6">
        <v>5945.5458984375</v>
      </c>
      <c r="BH48" s="6">
        <v>156.66090393066406</v>
      </c>
      <c r="BI48" s="6">
        <v>2242.72021484375</v>
      </c>
      <c r="BJ48" s="6">
        <v>8212.3291015625</v>
      </c>
    </row>
    <row r="49" spans="1:62" ht="12.75" x14ac:dyDescent="0.2">
      <c r="A49" s="11">
        <v>38275</v>
      </c>
      <c r="B49" s="6">
        <v>439841</v>
      </c>
      <c r="C49" s="6">
        <v>7254</v>
      </c>
      <c r="D49" s="6">
        <v>2788</v>
      </c>
      <c r="E49" s="6">
        <v>18066</v>
      </c>
      <c r="F49" s="6">
        <v>3784</v>
      </c>
      <c r="G49" s="6">
        <v>65163</v>
      </c>
      <c r="H49" s="6">
        <v>7046</v>
      </c>
      <c r="I49" s="6">
        <v>4556</v>
      </c>
      <c r="J49" s="6">
        <v>504</v>
      </c>
      <c r="L49" s="6">
        <v>57548</v>
      </c>
      <c r="M49" s="6">
        <v>1716</v>
      </c>
      <c r="N49" s="6">
        <v>0</v>
      </c>
      <c r="O49" s="6">
        <v>1017</v>
      </c>
      <c r="P49" s="6">
        <v>794</v>
      </c>
      <c r="Q49" s="6">
        <v>393</v>
      </c>
      <c r="R49" s="6">
        <v>1086</v>
      </c>
      <c r="S49" s="6">
        <v>662</v>
      </c>
      <c r="T49" s="6">
        <v>141</v>
      </c>
      <c r="U49" s="6">
        <v>22987</v>
      </c>
      <c r="V49" s="6">
        <v>5328</v>
      </c>
      <c r="W49" s="6">
        <v>579</v>
      </c>
      <c r="X49" s="6">
        <v>13727</v>
      </c>
      <c r="Y49" s="6">
        <v>10471</v>
      </c>
      <c r="Z49" s="6">
        <v>626</v>
      </c>
      <c r="AA49" s="6">
        <v>9339</v>
      </c>
      <c r="AB49" s="6">
        <v>1133</v>
      </c>
      <c r="AC49" s="6">
        <v>16</v>
      </c>
      <c r="AD49" s="6">
        <v>150</v>
      </c>
      <c r="AE49" s="6">
        <v>12106</v>
      </c>
      <c r="AF49" s="6">
        <v>1920</v>
      </c>
      <c r="AG49" s="6">
        <v>7784</v>
      </c>
      <c r="AH49" s="6">
        <v>2279</v>
      </c>
      <c r="AI49" s="6">
        <v>20491</v>
      </c>
      <c r="AJ49" s="6">
        <v>412</v>
      </c>
      <c r="AK49" s="6">
        <v>0</v>
      </c>
      <c r="AL49" s="6">
        <v>68</v>
      </c>
      <c r="AM49" s="6">
        <v>15870</v>
      </c>
      <c r="AN49" s="6">
        <v>8314</v>
      </c>
      <c r="AO49" s="6">
        <v>1074</v>
      </c>
      <c r="AP49" s="6">
        <v>2312</v>
      </c>
      <c r="AQ49" s="6">
        <v>1431</v>
      </c>
      <c r="AR49" s="6">
        <v>95</v>
      </c>
      <c r="AS49" s="6">
        <v>47</v>
      </c>
      <c r="AT49" s="6">
        <v>120125</v>
      </c>
      <c r="AU49" s="6">
        <v>638</v>
      </c>
      <c r="AV49" s="6">
        <v>3</v>
      </c>
      <c r="AW49" s="6">
        <v>1065</v>
      </c>
      <c r="AX49" s="6">
        <v>5953</v>
      </c>
      <c r="AY49" s="6">
        <v>65</v>
      </c>
      <c r="AZ49" s="6">
        <v>879</v>
      </c>
      <c r="BA49" s="6">
        <v>36</v>
      </c>
      <c r="BB49" s="6">
        <v>8854.0908203125</v>
      </c>
      <c r="BC49" s="6">
        <v>2281.79248046875</v>
      </c>
      <c r="BD49" s="6">
        <v>69.073043823242188</v>
      </c>
      <c r="BE49" s="6">
        <v>1041</v>
      </c>
      <c r="BF49" s="6">
        <v>89.5</v>
      </c>
      <c r="BG49" s="6">
        <v>6794.00390625</v>
      </c>
      <c r="BH49" s="6">
        <v>188.38252258300781</v>
      </c>
      <c r="BI49" s="6">
        <v>2426.654541015625</v>
      </c>
      <c r="BJ49" s="6">
        <v>6564.419921875</v>
      </c>
    </row>
    <row r="50" spans="1:62" ht="12.75" x14ac:dyDescent="0.2">
      <c r="A50" s="11">
        <v>38306</v>
      </c>
      <c r="B50" s="6">
        <v>376169</v>
      </c>
      <c r="C50" s="6">
        <v>4995</v>
      </c>
      <c r="D50" s="6">
        <v>3003</v>
      </c>
      <c r="E50" s="6">
        <v>15540</v>
      </c>
      <c r="F50" s="6">
        <v>1789</v>
      </c>
      <c r="G50" s="6">
        <v>63338</v>
      </c>
      <c r="H50" s="6">
        <v>8738</v>
      </c>
      <c r="I50" s="6">
        <v>4045</v>
      </c>
      <c r="J50" s="6">
        <v>913</v>
      </c>
      <c r="L50" s="6">
        <v>39980</v>
      </c>
      <c r="M50" s="6">
        <v>573</v>
      </c>
      <c r="N50" s="6">
        <v>0</v>
      </c>
      <c r="O50" s="6">
        <v>1183</v>
      </c>
      <c r="P50" s="6">
        <v>764</v>
      </c>
      <c r="Q50" s="6">
        <v>332</v>
      </c>
      <c r="R50" s="6">
        <v>1395</v>
      </c>
      <c r="S50" s="6">
        <v>440</v>
      </c>
      <c r="T50" s="6">
        <v>219</v>
      </c>
      <c r="U50" s="6">
        <v>16905</v>
      </c>
      <c r="V50" s="6">
        <v>5893</v>
      </c>
      <c r="W50" s="6">
        <v>718</v>
      </c>
      <c r="X50" s="6">
        <v>10649</v>
      </c>
      <c r="Y50" s="6">
        <v>10238</v>
      </c>
      <c r="Z50" s="6">
        <v>612</v>
      </c>
      <c r="AA50" s="6">
        <v>3729</v>
      </c>
      <c r="AB50" s="6">
        <v>592</v>
      </c>
      <c r="AC50" s="6">
        <v>16</v>
      </c>
      <c r="AD50" s="6">
        <v>152</v>
      </c>
      <c r="AE50" s="6">
        <v>11938</v>
      </c>
      <c r="AF50" s="6">
        <v>3935</v>
      </c>
      <c r="AG50" s="6">
        <v>15033</v>
      </c>
      <c r="AH50" s="6">
        <v>2053</v>
      </c>
      <c r="AI50" s="6">
        <v>20010</v>
      </c>
      <c r="AJ50" s="6">
        <v>312</v>
      </c>
      <c r="AK50" s="6">
        <v>0</v>
      </c>
      <c r="AL50" s="6">
        <v>862</v>
      </c>
      <c r="AM50" s="6">
        <v>8250</v>
      </c>
      <c r="AN50" s="6">
        <v>9292</v>
      </c>
      <c r="AO50" s="6">
        <v>3120</v>
      </c>
      <c r="AP50" s="6">
        <v>3179</v>
      </c>
      <c r="AQ50" s="6">
        <v>1083</v>
      </c>
      <c r="AR50" s="6">
        <v>78</v>
      </c>
      <c r="AS50" s="6">
        <v>12</v>
      </c>
      <c r="AT50" s="6">
        <v>89952</v>
      </c>
      <c r="AU50" s="6">
        <v>515</v>
      </c>
      <c r="AV50" s="6">
        <v>3</v>
      </c>
      <c r="AW50" s="6">
        <v>2302</v>
      </c>
      <c r="AX50" s="6">
        <v>5921</v>
      </c>
      <c r="AY50" s="6">
        <v>42</v>
      </c>
      <c r="AZ50" s="6">
        <v>1490</v>
      </c>
      <c r="BA50" s="6">
        <v>37</v>
      </c>
      <c r="BB50" s="6">
        <v>8697.5634765625</v>
      </c>
      <c r="BC50" s="6">
        <v>1917.9332275390625</v>
      </c>
      <c r="BD50" s="6">
        <v>142.75115966796875</v>
      </c>
      <c r="BE50" s="6">
        <v>1128.800048828125</v>
      </c>
      <c r="BF50" s="6">
        <v>67.800003051757813</v>
      </c>
      <c r="BG50" s="6">
        <v>6739.5439453125</v>
      </c>
      <c r="BH50" s="6">
        <v>220.9791259765625</v>
      </c>
      <c r="BI50" s="6">
        <v>2459.08740234375</v>
      </c>
      <c r="BJ50" s="6">
        <v>5978.07275390625</v>
      </c>
    </row>
    <row r="51" spans="1:62" ht="12.75" x14ac:dyDescent="0.2">
      <c r="A51" s="11">
        <v>38336</v>
      </c>
      <c r="B51" s="6">
        <v>386690</v>
      </c>
      <c r="C51" s="6">
        <v>6647</v>
      </c>
      <c r="D51" s="6">
        <v>3762</v>
      </c>
      <c r="E51" s="6">
        <v>13656</v>
      </c>
      <c r="F51" s="6">
        <v>1531</v>
      </c>
      <c r="G51" s="6">
        <v>62377</v>
      </c>
      <c r="H51" s="6">
        <v>8106</v>
      </c>
      <c r="I51" s="6">
        <v>4120</v>
      </c>
      <c r="J51" s="6">
        <v>2110</v>
      </c>
      <c r="L51" s="6">
        <v>40641</v>
      </c>
      <c r="M51" s="6">
        <v>1743</v>
      </c>
      <c r="N51" s="6">
        <v>0</v>
      </c>
      <c r="O51" s="6">
        <v>1013</v>
      </c>
      <c r="P51" s="6">
        <v>1215</v>
      </c>
      <c r="Q51" s="6">
        <v>980</v>
      </c>
      <c r="R51" s="6">
        <v>1457</v>
      </c>
      <c r="S51" s="6">
        <v>442</v>
      </c>
      <c r="T51" s="6">
        <v>627</v>
      </c>
      <c r="U51" s="6">
        <v>17970</v>
      </c>
      <c r="V51" s="6">
        <v>5464</v>
      </c>
      <c r="W51" s="6">
        <v>796</v>
      </c>
      <c r="X51" s="6">
        <v>10851</v>
      </c>
      <c r="Y51" s="6">
        <v>10743</v>
      </c>
      <c r="Z51" s="6">
        <v>826</v>
      </c>
      <c r="AA51" s="6">
        <v>5330</v>
      </c>
      <c r="AB51" s="6">
        <v>914</v>
      </c>
      <c r="AC51" s="6">
        <v>16</v>
      </c>
      <c r="AD51" s="6">
        <v>138</v>
      </c>
      <c r="AE51" s="6">
        <v>12187</v>
      </c>
      <c r="AF51" s="6">
        <v>3495</v>
      </c>
      <c r="AG51" s="6">
        <v>12435</v>
      </c>
      <c r="AH51" s="6">
        <v>2125</v>
      </c>
      <c r="AI51" s="6">
        <v>18395</v>
      </c>
      <c r="AJ51" s="6">
        <v>1187</v>
      </c>
      <c r="AK51" s="6">
        <v>1</v>
      </c>
      <c r="AL51" s="6">
        <v>276</v>
      </c>
      <c r="AM51" s="6">
        <v>10012</v>
      </c>
      <c r="AN51" s="6">
        <v>8464</v>
      </c>
      <c r="AO51" s="6">
        <v>4135</v>
      </c>
      <c r="AP51" s="6">
        <v>3181</v>
      </c>
      <c r="AQ51" s="6">
        <v>2768</v>
      </c>
      <c r="AR51" s="6">
        <v>151</v>
      </c>
      <c r="AS51" s="6">
        <v>107</v>
      </c>
      <c r="AT51" s="6">
        <v>94619</v>
      </c>
      <c r="AU51" s="6">
        <v>584</v>
      </c>
      <c r="AV51" s="6">
        <v>3</v>
      </c>
      <c r="AW51" s="6">
        <v>2006</v>
      </c>
      <c r="AX51" s="6">
        <v>5207</v>
      </c>
      <c r="AY51" s="6">
        <v>93</v>
      </c>
      <c r="AZ51" s="6">
        <v>1739</v>
      </c>
      <c r="BA51" s="6">
        <v>44</v>
      </c>
      <c r="BB51" s="6">
        <v>10603.421875</v>
      </c>
      <c r="BC51" s="6">
        <v>1856.0157470703125</v>
      </c>
      <c r="BD51" s="6">
        <v>247.21246337890625</v>
      </c>
      <c r="BE51" s="6">
        <v>1230.4000244140625</v>
      </c>
      <c r="BF51" s="6">
        <v>147.5</v>
      </c>
      <c r="BG51" s="6">
        <v>7024.107421875</v>
      </c>
      <c r="BH51" s="6">
        <v>372.55026245117187</v>
      </c>
      <c r="BI51" s="6">
        <v>2733.777099609375</v>
      </c>
      <c r="BJ51" s="6">
        <v>6202.21337890625</v>
      </c>
    </row>
    <row r="52" spans="1:62" ht="12.75" x14ac:dyDescent="0.2">
      <c r="A52" s="11">
        <v>38367</v>
      </c>
      <c r="B52" s="6">
        <v>384710</v>
      </c>
      <c r="C52" s="6">
        <v>6019</v>
      </c>
      <c r="D52" s="6">
        <v>3422</v>
      </c>
      <c r="E52" s="6">
        <v>11557</v>
      </c>
      <c r="F52" s="6">
        <v>1819</v>
      </c>
      <c r="G52" s="6">
        <v>52729</v>
      </c>
      <c r="H52" s="6">
        <v>8116</v>
      </c>
      <c r="I52" s="6">
        <v>3669</v>
      </c>
      <c r="J52" s="6">
        <v>1412</v>
      </c>
      <c r="L52" s="6">
        <v>44733</v>
      </c>
      <c r="M52" s="6">
        <v>3476</v>
      </c>
      <c r="O52" s="6">
        <v>1122</v>
      </c>
      <c r="P52" s="6">
        <v>2966</v>
      </c>
      <c r="Q52" s="6">
        <v>1534</v>
      </c>
      <c r="R52" s="6">
        <v>1307</v>
      </c>
      <c r="S52" s="6">
        <v>707</v>
      </c>
      <c r="T52" s="6">
        <v>886</v>
      </c>
      <c r="U52" s="6">
        <v>19636</v>
      </c>
      <c r="V52" s="6">
        <v>4191</v>
      </c>
      <c r="W52" s="6">
        <v>813</v>
      </c>
      <c r="X52" s="6">
        <v>9788</v>
      </c>
      <c r="Y52" s="6">
        <v>11433</v>
      </c>
      <c r="Z52" s="6">
        <v>1279</v>
      </c>
      <c r="AA52" s="6">
        <v>6900</v>
      </c>
      <c r="AB52" s="6">
        <v>1600</v>
      </c>
      <c r="AC52" s="6">
        <v>13</v>
      </c>
      <c r="AD52" s="6">
        <v>344</v>
      </c>
      <c r="AE52" s="6">
        <v>11741</v>
      </c>
      <c r="AF52" s="6">
        <v>3291</v>
      </c>
      <c r="AG52" s="6">
        <v>6605</v>
      </c>
      <c r="AH52" s="6">
        <v>2789</v>
      </c>
      <c r="AI52" s="6">
        <v>18089</v>
      </c>
      <c r="AJ52" s="6">
        <v>1827</v>
      </c>
      <c r="AK52" s="6">
        <v>0</v>
      </c>
      <c r="AL52" s="6">
        <v>1665</v>
      </c>
      <c r="AM52" s="6">
        <v>11179</v>
      </c>
      <c r="AN52" s="6">
        <v>8480</v>
      </c>
      <c r="AO52" s="6">
        <v>3681</v>
      </c>
      <c r="AP52" s="6">
        <v>2862</v>
      </c>
      <c r="AQ52" s="6">
        <v>3544</v>
      </c>
      <c r="AR52" s="6">
        <v>94</v>
      </c>
      <c r="AS52" s="6">
        <v>80</v>
      </c>
      <c r="AT52" s="6">
        <v>93970</v>
      </c>
      <c r="AU52" s="6">
        <v>686</v>
      </c>
      <c r="AV52" s="6">
        <v>3</v>
      </c>
      <c r="AW52" s="6">
        <v>3494</v>
      </c>
      <c r="AX52" s="6">
        <v>6588</v>
      </c>
      <c r="AY52" s="6">
        <v>227</v>
      </c>
      <c r="AZ52" s="6">
        <v>2303</v>
      </c>
      <c r="BA52" s="6">
        <v>40</v>
      </c>
      <c r="BB52" s="6">
        <v>10984.693359375</v>
      </c>
      <c r="BC52" s="6">
        <v>2862.033935546875</v>
      </c>
      <c r="BD52" s="6">
        <v>25.305885314941406</v>
      </c>
      <c r="BE52" s="6">
        <v>2525.300048828125</v>
      </c>
      <c r="BF52" s="6">
        <v>217.80000305175781</v>
      </c>
      <c r="BG52" s="6">
        <v>8747.060546875</v>
      </c>
      <c r="BH52" s="6">
        <v>260.55093383789062</v>
      </c>
      <c r="BI52" s="6">
        <v>2694.213623046875</v>
      </c>
      <c r="BJ52" s="6">
        <v>6334.2939453125</v>
      </c>
    </row>
    <row r="53" spans="1:62" ht="12.75" x14ac:dyDescent="0.2">
      <c r="A53" s="11">
        <v>38398</v>
      </c>
      <c r="B53" s="6">
        <v>330547</v>
      </c>
      <c r="C53" s="6">
        <v>4524</v>
      </c>
      <c r="D53" s="6">
        <v>2993</v>
      </c>
      <c r="E53" s="6">
        <v>11589</v>
      </c>
      <c r="F53" s="6">
        <v>1725</v>
      </c>
      <c r="G53" s="6">
        <v>45266</v>
      </c>
      <c r="H53" s="6">
        <v>6705</v>
      </c>
      <c r="I53" s="6">
        <v>4923</v>
      </c>
      <c r="J53" s="6">
        <v>1001</v>
      </c>
      <c r="L53" s="6">
        <v>36459</v>
      </c>
      <c r="M53" s="6">
        <v>1066</v>
      </c>
      <c r="O53" s="6">
        <v>1098</v>
      </c>
      <c r="P53" s="6">
        <v>1263</v>
      </c>
      <c r="Q53" s="6">
        <v>844</v>
      </c>
      <c r="R53" s="6">
        <v>1096</v>
      </c>
      <c r="S53" s="6">
        <v>621</v>
      </c>
      <c r="T53" s="6">
        <v>323</v>
      </c>
      <c r="U53" s="6">
        <v>15729</v>
      </c>
      <c r="V53" s="6">
        <v>4461</v>
      </c>
      <c r="W53" s="6">
        <v>673</v>
      </c>
      <c r="X53" s="6">
        <v>9918</v>
      </c>
      <c r="Y53" s="6">
        <v>6832</v>
      </c>
      <c r="Z53" s="6">
        <v>997</v>
      </c>
      <c r="AA53" s="6">
        <v>5736</v>
      </c>
      <c r="AB53" s="6">
        <v>1015</v>
      </c>
      <c r="AC53" s="6">
        <v>11</v>
      </c>
      <c r="AD53" s="6">
        <v>303</v>
      </c>
      <c r="AE53" s="6">
        <v>11563</v>
      </c>
      <c r="AF53" s="6">
        <v>4138</v>
      </c>
      <c r="AG53" s="6">
        <v>7737</v>
      </c>
      <c r="AH53" s="6">
        <v>2383</v>
      </c>
      <c r="AI53" s="6">
        <v>16484</v>
      </c>
      <c r="AJ53" s="6">
        <v>485</v>
      </c>
      <c r="AK53" s="6">
        <v>0</v>
      </c>
      <c r="AL53" s="6">
        <v>606</v>
      </c>
      <c r="AM53" s="6">
        <v>9776</v>
      </c>
      <c r="AN53" s="6">
        <v>8335</v>
      </c>
      <c r="AO53" s="6">
        <v>2103</v>
      </c>
      <c r="AP53" s="6">
        <v>2953</v>
      </c>
      <c r="AQ53" s="6">
        <v>1827</v>
      </c>
      <c r="AR53" s="6">
        <v>36</v>
      </c>
      <c r="AS53" s="6">
        <v>68</v>
      </c>
      <c r="AT53" s="6">
        <v>83671</v>
      </c>
      <c r="AU53" s="6">
        <v>571</v>
      </c>
      <c r="AV53" s="6">
        <v>7</v>
      </c>
      <c r="AW53" s="6">
        <v>3169</v>
      </c>
      <c r="AX53" s="6">
        <v>5392</v>
      </c>
      <c r="AY53" s="6">
        <v>99</v>
      </c>
      <c r="AZ53" s="6">
        <v>1943</v>
      </c>
      <c r="BA53" s="6">
        <v>28</v>
      </c>
      <c r="BB53" s="6">
        <v>9865.5400390625</v>
      </c>
      <c r="BC53" s="6">
        <v>2238.483154296875</v>
      </c>
      <c r="BD53" s="6">
        <v>19.321414947509766</v>
      </c>
      <c r="BE53" s="6">
        <v>2236.699951171875</v>
      </c>
      <c r="BF53" s="6">
        <v>130.80000305175781</v>
      </c>
      <c r="BG53" s="6">
        <v>7671.0751953125</v>
      </c>
      <c r="BH53" s="6">
        <v>235.65623474121094</v>
      </c>
      <c r="BI53" s="6">
        <v>2419.28564453125</v>
      </c>
      <c r="BJ53" s="6">
        <v>5742.19921875</v>
      </c>
    </row>
    <row r="54" spans="1:62" ht="12.75" x14ac:dyDescent="0.2">
      <c r="A54" s="11">
        <v>38426</v>
      </c>
      <c r="B54" s="6">
        <v>386309</v>
      </c>
      <c r="C54" s="6">
        <v>6532</v>
      </c>
      <c r="D54" s="6">
        <v>3098</v>
      </c>
      <c r="E54" s="6">
        <v>8394</v>
      </c>
      <c r="F54" s="6">
        <v>2640</v>
      </c>
      <c r="G54" s="6">
        <v>47897</v>
      </c>
      <c r="H54" s="6">
        <v>5649</v>
      </c>
      <c r="I54" s="6">
        <v>4944</v>
      </c>
      <c r="J54" s="6">
        <v>965</v>
      </c>
      <c r="L54" s="6">
        <v>46794</v>
      </c>
      <c r="M54" s="6">
        <v>2035</v>
      </c>
      <c r="O54" s="6">
        <v>1019</v>
      </c>
      <c r="P54" s="6">
        <v>3085</v>
      </c>
      <c r="Q54" s="6">
        <v>2175</v>
      </c>
      <c r="R54" s="6">
        <v>2541</v>
      </c>
      <c r="S54" s="6">
        <v>682</v>
      </c>
      <c r="T54" s="6">
        <v>596</v>
      </c>
      <c r="U54" s="6">
        <v>19997</v>
      </c>
      <c r="V54" s="6">
        <v>4518</v>
      </c>
      <c r="W54" s="6">
        <v>731</v>
      </c>
      <c r="X54" s="6">
        <v>10746</v>
      </c>
      <c r="Y54" s="6">
        <v>8692</v>
      </c>
      <c r="Z54" s="6">
        <v>1027</v>
      </c>
      <c r="AA54" s="6">
        <v>9790</v>
      </c>
      <c r="AB54" s="6">
        <v>1830</v>
      </c>
      <c r="AC54" s="6">
        <v>14</v>
      </c>
      <c r="AD54" s="6">
        <v>355</v>
      </c>
      <c r="AE54" s="6">
        <v>10278</v>
      </c>
      <c r="AF54" s="6">
        <v>3611</v>
      </c>
      <c r="AG54" s="6">
        <v>7825</v>
      </c>
      <c r="AH54" s="6">
        <v>2307</v>
      </c>
      <c r="AI54" s="6">
        <v>21312</v>
      </c>
      <c r="AJ54" s="6">
        <v>1841</v>
      </c>
      <c r="AK54" s="6">
        <v>0</v>
      </c>
      <c r="AL54" s="6">
        <v>1524</v>
      </c>
      <c r="AM54" s="6">
        <v>13850</v>
      </c>
      <c r="AN54" s="6">
        <v>8641</v>
      </c>
      <c r="AO54" s="6">
        <v>5459</v>
      </c>
      <c r="AP54" s="6">
        <v>2483</v>
      </c>
      <c r="AQ54" s="6">
        <v>3077</v>
      </c>
      <c r="AR54" s="6">
        <v>163</v>
      </c>
      <c r="AS54" s="6">
        <v>82</v>
      </c>
      <c r="AT54" s="6">
        <v>93732</v>
      </c>
      <c r="AU54" s="6">
        <v>620</v>
      </c>
      <c r="AV54" s="6">
        <v>0</v>
      </c>
      <c r="AW54" s="6">
        <v>3825</v>
      </c>
      <c r="AX54" s="6">
        <v>5018</v>
      </c>
      <c r="AY54" s="6">
        <v>202</v>
      </c>
      <c r="AZ54" s="6">
        <v>3673</v>
      </c>
      <c r="BA54" s="6">
        <v>40</v>
      </c>
      <c r="BB54" s="6">
        <v>10242.1435546875</v>
      </c>
      <c r="BC54" s="6">
        <v>2419.533935546875</v>
      </c>
      <c r="BD54" s="6">
        <v>18.969387054443359</v>
      </c>
      <c r="BE54" s="6">
        <v>2404.89990234375</v>
      </c>
      <c r="BF54" s="6">
        <v>97.900001525878906</v>
      </c>
      <c r="BG54" s="6">
        <v>8331.109375</v>
      </c>
      <c r="BH54" s="6">
        <v>270.96282958984375</v>
      </c>
      <c r="BI54" s="6">
        <v>2542.223876953125</v>
      </c>
      <c r="BJ54" s="6">
        <v>6154.48486328125</v>
      </c>
    </row>
    <row r="55" spans="1:62" ht="12.75" x14ac:dyDescent="0.2">
      <c r="A55" s="11">
        <v>38457</v>
      </c>
      <c r="B55" s="6">
        <v>390358</v>
      </c>
      <c r="C55" s="6">
        <v>3991</v>
      </c>
      <c r="D55" s="6">
        <v>2769</v>
      </c>
      <c r="E55" s="6">
        <v>13303</v>
      </c>
      <c r="F55" s="6">
        <v>2356</v>
      </c>
      <c r="G55" s="6">
        <v>44239</v>
      </c>
      <c r="H55" s="6">
        <v>7115</v>
      </c>
      <c r="I55" s="6">
        <v>5869</v>
      </c>
      <c r="J55" s="6">
        <v>280</v>
      </c>
      <c r="L55" s="6">
        <v>42028</v>
      </c>
      <c r="M55" s="6">
        <v>808</v>
      </c>
      <c r="O55" s="6">
        <v>933</v>
      </c>
      <c r="P55" s="6">
        <v>3161</v>
      </c>
      <c r="Q55" s="6">
        <v>3653</v>
      </c>
      <c r="R55" s="6">
        <v>1671</v>
      </c>
      <c r="S55" s="6">
        <v>865</v>
      </c>
      <c r="T55" s="6">
        <v>483</v>
      </c>
      <c r="U55" s="6">
        <v>22435</v>
      </c>
      <c r="V55" s="6">
        <v>4825</v>
      </c>
      <c r="W55" s="6">
        <v>693</v>
      </c>
      <c r="X55" s="6">
        <v>14084</v>
      </c>
      <c r="Y55" s="6">
        <v>8677</v>
      </c>
      <c r="Z55" s="6">
        <v>1984</v>
      </c>
      <c r="AA55" s="6">
        <v>6431</v>
      </c>
      <c r="AB55" s="6">
        <v>1738</v>
      </c>
      <c r="AC55" s="6">
        <v>14</v>
      </c>
      <c r="AD55" s="6">
        <v>389</v>
      </c>
      <c r="AE55" s="6">
        <v>9699</v>
      </c>
      <c r="AF55" s="6">
        <v>3493</v>
      </c>
      <c r="AG55" s="6">
        <v>8304</v>
      </c>
      <c r="AH55" s="6">
        <v>2967</v>
      </c>
      <c r="AI55" s="6">
        <v>19399</v>
      </c>
      <c r="AJ55" s="6">
        <v>1404</v>
      </c>
      <c r="AK55" s="6">
        <v>0</v>
      </c>
      <c r="AL55" s="6">
        <v>1614</v>
      </c>
      <c r="AM55" s="6">
        <v>14115</v>
      </c>
      <c r="AN55" s="6">
        <v>7944</v>
      </c>
      <c r="AO55" s="6">
        <v>2436</v>
      </c>
      <c r="AP55" s="6">
        <v>3586</v>
      </c>
      <c r="AQ55" s="6">
        <v>1949</v>
      </c>
      <c r="AR55" s="6">
        <v>495</v>
      </c>
      <c r="AS55" s="6">
        <v>23</v>
      </c>
      <c r="AT55" s="6">
        <v>104415</v>
      </c>
      <c r="AU55" s="6">
        <v>467</v>
      </c>
      <c r="AV55" s="6">
        <v>0</v>
      </c>
      <c r="AW55" s="6">
        <v>3400</v>
      </c>
      <c r="AX55" s="6">
        <v>4463</v>
      </c>
      <c r="AY55" s="6">
        <v>114</v>
      </c>
      <c r="AZ55" s="6">
        <v>5244</v>
      </c>
      <c r="BA55" s="6">
        <v>34</v>
      </c>
      <c r="BB55" s="6">
        <v>9082.5439453125</v>
      </c>
      <c r="BC55" s="6">
        <v>2265.49658203125</v>
      </c>
      <c r="BD55" s="6">
        <v>9.3765420913696289</v>
      </c>
      <c r="BE55" s="6">
        <v>1530.300048828125</v>
      </c>
      <c r="BF55" s="6">
        <v>87.5</v>
      </c>
      <c r="BG55" s="6">
        <v>6962.4990234375</v>
      </c>
      <c r="BH55" s="6">
        <v>221.30024719238281</v>
      </c>
      <c r="BI55" s="6">
        <v>2141.2998046875</v>
      </c>
      <c r="BJ55" s="6">
        <v>5571.55078125</v>
      </c>
    </row>
    <row r="56" spans="1:62" ht="12.75" x14ac:dyDescent="0.2">
      <c r="A56" s="11">
        <v>38487</v>
      </c>
      <c r="B56" s="6">
        <v>422978</v>
      </c>
      <c r="C56" s="6">
        <v>6678</v>
      </c>
      <c r="D56" s="6">
        <v>2815</v>
      </c>
      <c r="E56" s="6">
        <v>17038</v>
      </c>
      <c r="F56" s="6">
        <v>4185</v>
      </c>
      <c r="G56" s="6">
        <v>46818</v>
      </c>
      <c r="H56" s="6">
        <v>6825</v>
      </c>
      <c r="I56" s="6">
        <v>6517</v>
      </c>
      <c r="J56" s="6">
        <v>440</v>
      </c>
      <c r="L56" s="6">
        <v>52577</v>
      </c>
      <c r="M56" s="6">
        <v>3050</v>
      </c>
      <c r="O56" s="6">
        <v>275</v>
      </c>
      <c r="P56" s="6">
        <v>1969</v>
      </c>
      <c r="Q56" s="6">
        <v>2422</v>
      </c>
      <c r="R56" s="6">
        <v>1351</v>
      </c>
      <c r="S56" s="6">
        <v>1011</v>
      </c>
      <c r="T56" s="6">
        <v>1332</v>
      </c>
      <c r="U56" s="6">
        <v>28666</v>
      </c>
      <c r="V56" s="6">
        <v>3300</v>
      </c>
      <c r="W56" s="6">
        <v>827</v>
      </c>
      <c r="X56" s="6">
        <v>12229</v>
      </c>
      <c r="Y56" s="6">
        <v>6476</v>
      </c>
      <c r="Z56" s="6">
        <v>931</v>
      </c>
      <c r="AA56" s="6">
        <v>10822</v>
      </c>
      <c r="AB56" s="6">
        <v>2916</v>
      </c>
      <c r="AC56" s="6">
        <v>13</v>
      </c>
      <c r="AD56" s="6">
        <v>496</v>
      </c>
      <c r="AE56" s="6">
        <v>8716</v>
      </c>
      <c r="AF56" s="6">
        <v>4424</v>
      </c>
      <c r="AG56" s="6">
        <v>6523</v>
      </c>
      <c r="AH56" s="6">
        <v>3557</v>
      </c>
      <c r="AI56" s="6">
        <v>22143</v>
      </c>
      <c r="AJ56" s="6">
        <v>748</v>
      </c>
      <c r="AK56" s="6">
        <v>0</v>
      </c>
      <c r="AL56" s="6">
        <v>743</v>
      </c>
      <c r="AM56" s="6">
        <v>19028</v>
      </c>
      <c r="AN56" s="6">
        <v>1561</v>
      </c>
      <c r="AO56" s="6">
        <v>2771</v>
      </c>
      <c r="AP56" s="6">
        <v>3821</v>
      </c>
      <c r="AQ56" s="6">
        <v>2681</v>
      </c>
      <c r="AR56" s="6">
        <v>293</v>
      </c>
      <c r="AS56" s="6">
        <v>117</v>
      </c>
      <c r="AT56" s="6">
        <v>116656</v>
      </c>
      <c r="AU56" s="6">
        <v>682</v>
      </c>
      <c r="AV56" s="6">
        <v>4</v>
      </c>
      <c r="AW56" s="6">
        <v>1004</v>
      </c>
      <c r="AX56" s="6">
        <v>1988</v>
      </c>
      <c r="AY56" s="6">
        <v>89</v>
      </c>
      <c r="AZ56" s="6">
        <v>3412</v>
      </c>
      <c r="BA56" s="6">
        <v>42</v>
      </c>
      <c r="BB56" s="6">
        <v>9528.2353515625</v>
      </c>
      <c r="BC56" s="6">
        <v>2313.316650390625</v>
      </c>
      <c r="BD56" s="6">
        <v>4.6204080581665039</v>
      </c>
      <c r="BE56" s="6">
        <v>1454.800048828125</v>
      </c>
      <c r="BF56" s="6">
        <v>209.39999389648437</v>
      </c>
      <c r="BG56" s="6">
        <v>6544.21337890625</v>
      </c>
      <c r="BH56" s="6">
        <v>210.95176696777344</v>
      </c>
      <c r="BI56" s="6">
        <v>2223.61181640625</v>
      </c>
      <c r="BJ56" s="6">
        <v>6312.05810546875</v>
      </c>
    </row>
    <row r="57" spans="1:62" ht="12.75" x14ac:dyDescent="0.2">
      <c r="A57" s="11">
        <v>38518</v>
      </c>
      <c r="B57" s="6">
        <v>594137</v>
      </c>
      <c r="C57" s="6">
        <v>11921</v>
      </c>
      <c r="D57" s="6">
        <v>2968</v>
      </c>
      <c r="E57" s="6">
        <v>18875</v>
      </c>
      <c r="F57" s="6">
        <v>6114</v>
      </c>
      <c r="G57" s="6">
        <v>48797</v>
      </c>
      <c r="H57" s="6">
        <v>6382</v>
      </c>
      <c r="I57" s="6">
        <v>5807</v>
      </c>
      <c r="J57" s="6">
        <v>1474</v>
      </c>
      <c r="L57" s="6">
        <v>59238</v>
      </c>
      <c r="M57" s="6">
        <v>8374</v>
      </c>
      <c r="O57" s="6">
        <v>275</v>
      </c>
      <c r="P57" s="6">
        <v>10514</v>
      </c>
      <c r="Q57" s="6">
        <v>5416</v>
      </c>
      <c r="R57" s="6">
        <v>2257</v>
      </c>
      <c r="S57" s="6">
        <v>1814</v>
      </c>
      <c r="T57" s="6">
        <v>3265</v>
      </c>
      <c r="U57" s="6">
        <v>30717</v>
      </c>
      <c r="V57" s="6">
        <v>4540</v>
      </c>
      <c r="W57" s="6">
        <v>2767</v>
      </c>
      <c r="X57" s="6">
        <v>15201</v>
      </c>
      <c r="Y57" s="6">
        <v>16004</v>
      </c>
      <c r="Z57" s="6">
        <v>3602</v>
      </c>
      <c r="AA57" s="6">
        <v>14589</v>
      </c>
      <c r="AB57" s="6">
        <v>3925</v>
      </c>
      <c r="AC57" s="6">
        <v>24</v>
      </c>
      <c r="AD57" s="6">
        <v>1268</v>
      </c>
      <c r="AE57" s="6">
        <v>11215</v>
      </c>
      <c r="AF57" s="6">
        <v>4604</v>
      </c>
      <c r="AG57" s="6">
        <v>13737</v>
      </c>
      <c r="AH57" s="6">
        <v>4545</v>
      </c>
      <c r="AI57" s="6">
        <v>35084</v>
      </c>
      <c r="AJ57" s="6">
        <v>2362</v>
      </c>
      <c r="AK57" s="6">
        <v>0</v>
      </c>
      <c r="AL57" s="6">
        <v>4721</v>
      </c>
      <c r="AM57" s="6">
        <v>29617</v>
      </c>
      <c r="AN57" s="6">
        <v>2690</v>
      </c>
      <c r="AO57" s="6">
        <v>10076</v>
      </c>
      <c r="AP57" s="6">
        <v>4611</v>
      </c>
      <c r="AQ57" s="6">
        <v>4328</v>
      </c>
      <c r="AR57" s="6">
        <v>616</v>
      </c>
      <c r="AS57" s="6">
        <v>432</v>
      </c>
      <c r="AT57" s="6">
        <v>158003</v>
      </c>
      <c r="AU57" s="6">
        <v>1236</v>
      </c>
      <c r="AV57" s="6">
        <v>2</v>
      </c>
      <c r="AW57" s="6">
        <v>8105</v>
      </c>
      <c r="AX57" s="6">
        <v>2690</v>
      </c>
      <c r="AY57" s="6">
        <v>153</v>
      </c>
      <c r="AZ57" s="6">
        <v>9120</v>
      </c>
      <c r="BA57" s="6">
        <v>60</v>
      </c>
      <c r="BB57" s="6">
        <v>8953.1982421875</v>
      </c>
      <c r="BC57" s="6">
        <v>1948.235595703125</v>
      </c>
      <c r="BD57" s="6">
        <v>8.1872406005859375</v>
      </c>
      <c r="BE57" s="6">
        <v>1290.699951171875</v>
      </c>
      <c r="BF57" s="6">
        <v>230</v>
      </c>
      <c r="BG57" s="6">
        <v>7680.34326171875</v>
      </c>
      <c r="BH57" s="6">
        <v>191.15522766113281</v>
      </c>
      <c r="BI57" s="6">
        <v>1870.1412353515625</v>
      </c>
      <c r="BJ57" s="6">
        <v>6398.7392578125</v>
      </c>
    </row>
    <row r="58" spans="1:62" ht="12.75" x14ac:dyDescent="0.2">
      <c r="A58" s="11">
        <v>38548</v>
      </c>
      <c r="B58" s="6">
        <v>777000</v>
      </c>
      <c r="C58" s="6">
        <v>15974</v>
      </c>
      <c r="D58" s="6">
        <v>3527</v>
      </c>
      <c r="E58" s="6">
        <v>30885</v>
      </c>
      <c r="F58" s="6">
        <v>8057</v>
      </c>
      <c r="G58" s="6">
        <v>86224</v>
      </c>
      <c r="H58" s="6">
        <v>11218</v>
      </c>
      <c r="I58" s="6">
        <v>7102</v>
      </c>
      <c r="J58" s="6">
        <v>2014</v>
      </c>
      <c r="L58" s="6">
        <v>80627</v>
      </c>
      <c r="M58" s="6">
        <v>13538</v>
      </c>
      <c r="O58" s="6">
        <v>975</v>
      </c>
      <c r="P58" s="6">
        <v>11645</v>
      </c>
      <c r="Q58" s="6">
        <v>6420</v>
      </c>
      <c r="R58" s="6">
        <v>2620</v>
      </c>
      <c r="S58" s="6">
        <v>2632</v>
      </c>
      <c r="T58" s="6">
        <v>2647</v>
      </c>
      <c r="U58" s="6">
        <v>32870</v>
      </c>
      <c r="V58" s="6">
        <v>5261</v>
      </c>
      <c r="W58" s="6">
        <v>3162</v>
      </c>
      <c r="X58" s="6">
        <v>17746</v>
      </c>
      <c r="Y58" s="6">
        <v>20326</v>
      </c>
      <c r="Z58" s="6">
        <v>4476</v>
      </c>
      <c r="AA58" s="6">
        <v>20048</v>
      </c>
      <c r="AB58" s="6">
        <v>5568</v>
      </c>
      <c r="AC58" s="6">
        <v>32</v>
      </c>
      <c r="AD58" s="6">
        <v>1606</v>
      </c>
      <c r="AE58" s="6">
        <v>16503</v>
      </c>
      <c r="AF58" s="6">
        <v>4821</v>
      </c>
      <c r="AG58" s="6">
        <v>18344</v>
      </c>
      <c r="AH58" s="6">
        <v>5373</v>
      </c>
      <c r="AI58" s="6">
        <v>45765</v>
      </c>
      <c r="AJ58" s="6">
        <v>6332</v>
      </c>
      <c r="AK58" s="6">
        <v>0</v>
      </c>
      <c r="AL58" s="6">
        <v>6150</v>
      </c>
      <c r="AM58" s="6">
        <v>34470</v>
      </c>
      <c r="AN58" s="6">
        <v>6970</v>
      </c>
      <c r="AO58" s="6">
        <v>14795</v>
      </c>
      <c r="AP58" s="6">
        <v>4807</v>
      </c>
      <c r="AQ58" s="6">
        <v>9079</v>
      </c>
      <c r="AR58" s="6">
        <v>686</v>
      </c>
      <c r="AS58" s="6">
        <v>1014</v>
      </c>
      <c r="AT58" s="6">
        <v>172564</v>
      </c>
      <c r="AU58" s="6">
        <v>2347</v>
      </c>
      <c r="AV58" s="6">
        <v>2</v>
      </c>
      <c r="AW58" s="6">
        <v>13031</v>
      </c>
      <c r="AX58" s="6">
        <v>7363</v>
      </c>
      <c r="AY58" s="6">
        <v>268</v>
      </c>
      <c r="AZ58" s="6">
        <v>9036</v>
      </c>
      <c r="BA58" s="6">
        <v>80</v>
      </c>
      <c r="BB58" s="6">
        <v>9948.0048828125</v>
      </c>
      <c r="BC58" s="6">
        <v>2211.16259765625</v>
      </c>
      <c r="BD58" s="6">
        <v>16.36767578125</v>
      </c>
      <c r="BE58" s="6">
        <v>1506.199951171875</v>
      </c>
      <c r="BF58" s="6">
        <v>260.29998779296875</v>
      </c>
      <c r="BG58" s="6">
        <v>7978.33056640625</v>
      </c>
      <c r="BH58" s="6">
        <v>198.72636413574219</v>
      </c>
      <c r="BI58" s="6">
        <v>2172.937255859375</v>
      </c>
      <c r="BJ58" s="6">
        <v>9956.0244140625</v>
      </c>
    </row>
    <row r="59" spans="1:62" ht="12.75" x14ac:dyDescent="0.2">
      <c r="A59" s="11">
        <v>38579</v>
      </c>
      <c r="B59" s="6">
        <v>791293</v>
      </c>
      <c r="C59" s="6">
        <v>17573</v>
      </c>
      <c r="D59" s="6">
        <v>3809</v>
      </c>
      <c r="E59" s="6">
        <v>30523</v>
      </c>
      <c r="F59" s="6">
        <v>8276</v>
      </c>
      <c r="G59" s="6">
        <v>86927</v>
      </c>
      <c r="H59" s="6">
        <v>8839</v>
      </c>
      <c r="I59" s="6">
        <v>7254</v>
      </c>
      <c r="J59" s="6">
        <v>2335</v>
      </c>
      <c r="L59" s="6">
        <v>74855</v>
      </c>
      <c r="M59" s="6">
        <v>15011</v>
      </c>
      <c r="O59" s="6">
        <v>1275</v>
      </c>
      <c r="P59" s="6">
        <v>11824</v>
      </c>
      <c r="Q59" s="6">
        <v>6106</v>
      </c>
      <c r="R59" s="6">
        <v>2885</v>
      </c>
      <c r="S59" s="6">
        <v>2083</v>
      </c>
      <c r="T59" s="6">
        <v>3340</v>
      </c>
      <c r="U59" s="6">
        <v>31768</v>
      </c>
      <c r="V59" s="6">
        <v>5371</v>
      </c>
      <c r="W59" s="6">
        <v>4809</v>
      </c>
      <c r="X59" s="6">
        <v>19181</v>
      </c>
      <c r="Y59" s="6">
        <v>18634</v>
      </c>
      <c r="Z59" s="6">
        <v>3729</v>
      </c>
      <c r="AA59" s="6">
        <v>23145</v>
      </c>
      <c r="AB59" s="6">
        <v>6037</v>
      </c>
      <c r="AC59" s="6">
        <v>32</v>
      </c>
      <c r="AD59" s="6">
        <v>1316</v>
      </c>
      <c r="AE59" s="6">
        <v>16868</v>
      </c>
      <c r="AF59" s="6">
        <v>5093</v>
      </c>
      <c r="AG59" s="6">
        <v>19903</v>
      </c>
      <c r="AH59" s="6">
        <v>4695</v>
      </c>
      <c r="AI59" s="6">
        <v>44111</v>
      </c>
      <c r="AJ59" s="6">
        <v>6613</v>
      </c>
      <c r="AK59" s="6">
        <v>0</v>
      </c>
      <c r="AL59" s="6">
        <v>6032</v>
      </c>
      <c r="AM59" s="6">
        <v>35302</v>
      </c>
      <c r="AN59" s="6">
        <v>9097</v>
      </c>
      <c r="AO59" s="6">
        <v>14914</v>
      </c>
      <c r="AP59" s="6">
        <v>4964</v>
      </c>
      <c r="AQ59" s="6">
        <v>11146</v>
      </c>
      <c r="AR59" s="6">
        <v>567</v>
      </c>
      <c r="AS59" s="6">
        <v>2879</v>
      </c>
      <c r="AT59" s="6">
        <v>176753</v>
      </c>
      <c r="AU59" s="6">
        <v>2010</v>
      </c>
      <c r="AV59" s="6">
        <v>3</v>
      </c>
      <c r="AW59" s="6">
        <v>14892</v>
      </c>
      <c r="AX59" s="6">
        <v>9648</v>
      </c>
      <c r="AY59" s="6">
        <v>459</v>
      </c>
      <c r="AZ59" s="6">
        <v>8333</v>
      </c>
      <c r="BA59" s="6">
        <v>75</v>
      </c>
      <c r="BB59" s="6">
        <v>9807.9140625</v>
      </c>
      <c r="BC59" s="6">
        <v>2190.8203125</v>
      </c>
      <c r="BD59" s="6">
        <v>10.856276512145996</v>
      </c>
      <c r="BE59" s="6">
        <v>1686.199951171875</v>
      </c>
      <c r="BF59" s="6">
        <v>207.19999694824219</v>
      </c>
      <c r="BG59" s="6">
        <v>8001.29833984375</v>
      </c>
      <c r="BH59" s="6">
        <v>182.36662292480469</v>
      </c>
      <c r="BI59" s="6">
        <v>2334.669677734375</v>
      </c>
      <c r="BJ59" s="6">
        <v>10003.421875</v>
      </c>
    </row>
    <row r="60" spans="1:62" ht="12.75" x14ac:dyDescent="0.2">
      <c r="A60" s="11">
        <v>38610</v>
      </c>
      <c r="B60" s="6">
        <v>577543</v>
      </c>
      <c r="C60" s="6">
        <v>9582</v>
      </c>
      <c r="D60" s="6">
        <v>3157</v>
      </c>
      <c r="E60" s="6">
        <v>22218</v>
      </c>
      <c r="F60" s="6">
        <v>4441</v>
      </c>
      <c r="G60" s="6">
        <v>61079</v>
      </c>
      <c r="H60" s="6">
        <v>8250</v>
      </c>
      <c r="I60" s="6">
        <v>4431</v>
      </c>
      <c r="J60" s="6">
        <v>1312</v>
      </c>
      <c r="L60" s="6">
        <v>58916</v>
      </c>
      <c r="M60" s="6">
        <v>11382</v>
      </c>
      <c r="O60" s="6">
        <v>1127</v>
      </c>
      <c r="P60" s="6">
        <v>6338</v>
      </c>
      <c r="Q60" s="6">
        <v>2540</v>
      </c>
      <c r="R60" s="6">
        <v>1817</v>
      </c>
      <c r="S60" s="6">
        <v>1325</v>
      </c>
      <c r="T60" s="6">
        <v>1900</v>
      </c>
      <c r="U60" s="6">
        <v>29702</v>
      </c>
      <c r="V60" s="6">
        <v>4092</v>
      </c>
      <c r="W60" s="6">
        <v>2123</v>
      </c>
      <c r="X60" s="6">
        <v>15275</v>
      </c>
      <c r="Y60" s="6">
        <v>10323</v>
      </c>
      <c r="Z60" s="6">
        <v>2169</v>
      </c>
      <c r="AA60" s="6">
        <v>14759</v>
      </c>
      <c r="AB60" s="6">
        <v>3404</v>
      </c>
      <c r="AC60" s="6">
        <v>19</v>
      </c>
      <c r="AD60" s="6">
        <v>818</v>
      </c>
      <c r="AE60" s="6">
        <v>14753</v>
      </c>
      <c r="AF60" s="6">
        <v>3592</v>
      </c>
      <c r="AG60" s="6">
        <v>11807</v>
      </c>
      <c r="AH60" s="6">
        <v>3966</v>
      </c>
      <c r="AI60" s="6">
        <v>30741</v>
      </c>
      <c r="AJ60" s="6">
        <v>3067</v>
      </c>
      <c r="AK60" s="6">
        <v>0</v>
      </c>
      <c r="AL60" s="6">
        <v>2104</v>
      </c>
      <c r="AM60" s="6">
        <v>27551</v>
      </c>
      <c r="AN60" s="6">
        <v>8251</v>
      </c>
      <c r="AO60" s="6">
        <v>10640</v>
      </c>
      <c r="AP60" s="6">
        <v>3729</v>
      </c>
      <c r="AQ60" s="6">
        <v>4526</v>
      </c>
      <c r="AR60" s="6">
        <v>247</v>
      </c>
      <c r="AS60" s="6">
        <v>446</v>
      </c>
      <c r="AT60" s="6">
        <v>148199</v>
      </c>
      <c r="AU60" s="6">
        <v>1214</v>
      </c>
      <c r="AV60" s="6">
        <v>3</v>
      </c>
      <c r="AW60" s="6">
        <v>8184</v>
      </c>
      <c r="AX60" s="6">
        <v>5998</v>
      </c>
      <c r="AY60" s="6">
        <v>73</v>
      </c>
      <c r="AZ60" s="6">
        <v>5898</v>
      </c>
      <c r="BA60" s="6">
        <v>54</v>
      </c>
      <c r="BB60" s="6">
        <v>9450.2744140625</v>
      </c>
      <c r="BC60" s="6">
        <v>1759.085693359375</v>
      </c>
      <c r="BD60" s="6">
        <v>6.6677556037902832</v>
      </c>
      <c r="BE60" s="6">
        <v>989</v>
      </c>
      <c r="BF60" s="6">
        <v>206</v>
      </c>
      <c r="BG60" s="6">
        <v>6592.8349609375</v>
      </c>
      <c r="BH60" s="6">
        <v>177.62356567382812</v>
      </c>
      <c r="BI60" s="6">
        <v>1593.24169921875</v>
      </c>
      <c r="BJ60" s="6">
        <v>8637.14453125</v>
      </c>
    </row>
    <row r="61" spans="1:62" ht="12.75" x14ac:dyDescent="0.2">
      <c r="A61" s="11">
        <v>38640</v>
      </c>
      <c r="B61" s="6">
        <v>434692</v>
      </c>
      <c r="C61" s="6">
        <v>5720</v>
      </c>
      <c r="D61" s="6">
        <v>3507</v>
      </c>
      <c r="E61" s="6">
        <v>19430</v>
      </c>
      <c r="F61" s="6">
        <v>3327</v>
      </c>
      <c r="G61" s="6">
        <v>54455</v>
      </c>
      <c r="H61" s="6">
        <v>7129</v>
      </c>
      <c r="I61" s="6">
        <v>5023</v>
      </c>
      <c r="J61" s="6">
        <v>930</v>
      </c>
      <c r="L61" s="6">
        <v>54543</v>
      </c>
      <c r="M61" s="6">
        <v>4592</v>
      </c>
      <c r="O61" s="6">
        <v>1130</v>
      </c>
      <c r="P61" s="6">
        <v>2448</v>
      </c>
      <c r="Q61" s="6">
        <v>1339</v>
      </c>
      <c r="R61" s="6">
        <v>977</v>
      </c>
      <c r="S61" s="6">
        <v>925</v>
      </c>
      <c r="T61" s="6">
        <v>585</v>
      </c>
      <c r="U61" s="6">
        <v>18668</v>
      </c>
      <c r="V61" s="6">
        <v>4046</v>
      </c>
      <c r="W61" s="6">
        <v>1960</v>
      </c>
      <c r="X61" s="6">
        <v>10203</v>
      </c>
      <c r="Y61" s="6">
        <v>7428</v>
      </c>
      <c r="Z61" s="6">
        <v>1953</v>
      </c>
      <c r="AA61" s="6">
        <v>7375</v>
      </c>
      <c r="AB61" s="6">
        <v>1041</v>
      </c>
      <c r="AC61" s="6">
        <v>14</v>
      </c>
      <c r="AD61" s="6">
        <v>440</v>
      </c>
      <c r="AE61" s="6">
        <v>11965</v>
      </c>
      <c r="AF61" s="6">
        <v>2879</v>
      </c>
      <c r="AG61" s="6">
        <v>7982</v>
      </c>
      <c r="AH61" s="6">
        <v>3341</v>
      </c>
      <c r="AI61" s="6">
        <v>18807</v>
      </c>
      <c r="AJ61" s="6">
        <v>770</v>
      </c>
      <c r="AK61" s="6">
        <v>0</v>
      </c>
      <c r="AL61" s="6">
        <v>952</v>
      </c>
      <c r="AM61" s="6">
        <v>16869</v>
      </c>
      <c r="AN61" s="6">
        <v>8661</v>
      </c>
      <c r="AO61" s="6">
        <v>5409</v>
      </c>
      <c r="AP61" s="6">
        <v>3765</v>
      </c>
      <c r="AQ61" s="6">
        <v>695</v>
      </c>
      <c r="AR61" s="6">
        <v>66</v>
      </c>
      <c r="AS61" s="6">
        <v>248</v>
      </c>
      <c r="AT61" s="6">
        <v>122115</v>
      </c>
      <c r="AU61" s="6">
        <v>622</v>
      </c>
      <c r="AV61" s="6">
        <v>4</v>
      </c>
      <c r="AW61" s="6">
        <v>2727</v>
      </c>
      <c r="AX61" s="6">
        <v>4052</v>
      </c>
      <c r="AY61" s="6">
        <v>91</v>
      </c>
      <c r="AZ61" s="6">
        <v>3450</v>
      </c>
      <c r="BA61" s="6">
        <v>37</v>
      </c>
      <c r="BB61" s="6">
        <v>9504.26953125</v>
      </c>
      <c r="BC61" s="6">
        <v>2086.20703125</v>
      </c>
      <c r="BD61" s="6">
        <v>7.348175048828125</v>
      </c>
      <c r="BE61" s="6">
        <v>1068.5</v>
      </c>
      <c r="BF61" s="6">
        <v>172.30000305175781</v>
      </c>
      <c r="BG61" s="6">
        <v>6094.43115234375</v>
      </c>
      <c r="BH61" s="6">
        <v>224.03955078125</v>
      </c>
      <c r="BI61" s="6">
        <v>2232.61474609375</v>
      </c>
      <c r="BJ61" s="6">
        <v>6886.140625</v>
      </c>
    </row>
    <row r="62" spans="1:62" ht="12.75" x14ac:dyDescent="0.2">
      <c r="A62" s="11">
        <v>38671</v>
      </c>
      <c r="B62" s="6">
        <v>373351</v>
      </c>
      <c r="C62" s="6">
        <v>6523</v>
      </c>
      <c r="D62" s="6">
        <v>3443</v>
      </c>
      <c r="E62" s="6">
        <v>16475</v>
      </c>
      <c r="F62" s="6">
        <v>3215</v>
      </c>
      <c r="G62" s="6">
        <v>55973</v>
      </c>
      <c r="H62" s="6">
        <v>7770</v>
      </c>
      <c r="I62" s="6">
        <v>4341</v>
      </c>
      <c r="J62" s="6">
        <v>494</v>
      </c>
      <c r="L62" s="6">
        <v>45508</v>
      </c>
      <c r="M62" s="6">
        <v>3122</v>
      </c>
      <c r="O62" s="6">
        <v>1141</v>
      </c>
      <c r="P62" s="6">
        <v>1356</v>
      </c>
      <c r="Q62" s="6">
        <v>862</v>
      </c>
      <c r="R62" s="6">
        <v>920</v>
      </c>
      <c r="S62" s="6">
        <v>734</v>
      </c>
      <c r="T62" s="6">
        <v>762</v>
      </c>
      <c r="U62" s="6">
        <v>13130</v>
      </c>
      <c r="V62" s="6">
        <v>3205</v>
      </c>
      <c r="W62" s="6">
        <v>909</v>
      </c>
      <c r="X62" s="6">
        <v>9504</v>
      </c>
      <c r="Y62" s="6">
        <v>6371</v>
      </c>
      <c r="Z62" s="6">
        <v>1934</v>
      </c>
      <c r="AA62" s="6">
        <v>7251</v>
      </c>
      <c r="AB62" s="6">
        <v>1076</v>
      </c>
      <c r="AC62" s="6">
        <v>12</v>
      </c>
      <c r="AD62" s="6">
        <v>329</v>
      </c>
      <c r="AE62" s="6">
        <v>11183</v>
      </c>
      <c r="AF62" s="6">
        <v>3338</v>
      </c>
      <c r="AG62" s="6">
        <v>7055</v>
      </c>
      <c r="AH62" s="6">
        <v>2791</v>
      </c>
      <c r="AI62" s="6">
        <v>15476</v>
      </c>
      <c r="AJ62" s="6">
        <v>239</v>
      </c>
      <c r="AK62" s="6">
        <v>0</v>
      </c>
      <c r="AL62" s="6">
        <v>677</v>
      </c>
      <c r="AM62" s="6">
        <v>13161</v>
      </c>
      <c r="AN62" s="6">
        <v>8210</v>
      </c>
      <c r="AO62" s="6">
        <v>4766</v>
      </c>
      <c r="AP62" s="6">
        <v>3101</v>
      </c>
      <c r="AQ62" s="6">
        <v>278</v>
      </c>
      <c r="AR62" s="6">
        <v>181</v>
      </c>
      <c r="AS62" s="6">
        <v>170</v>
      </c>
      <c r="AT62" s="6">
        <v>96564</v>
      </c>
      <c r="AU62" s="6">
        <v>813</v>
      </c>
      <c r="AV62" s="6">
        <v>4</v>
      </c>
      <c r="AW62" s="6">
        <v>1337</v>
      </c>
      <c r="AX62" s="6">
        <v>4764</v>
      </c>
      <c r="AY62" s="6">
        <v>184</v>
      </c>
      <c r="AZ62" s="6">
        <v>2659</v>
      </c>
      <c r="BA62" s="6">
        <v>39</v>
      </c>
      <c r="BB62" s="6">
        <v>9571.66015625</v>
      </c>
      <c r="BC62" s="6">
        <v>2192.570068359375</v>
      </c>
      <c r="BD62" s="6">
        <v>12.436640739440918</v>
      </c>
      <c r="BE62" s="6">
        <v>1873.800048828125</v>
      </c>
      <c r="BF62" s="6">
        <v>56.099998474121094</v>
      </c>
      <c r="BG62" s="6">
        <v>6537.64013671875</v>
      </c>
      <c r="BH62" s="6">
        <v>197.7244873046875</v>
      </c>
      <c r="BI62" s="6">
        <v>2324.12841796875</v>
      </c>
      <c r="BJ62" s="6">
        <v>7451.60595703125</v>
      </c>
    </row>
    <row r="63" spans="1:62" ht="12.75" x14ac:dyDescent="0.2">
      <c r="A63" s="11">
        <v>38701</v>
      </c>
      <c r="B63" s="6">
        <v>406226</v>
      </c>
      <c r="C63" s="6">
        <v>9749</v>
      </c>
      <c r="D63" s="6">
        <v>3776</v>
      </c>
      <c r="E63" s="6">
        <v>17199</v>
      </c>
      <c r="F63" s="6">
        <v>2832</v>
      </c>
      <c r="G63" s="6">
        <v>58767</v>
      </c>
      <c r="H63" s="6">
        <v>8631</v>
      </c>
      <c r="I63" s="6">
        <v>4017</v>
      </c>
      <c r="J63" s="6">
        <v>217</v>
      </c>
      <c r="L63" s="6">
        <v>34132</v>
      </c>
      <c r="M63" s="6">
        <v>5814</v>
      </c>
      <c r="O63" s="6">
        <v>1056</v>
      </c>
      <c r="P63" s="6">
        <v>1850</v>
      </c>
      <c r="Q63" s="6">
        <v>2064</v>
      </c>
      <c r="R63" s="6">
        <v>1841</v>
      </c>
      <c r="S63" s="6">
        <v>706</v>
      </c>
      <c r="T63" s="6">
        <v>1063</v>
      </c>
      <c r="U63" s="6">
        <v>21702</v>
      </c>
      <c r="V63" s="6">
        <v>836</v>
      </c>
      <c r="W63" s="6">
        <v>1011</v>
      </c>
      <c r="X63" s="6">
        <v>8554</v>
      </c>
      <c r="Y63" s="6">
        <v>9405</v>
      </c>
      <c r="Z63" s="6">
        <v>1944</v>
      </c>
      <c r="AA63" s="6">
        <v>8717</v>
      </c>
      <c r="AB63" s="6">
        <v>1682</v>
      </c>
      <c r="AC63" s="6">
        <v>15</v>
      </c>
      <c r="AD63" s="6">
        <v>403</v>
      </c>
      <c r="AE63" s="6">
        <v>13261</v>
      </c>
      <c r="AF63" s="6">
        <v>2641</v>
      </c>
      <c r="AG63" s="6">
        <v>9277</v>
      </c>
      <c r="AH63" s="6">
        <v>2493</v>
      </c>
      <c r="AI63" s="6">
        <v>16648</v>
      </c>
      <c r="AJ63" s="6">
        <v>1320</v>
      </c>
      <c r="AK63" s="6">
        <v>0</v>
      </c>
      <c r="AL63" s="6">
        <v>1151</v>
      </c>
      <c r="AM63" s="6">
        <v>17260</v>
      </c>
      <c r="AN63" s="6">
        <v>9159</v>
      </c>
      <c r="AO63" s="6">
        <v>3590</v>
      </c>
      <c r="AP63" s="6">
        <v>3231</v>
      </c>
      <c r="AQ63" s="6">
        <v>1881</v>
      </c>
      <c r="AR63" s="6">
        <v>124</v>
      </c>
      <c r="AS63" s="6">
        <v>68</v>
      </c>
      <c r="AT63" s="6">
        <v>99620</v>
      </c>
      <c r="AU63" s="6">
        <v>972</v>
      </c>
      <c r="AV63" s="6">
        <v>0</v>
      </c>
      <c r="AW63" s="6">
        <v>3782</v>
      </c>
      <c r="AX63" s="6">
        <v>7844</v>
      </c>
      <c r="AY63" s="6">
        <v>327</v>
      </c>
      <c r="AZ63" s="6">
        <v>3548</v>
      </c>
      <c r="BA63" s="6">
        <v>48</v>
      </c>
      <c r="BB63" s="6">
        <v>10238.6767578125</v>
      </c>
      <c r="BC63" s="6">
        <v>2394.30224609375</v>
      </c>
      <c r="BD63" s="6">
        <v>16.431062698364258</v>
      </c>
      <c r="BE63" s="6">
        <v>2151.60009765625</v>
      </c>
      <c r="BF63" s="6">
        <v>98.699996948242188</v>
      </c>
      <c r="BG63" s="6">
        <v>7079.8603515625</v>
      </c>
      <c r="BH63" s="6">
        <v>261.29916381835937</v>
      </c>
      <c r="BI63" s="6">
        <v>2609.94384765625</v>
      </c>
      <c r="BJ63" s="6">
        <v>7072.1875</v>
      </c>
    </row>
    <row r="64" spans="1:62" ht="12.75" x14ac:dyDescent="0.2">
      <c r="A64" s="11">
        <v>38732</v>
      </c>
      <c r="B64" s="6">
        <v>318364</v>
      </c>
      <c r="C64" s="6">
        <v>4041</v>
      </c>
      <c r="D64" s="6">
        <v>3831</v>
      </c>
      <c r="E64" s="6">
        <v>14183</v>
      </c>
      <c r="F64" s="6">
        <v>1786</v>
      </c>
      <c r="G64" s="6">
        <v>49457</v>
      </c>
      <c r="H64" s="6">
        <v>8020</v>
      </c>
      <c r="I64" s="6">
        <v>4858</v>
      </c>
      <c r="J64" s="6">
        <v>453</v>
      </c>
      <c r="L64" s="6">
        <v>40727</v>
      </c>
      <c r="M64" s="6">
        <v>1368</v>
      </c>
      <c r="O64" s="6">
        <v>255</v>
      </c>
      <c r="P64" s="6">
        <v>887</v>
      </c>
      <c r="Q64" s="6">
        <v>1376</v>
      </c>
      <c r="R64" s="6">
        <v>681</v>
      </c>
      <c r="S64" s="6">
        <v>459</v>
      </c>
      <c r="T64" s="6">
        <v>344</v>
      </c>
      <c r="U64" s="6">
        <v>8856</v>
      </c>
      <c r="V64" s="6">
        <v>1923</v>
      </c>
      <c r="W64" s="6">
        <v>938</v>
      </c>
      <c r="X64" s="6">
        <v>9873</v>
      </c>
      <c r="Y64" s="6">
        <v>7680</v>
      </c>
      <c r="Z64" s="6">
        <v>907</v>
      </c>
      <c r="AA64" s="6">
        <v>2121</v>
      </c>
      <c r="AB64" s="6">
        <v>265</v>
      </c>
      <c r="AC64" s="6">
        <v>7</v>
      </c>
      <c r="AD64" s="6">
        <v>123</v>
      </c>
      <c r="AE64" s="6">
        <v>11725</v>
      </c>
      <c r="AF64" s="6">
        <v>4661</v>
      </c>
      <c r="AG64" s="6">
        <v>7842</v>
      </c>
      <c r="AH64" s="6">
        <v>2588</v>
      </c>
      <c r="AI64" s="6">
        <v>17720</v>
      </c>
      <c r="AJ64" s="6">
        <v>280</v>
      </c>
      <c r="AK64" s="6">
        <v>0</v>
      </c>
      <c r="AL64" s="6">
        <v>563</v>
      </c>
      <c r="AM64" s="6">
        <v>12631</v>
      </c>
      <c r="AN64" s="6">
        <v>3510</v>
      </c>
      <c r="AO64" s="6">
        <v>2157</v>
      </c>
      <c r="AP64" s="6">
        <v>3153</v>
      </c>
      <c r="AQ64" s="6">
        <v>844</v>
      </c>
      <c r="AR64" s="6">
        <v>20</v>
      </c>
      <c r="AS64" s="6">
        <v>42</v>
      </c>
      <c r="AT64" s="6">
        <v>78499</v>
      </c>
      <c r="AU64" s="6">
        <v>1266</v>
      </c>
      <c r="AV64" s="6">
        <v>1</v>
      </c>
      <c r="AW64" s="6">
        <v>753</v>
      </c>
      <c r="AX64" s="6">
        <v>2717</v>
      </c>
      <c r="AY64" s="6">
        <v>135</v>
      </c>
      <c r="AZ64" s="6">
        <v>1792</v>
      </c>
      <c r="BA64" s="6">
        <v>45</v>
      </c>
      <c r="BB64" s="6">
        <v>8495.744140625</v>
      </c>
      <c r="BC64" s="6">
        <v>2631.22021484375</v>
      </c>
      <c r="BD64" s="6">
        <v>95.189056396484375</v>
      </c>
      <c r="BE64" s="6">
        <v>1858.0999755859375</v>
      </c>
      <c r="BF64" s="6">
        <v>305.89999389648437</v>
      </c>
      <c r="BG64" s="6">
        <v>8519.5009765625</v>
      </c>
      <c r="BH64" s="6">
        <v>1203.7685546875</v>
      </c>
      <c r="BI64" s="6">
        <v>2838.828857421875</v>
      </c>
      <c r="BJ64" s="6">
        <v>5862.55712890625</v>
      </c>
    </row>
    <row r="65" spans="1:62" ht="12.75" x14ac:dyDescent="0.2">
      <c r="A65" s="11">
        <v>38763</v>
      </c>
      <c r="B65" s="6">
        <v>346138</v>
      </c>
      <c r="C65" s="6">
        <v>5197</v>
      </c>
      <c r="D65" s="6">
        <v>3390</v>
      </c>
      <c r="E65" s="6">
        <v>12939</v>
      </c>
      <c r="F65" s="6">
        <v>2436</v>
      </c>
      <c r="G65" s="6">
        <v>46922</v>
      </c>
      <c r="H65" s="6">
        <v>7130</v>
      </c>
      <c r="I65" s="6">
        <v>5132</v>
      </c>
      <c r="J65" s="6">
        <v>387</v>
      </c>
      <c r="L65" s="6">
        <v>43507</v>
      </c>
      <c r="M65" s="6">
        <v>4057</v>
      </c>
      <c r="O65" s="6">
        <v>543</v>
      </c>
      <c r="P65" s="6">
        <v>962</v>
      </c>
      <c r="Q65" s="6">
        <v>779</v>
      </c>
      <c r="R65" s="6">
        <v>489</v>
      </c>
      <c r="S65" s="6">
        <v>594</v>
      </c>
      <c r="T65" s="6">
        <v>411</v>
      </c>
      <c r="U65" s="6">
        <v>9660</v>
      </c>
      <c r="V65" s="6">
        <v>2622</v>
      </c>
      <c r="W65" s="6">
        <v>912</v>
      </c>
      <c r="X65" s="6">
        <v>10515</v>
      </c>
      <c r="Y65" s="6">
        <v>6183</v>
      </c>
      <c r="Z65" s="6">
        <v>737</v>
      </c>
      <c r="AA65" s="6">
        <v>5018</v>
      </c>
      <c r="AB65" s="6">
        <v>1063</v>
      </c>
      <c r="AC65" s="6">
        <v>8</v>
      </c>
      <c r="AD65" s="6">
        <v>185</v>
      </c>
      <c r="AE65" s="6">
        <v>11020</v>
      </c>
      <c r="AF65" s="6">
        <v>3994</v>
      </c>
      <c r="AG65" s="6">
        <v>6847</v>
      </c>
      <c r="AH65" s="6">
        <v>2467</v>
      </c>
      <c r="AI65" s="6">
        <v>18504</v>
      </c>
      <c r="AJ65" s="6">
        <v>300</v>
      </c>
      <c r="AK65" s="6">
        <v>0</v>
      </c>
      <c r="AL65" s="6">
        <v>500</v>
      </c>
      <c r="AM65" s="6">
        <v>18588</v>
      </c>
      <c r="AN65" s="6">
        <v>5417</v>
      </c>
      <c r="AO65" s="6">
        <v>4828</v>
      </c>
      <c r="AP65" s="6">
        <v>2496</v>
      </c>
      <c r="AQ65" s="6">
        <v>1836</v>
      </c>
      <c r="AR65" s="6">
        <v>36</v>
      </c>
      <c r="AS65" s="6">
        <v>111</v>
      </c>
      <c r="AT65" s="6">
        <v>86729</v>
      </c>
      <c r="AU65" s="6">
        <v>778</v>
      </c>
      <c r="AV65" s="6">
        <v>0</v>
      </c>
      <c r="AW65" s="6">
        <v>3326</v>
      </c>
      <c r="AX65" s="6">
        <v>3652</v>
      </c>
      <c r="AY65" s="6">
        <v>124</v>
      </c>
      <c r="AZ65" s="6">
        <v>2763</v>
      </c>
      <c r="BA65" s="6">
        <v>42</v>
      </c>
      <c r="BB65" s="6">
        <v>7450.00634765625</v>
      </c>
      <c r="BC65" s="6">
        <v>2354.955810546875</v>
      </c>
      <c r="BD65" s="6">
        <v>87.532371520996094</v>
      </c>
      <c r="BE65" s="6">
        <v>1582</v>
      </c>
      <c r="BF65" s="6">
        <v>353</v>
      </c>
      <c r="BG65" s="6">
        <v>7756.4013671875</v>
      </c>
      <c r="BH65" s="6">
        <v>991.29803466796875</v>
      </c>
      <c r="BI65" s="6">
        <v>2550.980224609375</v>
      </c>
      <c r="BJ65" s="6">
        <v>6114.35791015625</v>
      </c>
    </row>
    <row r="66" spans="1:62" ht="12.75" x14ac:dyDescent="0.2">
      <c r="A66" s="11">
        <v>38791</v>
      </c>
      <c r="B66" s="6">
        <v>406970</v>
      </c>
      <c r="C66" s="6">
        <v>7726</v>
      </c>
      <c r="D66" s="6">
        <v>3554</v>
      </c>
      <c r="E66" s="6">
        <v>12286</v>
      </c>
      <c r="F66" s="6">
        <v>2788</v>
      </c>
      <c r="G66" s="6">
        <v>53099</v>
      </c>
      <c r="H66" s="6">
        <v>7701</v>
      </c>
      <c r="I66" s="6">
        <v>6381</v>
      </c>
      <c r="J66" s="6">
        <v>812</v>
      </c>
      <c r="L66" s="6">
        <v>55900</v>
      </c>
      <c r="M66" s="6">
        <v>3476</v>
      </c>
      <c r="O66" s="6">
        <v>494</v>
      </c>
      <c r="P66" s="6">
        <v>1482</v>
      </c>
      <c r="Q66" s="6">
        <v>1617</v>
      </c>
      <c r="R66" s="6">
        <v>909</v>
      </c>
      <c r="S66" s="6">
        <v>1213</v>
      </c>
      <c r="T66" s="6">
        <v>575</v>
      </c>
      <c r="U66" s="6">
        <v>11968</v>
      </c>
      <c r="V66" s="6">
        <v>2355</v>
      </c>
      <c r="W66" s="6">
        <v>1039</v>
      </c>
      <c r="X66" s="6">
        <v>12512</v>
      </c>
      <c r="Y66" s="6">
        <v>7271</v>
      </c>
      <c r="Z66" s="6">
        <v>833</v>
      </c>
      <c r="AA66" s="6">
        <v>6901</v>
      </c>
      <c r="AB66" s="6">
        <v>1696</v>
      </c>
      <c r="AC66" s="6">
        <v>12</v>
      </c>
      <c r="AD66" s="6">
        <v>298</v>
      </c>
      <c r="AE66" s="6">
        <v>11955</v>
      </c>
      <c r="AF66" s="6">
        <v>4874</v>
      </c>
      <c r="AG66" s="6">
        <v>7577</v>
      </c>
      <c r="AH66" s="6">
        <v>2877</v>
      </c>
      <c r="AI66" s="6">
        <v>28892</v>
      </c>
      <c r="AJ66" s="6">
        <v>1641</v>
      </c>
      <c r="AK66" s="6">
        <v>0</v>
      </c>
      <c r="AL66" s="6">
        <v>564</v>
      </c>
      <c r="AM66" s="6">
        <v>17978</v>
      </c>
      <c r="AN66" s="6">
        <v>6304</v>
      </c>
      <c r="AO66" s="6">
        <v>8760</v>
      </c>
      <c r="AP66" s="6">
        <v>2376</v>
      </c>
      <c r="AQ66" s="6">
        <v>2046</v>
      </c>
      <c r="AR66" s="6">
        <v>45</v>
      </c>
      <c r="AS66" s="6">
        <v>167</v>
      </c>
      <c r="AT66" s="6">
        <v>97292</v>
      </c>
      <c r="AU66" s="6">
        <v>1064</v>
      </c>
      <c r="AV66" s="6">
        <v>2</v>
      </c>
      <c r="AW66" s="6">
        <v>2765</v>
      </c>
      <c r="AX66" s="6">
        <v>1403</v>
      </c>
      <c r="AY66" s="6">
        <v>141</v>
      </c>
      <c r="AZ66" s="6">
        <v>3299</v>
      </c>
      <c r="BA66" s="6">
        <v>51</v>
      </c>
      <c r="BB66" s="6">
        <v>8295.29296875</v>
      </c>
      <c r="BC66" s="6">
        <v>2512.91162109375</v>
      </c>
      <c r="BD66" s="6">
        <v>44.028343200683594</v>
      </c>
      <c r="BE66" s="6">
        <v>1697.9000244140625</v>
      </c>
      <c r="BF66" s="6">
        <v>357.20001220703125</v>
      </c>
      <c r="BG66" s="6">
        <v>8717.8564453125</v>
      </c>
      <c r="BH66" s="6">
        <v>1023.5331420898437</v>
      </c>
      <c r="BI66" s="6">
        <v>2198.530029296875</v>
      </c>
      <c r="BJ66" s="6">
        <v>6845.45947265625</v>
      </c>
    </row>
    <row r="67" spans="1:62" ht="12.75" x14ac:dyDescent="0.2">
      <c r="A67" s="11">
        <v>38822</v>
      </c>
      <c r="B67" s="6">
        <v>426027</v>
      </c>
      <c r="C67" s="6">
        <v>9059</v>
      </c>
      <c r="D67" s="6">
        <v>3174</v>
      </c>
      <c r="E67" s="6">
        <v>14248</v>
      </c>
      <c r="F67" s="6">
        <v>5482</v>
      </c>
      <c r="G67" s="6">
        <v>44123</v>
      </c>
      <c r="H67" s="6">
        <v>5752</v>
      </c>
      <c r="I67" s="6">
        <v>5822</v>
      </c>
      <c r="J67" s="6">
        <v>234</v>
      </c>
      <c r="L67" s="6">
        <v>61761</v>
      </c>
      <c r="M67" s="6">
        <v>6395</v>
      </c>
      <c r="O67" s="6">
        <v>160</v>
      </c>
      <c r="P67" s="6">
        <v>2869</v>
      </c>
      <c r="Q67" s="6">
        <v>1685</v>
      </c>
      <c r="R67" s="6">
        <v>707</v>
      </c>
      <c r="S67" s="6">
        <v>1530</v>
      </c>
      <c r="T67" s="6">
        <v>224</v>
      </c>
      <c r="U67" s="6">
        <v>16015</v>
      </c>
      <c r="V67" s="6">
        <v>2405</v>
      </c>
      <c r="W67" s="6">
        <v>874</v>
      </c>
      <c r="X67" s="6">
        <v>12088</v>
      </c>
      <c r="Y67" s="6">
        <v>8695</v>
      </c>
      <c r="Z67" s="6">
        <v>443</v>
      </c>
      <c r="AA67" s="6">
        <v>9740</v>
      </c>
      <c r="AB67" s="6">
        <v>1940</v>
      </c>
      <c r="AC67" s="6">
        <v>8</v>
      </c>
      <c r="AD67" s="6">
        <v>379</v>
      </c>
      <c r="AE67" s="6">
        <v>11087</v>
      </c>
      <c r="AF67" s="6">
        <v>2310</v>
      </c>
      <c r="AG67" s="6">
        <v>7685</v>
      </c>
      <c r="AH67" s="6">
        <v>4029</v>
      </c>
      <c r="AI67" s="6">
        <v>25894</v>
      </c>
      <c r="AJ67" s="6">
        <v>1062</v>
      </c>
      <c r="AK67" s="6">
        <v>0</v>
      </c>
      <c r="AL67" s="6">
        <v>503</v>
      </c>
      <c r="AM67" s="6">
        <v>25171</v>
      </c>
      <c r="AN67" s="6">
        <v>588</v>
      </c>
      <c r="AO67" s="6">
        <v>5619</v>
      </c>
      <c r="AP67" s="6">
        <v>1840</v>
      </c>
      <c r="AQ67" s="6">
        <v>2299</v>
      </c>
      <c r="AR67" s="6">
        <v>21</v>
      </c>
      <c r="AS67" s="6">
        <v>563</v>
      </c>
      <c r="AT67" s="6">
        <v>115654</v>
      </c>
      <c r="AU67" s="6">
        <v>1175</v>
      </c>
      <c r="AV67" s="6">
        <v>2</v>
      </c>
      <c r="AW67" s="6">
        <v>1439</v>
      </c>
      <c r="AX67" s="6">
        <v>1089</v>
      </c>
      <c r="AY67" s="6">
        <v>122</v>
      </c>
      <c r="AZ67" s="6">
        <v>2014</v>
      </c>
      <c r="BA67" s="6">
        <v>47</v>
      </c>
      <c r="BB67" s="6">
        <v>7636.8291015625</v>
      </c>
      <c r="BC67" s="6">
        <v>2369.83447265625</v>
      </c>
      <c r="BD67" s="6">
        <v>1.3137065172195435</v>
      </c>
      <c r="BE67" s="6">
        <v>1394</v>
      </c>
      <c r="BF67" s="6">
        <v>325</v>
      </c>
      <c r="BG67" s="6">
        <v>6537.07275390625</v>
      </c>
      <c r="BH67" s="6">
        <v>815.645751953125</v>
      </c>
      <c r="BI67" s="6">
        <v>2054.7861328125</v>
      </c>
      <c r="BJ67" s="6">
        <v>6350.8896484375</v>
      </c>
    </row>
    <row r="68" spans="1:62" ht="12.75" x14ac:dyDescent="0.2">
      <c r="A68" s="11">
        <v>38852</v>
      </c>
      <c r="B68" s="6">
        <v>504409</v>
      </c>
      <c r="C68" s="6">
        <v>11642</v>
      </c>
      <c r="D68" s="6">
        <v>3327</v>
      </c>
      <c r="E68" s="6">
        <v>16913</v>
      </c>
      <c r="F68" s="6">
        <v>7993</v>
      </c>
      <c r="G68" s="6">
        <v>54019</v>
      </c>
      <c r="H68" s="6">
        <v>5933</v>
      </c>
      <c r="I68" s="6">
        <v>6143</v>
      </c>
      <c r="J68" s="6">
        <v>530</v>
      </c>
      <c r="L68" s="6">
        <v>73935</v>
      </c>
      <c r="M68" s="6">
        <v>7215</v>
      </c>
      <c r="O68" s="6">
        <v>399</v>
      </c>
      <c r="P68" s="6">
        <v>3469</v>
      </c>
      <c r="Q68" s="6">
        <v>1740</v>
      </c>
      <c r="R68" s="6">
        <v>1672</v>
      </c>
      <c r="S68" s="6">
        <v>1771</v>
      </c>
      <c r="T68" s="6">
        <v>1084</v>
      </c>
      <c r="U68" s="6">
        <v>16160</v>
      </c>
      <c r="V68" s="6">
        <v>3514</v>
      </c>
      <c r="W68" s="6">
        <v>1201</v>
      </c>
      <c r="X68" s="6">
        <v>14552</v>
      </c>
      <c r="Y68" s="6">
        <v>8049</v>
      </c>
      <c r="Z68" s="6">
        <v>1060</v>
      </c>
      <c r="AA68" s="6">
        <v>10981</v>
      </c>
      <c r="AB68" s="6">
        <v>2864</v>
      </c>
      <c r="AC68" s="6">
        <v>11</v>
      </c>
      <c r="AD68" s="6">
        <v>503</v>
      </c>
      <c r="AE68" s="6">
        <v>12372</v>
      </c>
      <c r="AF68" s="6">
        <v>1105</v>
      </c>
      <c r="AG68" s="6">
        <v>10571</v>
      </c>
      <c r="AH68" s="6">
        <v>5047</v>
      </c>
      <c r="AI68" s="6">
        <v>31902</v>
      </c>
      <c r="AJ68" s="6">
        <v>1514</v>
      </c>
      <c r="AK68" s="6">
        <v>0</v>
      </c>
      <c r="AL68" s="6">
        <v>1213</v>
      </c>
      <c r="AM68" s="6">
        <v>27763</v>
      </c>
      <c r="AN68" s="6">
        <v>711</v>
      </c>
      <c r="AO68" s="6">
        <v>6787</v>
      </c>
      <c r="AP68" s="6">
        <v>3537</v>
      </c>
      <c r="AQ68" s="6">
        <v>2545</v>
      </c>
      <c r="AR68" s="6">
        <v>126</v>
      </c>
      <c r="AS68" s="6">
        <v>216</v>
      </c>
      <c r="AT68" s="6">
        <v>134777</v>
      </c>
      <c r="AU68" s="6">
        <v>1034</v>
      </c>
      <c r="AV68" s="6">
        <v>2</v>
      </c>
      <c r="AW68" s="6">
        <v>2191</v>
      </c>
      <c r="AX68" s="6">
        <v>970</v>
      </c>
      <c r="AY68" s="6">
        <v>263</v>
      </c>
      <c r="AZ68" s="6">
        <v>3028</v>
      </c>
      <c r="BA68" s="6">
        <v>57</v>
      </c>
      <c r="BB68" s="6">
        <v>7659.052734375</v>
      </c>
      <c r="BC68" s="6">
        <v>1908.7760009765625</v>
      </c>
      <c r="BD68" s="6">
        <v>0</v>
      </c>
      <c r="BE68" s="6">
        <v>1425.5</v>
      </c>
      <c r="BF68" s="6">
        <v>277.39999389648437</v>
      </c>
      <c r="BG68" s="6">
        <v>6733.72265625</v>
      </c>
      <c r="BH68" s="6">
        <v>864.09051513671875</v>
      </c>
      <c r="BI68" s="6">
        <v>2346.26611328125</v>
      </c>
      <c r="BJ68" s="6">
        <v>7458.60400390625</v>
      </c>
    </row>
    <row r="69" spans="1:62" ht="12.75" x14ac:dyDescent="0.2">
      <c r="A69" s="11">
        <v>38883</v>
      </c>
      <c r="B69" s="6">
        <v>629660</v>
      </c>
      <c r="C69" s="6">
        <v>19064</v>
      </c>
      <c r="D69" s="6">
        <v>3641</v>
      </c>
      <c r="E69" s="6">
        <v>25899</v>
      </c>
      <c r="F69" s="6">
        <v>9918</v>
      </c>
      <c r="G69" s="6">
        <v>66829</v>
      </c>
      <c r="H69" s="6">
        <v>8172</v>
      </c>
      <c r="I69" s="6">
        <v>7470</v>
      </c>
      <c r="J69" s="6">
        <v>1286</v>
      </c>
      <c r="L69" s="6">
        <v>76547</v>
      </c>
      <c r="M69" s="6">
        <v>11768</v>
      </c>
      <c r="O69" s="6">
        <v>445</v>
      </c>
      <c r="P69" s="6">
        <v>4022</v>
      </c>
      <c r="Q69" s="6">
        <v>2619</v>
      </c>
      <c r="R69" s="6">
        <v>1780</v>
      </c>
      <c r="S69" s="6">
        <v>2491</v>
      </c>
      <c r="T69" s="6">
        <v>1504</v>
      </c>
      <c r="U69" s="6">
        <v>19846</v>
      </c>
      <c r="V69" s="6">
        <v>3478</v>
      </c>
      <c r="W69" s="6">
        <v>2296</v>
      </c>
      <c r="X69" s="6">
        <v>16900</v>
      </c>
      <c r="Y69" s="6">
        <v>8207</v>
      </c>
      <c r="Z69" s="6">
        <v>1912</v>
      </c>
      <c r="AA69" s="6">
        <v>18748</v>
      </c>
      <c r="AB69" s="6">
        <v>3664</v>
      </c>
      <c r="AC69" s="6">
        <v>68</v>
      </c>
      <c r="AD69" s="6">
        <v>742</v>
      </c>
      <c r="AE69" s="6">
        <v>16470</v>
      </c>
      <c r="AF69" s="6">
        <v>1614</v>
      </c>
      <c r="AG69" s="6">
        <v>13402</v>
      </c>
      <c r="AH69" s="6">
        <v>5678</v>
      </c>
      <c r="AI69" s="6">
        <v>40392</v>
      </c>
      <c r="AJ69" s="6">
        <v>2788</v>
      </c>
      <c r="AK69" s="6">
        <v>0</v>
      </c>
      <c r="AL69" s="6">
        <v>1904</v>
      </c>
      <c r="AM69" s="6">
        <v>28692</v>
      </c>
      <c r="AN69" s="6">
        <v>2700</v>
      </c>
      <c r="AO69" s="6">
        <v>11967</v>
      </c>
      <c r="AP69" s="6">
        <v>3934</v>
      </c>
      <c r="AQ69" s="6">
        <v>5577</v>
      </c>
      <c r="AR69" s="6">
        <v>454</v>
      </c>
      <c r="AS69" s="6">
        <v>629</v>
      </c>
      <c r="AT69" s="6">
        <v>157909</v>
      </c>
      <c r="AU69" s="6">
        <v>2619</v>
      </c>
      <c r="AV69" s="6">
        <v>3</v>
      </c>
      <c r="AW69" s="6">
        <v>7879</v>
      </c>
      <c r="AX69" s="6">
        <v>1956</v>
      </c>
      <c r="AY69" s="6">
        <v>252</v>
      </c>
      <c r="AZ69" s="6">
        <v>3444</v>
      </c>
      <c r="BA69" s="6">
        <v>79</v>
      </c>
      <c r="BB69" s="6">
        <v>7599.83837890625</v>
      </c>
      <c r="BC69" s="6">
        <v>1443.4044189453125</v>
      </c>
      <c r="BD69" s="6">
        <v>7.4414186477661133</v>
      </c>
      <c r="BE69" s="6">
        <v>1479.9000244140625</v>
      </c>
      <c r="BF69" s="6">
        <v>256.29998779296875</v>
      </c>
      <c r="BG69" s="6">
        <v>9336.9326171875</v>
      </c>
      <c r="BH69" s="6">
        <v>976.38446044921875</v>
      </c>
      <c r="BI69" s="6">
        <v>2188.962890625</v>
      </c>
      <c r="BJ69" s="6">
        <v>9268.2197265625</v>
      </c>
    </row>
    <row r="70" spans="1:62" ht="12.75" x14ac:dyDescent="0.2">
      <c r="A70" s="11">
        <v>38913</v>
      </c>
      <c r="B70" s="6">
        <v>863531</v>
      </c>
      <c r="C70" s="6">
        <v>25244</v>
      </c>
      <c r="D70" s="6">
        <v>3800</v>
      </c>
      <c r="E70" s="6">
        <v>30470</v>
      </c>
      <c r="F70" s="6">
        <v>10440</v>
      </c>
      <c r="G70" s="6">
        <v>107131</v>
      </c>
      <c r="H70" s="6">
        <v>9905</v>
      </c>
      <c r="I70" s="6">
        <v>9048</v>
      </c>
      <c r="J70" s="6">
        <v>2111</v>
      </c>
      <c r="L70" s="6">
        <v>78765</v>
      </c>
      <c r="M70" s="6">
        <v>18747</v>
      </c>
      <c r="O70" s="6">
        <v>1244</v>
      </c>
      <c r="P70" s="6">
        <v>12012</v>
      </c>
      <c r="Q70" s="6">
        <v>6100</v>
      </c>
      <c r="R70" s="6">
        <v>3166</v>
      </c>
      <c r="S70" s="6">
        <v>5351</v>
      </c>
      <c r="T70" s="6">
        <v>3274</v>
      </c>
      <c r="U70" s="6">
        <v>25890</v>
      </c>
      <c r="V70" s="6">
        <v>5218</v>
      </c>
      <c r="W70" s="6">
        <v>5490</v>
      </c>
      <c r="X70" s="6">
        <v>22422</v>
      </c>
      <c r="Y70" s="6">
        <v>18626</v>
      </c>
      <c r="Z70" s="6">
        <v>5845</v>
      </c>
      <c r="AA70" s="6">
        <v>22703</v>
      </c>
      <c r="AB70" s="6">
        <v>7662</v>
      </c>
      <c r="AC70" s="6">
        <v>114</v>
      </c>
      <c r="AD70" s="6">
        <v>2463</v>
      </c>
      <c r="AE70" s="6">
        <v>19581</v>
      </c>
      <c r="AF70" s="6">
        <v>3077</v>
      </c>
      <c r="AG70" s="6">
        <v>20728</v>
      </c>
      <c r="AH70" s="6">
        <v>7310</v>
      </c>
      <c r="AI70" s="6">
        <v>57219</v>
      </c>
      <c r="AJ70" s="6">
        <v>7728</v>
      </c>
      <c r="AK70" s="6">
        <v>0</v>
      </c>
      <c r="AL70" s="6">
        <v>6113</v>
      </c>
      <c r="AM70" s="6">
        <v>35832</v>
      </c>
      <c r="AN70" s="6">
        <v>9740</v>
      </c>
      <c r="AO70" s="6">
        <v>21984</v>
      </c>
      <c r="AP70" s="6">
        <v>5664</v>
      </c>
      <c r="AQ70" s="6">
        <v>10531</v>
      </c>
      <c r="AR70" s="6">
        <v>1244</v>
      </c>
      <c r="AS70" s="6">
        <v>2341</v>
      </c>
      <c r="AT70" s="6">
        <v>175090</v>
      </c>
      <c r="AU70" s="6">
        <v>4103</v>
      </c>
      <c r="AV70" s="6">
        <v>3</v>
      </c>
      <c r="AW70" s="6">
        <v>16761</v>
      </c>
      <c r="AX70" s="6">
        <v>6853</v>
      </c>
      <c r="AY70" s="6">
        <v>920</v>
      </c>
      <c r="AZ70" s="6">
        <v>7346</v>
      </c>
      <c r="BA70" s="6">
        <v>119</v>
      </c>
      <c r="BB70" s="6">
        <v>9030.681640625</v>
      </c>
      <c r="BC70" s="6">
        <v>2636.90869140625</v>
      </c>
      <c r="BD70" s="6">
        <v>177.66084289550781</v>
      </c>
      <c r="BE70" s="6">
        <v>1517.4000244140625</v>
      </c>
      <c r="BF70" s="6">
        <v>265.60000610351562</v>
      </c>
      <c r="BG70" s="6">
        <v>10452.9013671875</v>
      </c>
      <c r="BH70" s="6">
        <v>973.6898193359375</v>
      </c>
      <c r="BI70" s="6">
        <v>2487.704345703125</v>
      </c>
      <c r="BJ70" s="6">
        <v>11914.6787109375</v>
      </c>
    </row>
    <row r="71" spans="1:62" ht="12.75" x14ac:dyDescent="0.2">
      <c r="A71" s="11">
        <v>38944</v>
      </c>
      <c r="B71" s="6">
        <v>840197</v>
      </c>
      <c r="C71" s="6">
        <v>26196</v>
      </c>
      <c r="D71" s="6">
        <v>3741</v>
      </c>
      <c r="E71" s="6">
        <v>32300</v>
      </c>
      <c r="F71" s="6">
        <v>10944</v>
      </c>
      <c r="G71" s="6">
        <v>82273</v>
      </c>
      <c r="H71" s="6">
        <v>9958</v>
      </c>
      <c r="I71" s="6">
        <v>7397</v>
      </c>
      <c r="J71" s="6">
        <v>1535</v>
      </c>
      <c r="L71" s="6">
        <v>77294</v>
      </c>
      <c r="M71" s="6">
        <v>19963</v>
      </c>
      <c r="O71" s="6">
        <v>1239</v>
      </c>
      <c r="P71" s="6">
        <v>10068</v>
      </c>
      <c r="Q71" s="6">
        <v>4873</v>
      </c>
      <c r="R71" s="6">
        <v>2467</v>
      </c>
      <c r="S71" s="6">
        <v>4859</v>
      </c>
      <c r="T71" s="6">
        <v>3669</v>
      </c>
      <c r="U71" s="6">
        <v>28542</v>
      </c>
      <c r="V71" s="6">
        <v>3965</v>
      </c>
      <c r="W71" s="6">
        <v>4856</v>
      </c>
      <c r="X71" s="6">
        <v>18502</v>
      </c>
      <c r="Y71" s="6">
        <v>15553</v>
      </c>
      <c r="Z71" s="6">
        <v>3518</v>
      </c>
      <c r="AA71" s="6">
        <v>25830</v>
      </c>
      <c r="AB71" s="6">
        <v>7716</v>
      </c>
      <c r="AC71" s="6">
        <v>101</v>
      </c>
      <c r="AD71" s="6">
        <v>1465</v>
      </c>
      <c r="AE71" s="6">
        <v>19340</v>
      </c>
      <c r="AF71" s="6">
        <v>4265</v>
      </c>
      <c r="AG71" s="6">
        <v>19700</v>
      </c>
      <c r="AH71" s="6">
        <v>6733</v>
      </c>
      <c r="AI71" s="6">
        <v>51234</v>
      </c>
      <c r="AJ71" s="6">
        <v>9210</v>
      </c>
      <c r="AK71" s="6">
        <v>0</v>
      </c>
      <c r="AL71" s="6">
        <v>5191</v>
      </c>
      <c r="AM71" s="6">
        <v>39208</v>
      </c>
      <c r="AN71" s="6">
        <v>9646</v>
      </c>
      <c r="AO71" s="6">
        <v>18355</v>
      </c>
      <c r="AP71" s="6">
        <v>4426</v>
      </c>
      <c r="AQ71" s="6">
        <v>11785</v>
      </c>
      <c r="AR71" s="6">
        <v>759</v>
      </c>
      <c r="AS71" s="6">
        <v>1839</v>
      </c>
      <c r="AT71" s="6">
        <v>193006</v>
      </c>
      <c r="AU71" s="6">
        <v>3659</v>
      </c>
      <c r="AV71" s="6">
        <v>2</v>
      </c>
      <c r="AW71" s="6">
        <v>16098</v>
      </c>
      <c r="AX71" s="6">
        <v>9570</v>
      </c>
      <c r="AY71" s="6">
        <v>757</v>
      </c>
      <c r="AZ71" s="6">
        <v>6488</v>
      </c>
      <c r="BA71" s="6">
        <v>101</v>
      </c>
      <c r="BB71" s="6">
        <v>8803.4267578125</v>
      </c>
      <c r="BC71" s="6">
        <v>2297.189453125</v>
      </c>
      <c r="BD71" s="6">
        <v>47.893764495849609</v>
      </c>
      <c r="BE71" s="6">
        <v>1387.9000244140625</v>
      </c>
      <c r="BF71" s="6">
        <v>264.20001220703125</v>
      </c>
      <c r="BG71" s="6">
        <v>9363.888671875</v>
      </c>
      <c r="BH71" s="6">
        <v>1033.1163330078125</v>
      </c>
      <c r="BI71" s="6">
        <v>2458.230224609375</v>
      </c>
      <c r="BJ71" s="6">
        <v>10769.1455078125</v>
      </c>
    </row>
    <row r="72" spans="1:62" ht="12.75" x14ac:dyDescent="0.2">
      <c r="A72" s="11">
        <v>38975</v>
      </c>
      <c r="B72" s="6">
        <v>548321</v>
      </c>
      <c r="C72" s="6">
        <v>11340</v>
      </c>
      <c r="D72" s="6">
        <v>3237</v>
      </c>
      <c r="E72" s="6">
        <v>26270</v>
      </c>
      <c r="F72" s="6">
        <v>7912</v>
      </c>
      <c r="G72" s="6">
        <v>74886</v>
      </c>
      <c r="H72" s="6">
        <v>5408</v>
      </c>
      <c r="I72" s="6">
        <v>6099</v>
      </c>
      <c r="J72" s="6">
        <v>718</v>
      </c>
      <c r="L72" s="6">
        <v>73892</v>
      </c>
      <c r="M72" s="6">
        <v>7802</v>
      </c>
      <c r="O72" s="6">
        <v>1267</v>
      </c>
      <c r="P72" s="6">
        <v>1637</v>
      </c>
      <c r="Q72" s="6">
        <v>1454</v>
      </c>
      <c r="R72" s="6">
        <v>1181</v>
      </c>
      <c r="S72" s="6">
        <v>1107</v>
      </c>
      <c r="T72" s="6">
        <v>273</v>
      </c>
      <c r="U72" s="6">
        <v>17050</v>
      </c>
      <c r="V72" s="6">
        <v>3424</v>
      </c>
      <c r="W72" s="6">
        <v>1114</v>
      </c>
      <c r="X72" s="6">
        <v>15139</v>
      </c>
      <c r="Y72" s="6">
        <v>5950</v>
      </c>
      <c r="Z72" s="6">
        <v>1213</v>
      </c>
      <c r="AA72" s="6">
        <v>12444</v>
      </c>
      <c r="AB72" s="6">
        <v>1435</v>
      </c>
      <c r="AC72" s="6">
        <v>59</v>
      </c>
      <c r="AD72" s="6">
        <v>314</v>
      </c>
      <c r="AE72" s="6">
        <v>16314</v>
      </c>
      <c r="AF72" s="6">
        <v>4450</v>
      </c>
      <c r="AG72" s="6">
        <v>10851</v>
      </c>
      <c r="AH72" s="6">
        <v>4592</v>
      </c>
      <c r="AI72" s="6">
        <v>35235</v>
      </c>
      <c r="AJ72" s="6">
        <v>1201</v>
      </c>
      <c r="AK72" s="6">
        <v>0</v>
      </c>
      <c r="AL72" s="6">
        <v>1347</v>
      </c>
      <c r="AM72" s="6">
        <v>19906</v>
      </c>
      <c r="AN72" s="6">
        <v>9542</v>
      </c>
      <c r="AO72" s="6">
        <v>7400</v>
      </c>
      <c r="AP72" s="6">
        <v>4347</v>
      </c>
      <c r="AQ72" s="6">
        <v>3011</v>
      </c>
      <c r="AR72" s="6">
        <v>152</v>
      </c>
      <c r="AS72" s="6">
        <v>164</v>
      </c>
      <c r="AT72" s="6">
        <v>128393</v>
      </c>
      <c r="AU72" s="6">
        <v>3536</v>
      </c>
      <c r="AV72" s="6">
        <v>4</v>
      </c>
      <c r="AW72" s="6">
        <v>2052</v>
      </c>
      <c r="AX72" s="6">
        <v>9799</v>
      </c>
      <c r="AY72" s="6">
        <v>156</v>
      </c>
      <c r="AZ72" s="6">
        <v>3167</v>
      </c>
      <c r="BA72" s="6">
        <v>77</v>
      </c>
      <c r="BB72" s="6">
        <v>8784.7607421875</v>
      </c>
      <c r="BC72" s="6">
        <v>2602.339111328125</v>
      </c>
      <c r="BD72" s="6">
        <v>42.105812072753906</v>
      </c>
      <c r="BE72" s="6">
        <v>1484</v>
      </c>
      <c r="BF72" s="6">
        <v>302.79998779296875</v>
      </c>
      <c r="BG72" s="6">
        <v>8484.60546875</v>
      </c>
      <c r="BH72" s="6">
        <v>933.72637939453125</v>
      </c>
      <c r="BI72" s="6">
        <v>2461.84814453125</v>
      </c>
      <c r="BJ72" s="6">
        <v>9406.736328125</v>
      </c>
    </row>
    <row r="73" spans="1:62" ht="12.75" x14ac:dyDescent="0.2">
      <c r="A73" s="11">
        <v>39005</v>
      </c>
      <c r="B73" s="6">
        <v>527532</v>
      </c>
      <c r="C73" s="6">
        <v>10610</v>
      </c>
      <c r="D73" s="6">
        <v>3616</v>
      </c>
      <c r="E73" s="6">
        <v>27279</v>
      </c>
      <c r="F73" s="6">
        <v>6430</v>
      </c>
      <c r="G73" s="6">
        <v>66357</v>
      </c>
      <c r="H73" s="6">
        <v>8390</v>
      </c>
      <c r="I73" s="6">
        <v>6758</v>
      </c>
      <c r="J73" s="6">
        <v>527</v>
      </c>
      <c r="L73" s="6">
        <v>66927</v>
      </c>
      <c r="M73" s="6">
        <v>6850</v>
      </c>
      <c r="O73" s="6">
        <v>1360</v>
      </c>
      <c r="P73" s="6">
        <v>2160</v>
      </c>
      <c r="Q73" s="6">
        <v>1584</v>
      </c>
      <c r="R73" s="6">
        <v>2639</v>
      </c>
      <c r="S73" s="6">
        <v>1554</v>
      </c>
      <c r="T73" s="6">
        <v>179</v>
      </c>
      <c r="U73" s="6">
        <v>16430</v>
      </c>
      <c r="V73" s="6">
        <v>4769</v>
      </c>
      <c r="W73" s="6">
        <v>1074</v>
      </c>
      <c r="X73" s="6">
        <v>16173</v>
      </c>
      <c r="Y73" s="6">
        <v>8099</v>
      </c>
      <c r="Z73" s="6">
        <v>3451</v>
      </c>
      <c r="AA73" s="6">
        <v>11142</v>
      </c>
      <c r="AB73" s="6">
        <v>1838</v>
      </c>
      <c r="AC73" s="6">
        <v>68</v>
      </c>
      <c r="AD73" s="6">
        <v>564</v>
      </c>
      <c r="AE73" s="6">
        <v>13047</v>
      </c>
      <c r="AF73" s="6">
        <v>4758</v>
      </c>
      <c r="AG73" s="6">
        <v>9098</v>
      </c>
      <c r="AH73" s="6">
        <v>5100</v>
      </c>
      <c r="AI73" s="6">
        <v>33766</v>
      </c>
      <c r="AJ73" s="6">
        <v>924</v>
      </c>
      <c r="AK73" s="6">
        <v>0</v>
      </c>
      <c r="AL73" s="6">
        <v>2246</v>
      </c>
      <c r="AM73" s="6">
        <v>20880</v>
      </c>
      <c r="AN73" s="6">
        <v>10105</v>
      </c>
      <c r="AO73" s="6">
        <v>5763</v>
      </c>
      <c r="AP73" s="6">
        <v>5415</v>
      </c>
      <c r="AQ73" s="6">
        <v>3616</v>
      </c>
      <c r="AR73" s="6">
        <v>133</v>
      </c>
      <c r="AS73" s="6">
        <v>99</v>
      </c>
      <c r="AT73" s="6">
        <v>114964</v>
      </c>
      <c r="AU73" s="6">
        <v>2900</v>
      </c>
      <c r="AV73" s="6">
        <v>2</v>
      </c>
      <c r="AW73" s="6">
        <v>2631</v>
      </c>
      <c r="AX73" s="6">
        <v>10060</v>
      </c>
      <c r="AY73" s="6">
        <v>301</v>
      </c>
      <c r="AZ73" s="6">
        <v>4818</v>
      </c>
      <c r="BA73" s="6">
        <v>76</v>
      </c>
      <c r="BB73" s="6">
        <v>9316.103515625</v>
      </c>
      <c r="BC73" s="6">
        <v>2448.302490234375</v>
      </c>
      <c r="BD73" s="6">
        <v>64.251609802246094</v>
      </c>
      <c r="BE73" s="6">
        <v>1474.199951171875</v>
      </c>
      <c r="BF73" s="6">
        <v>493.60000610351562</v>
      </c>
      <c r="BG73" s="6">
        <v>9174.0302734375</v>
      </c>
      <c r="BH73" s="6">
        <v>695.990966796875</v>
      </c>
      <c r="BI73" s="6">
        <v>2721.08740234375</v>
      </c>
      <c r="BJ73" s="6">
        <v>8224.0283203125</v>
      </c>
    </row>
    <row r="74" spans="1:62" ht="12.75" x14ac:dyDescent="0.2">
      <c r="A74" s="11">
        <v>39036</v>
      </c>
      <c r="B74" s="6">
        <v>396586</v>
      </c>
      <c r="C74" s="6">
        <v>7580</v>
      </c>
      <c r="D74" s="6">
        <v>3947</v>
      </c>
      <c r="E74" s="6">
        <v>17806</v>
      </c>
      <c r="F74" s="6">
        <v>2352</v>
      </c>
      <c r="G74" s="6">
        <v>60771</v>
      </c>
      <c r="H74" s="6">
        <v>7379</v>
      </c>
      <c r="I74" s="6">
        <v>5533</v>
      </c>
      <c r="J74" s="6">
        <v>313</v>
      </c>
      <c r="L74" s="6">
        <v>47986</v>
      </c>
      <c r="M74" s="6">
        <v>3690</v>
      </c>
      <c r="O74" s="6">
        <v>877</v>
      </c>
      <c r="P74" s="6">
        <v>2028</v>
      </c>
      <c r="Q74" s="6">
        <v>1831</v>
      </c>
      <c r="R74" s="6">
        <v>2393</v>
      </c>
      <c r="S74" s="6">
        <v>818</v>
      </c>
      <c r="T74" s="6">
        <v>302</v>
      </c>
      <c r="U74" s="6">
        <v>12697</v>
      </c>
      <c r="V74" s="6">
        <v>3826</v>
      </c>
      <c r="W74" s="6">
        <v>973</v>
      </c>
      <c r="X74" s="6">
        <v>10683</v>
      </c>
      <c r="Y74" s="6">
        <v>7856</v>
      </c>
      <c r="Z74" s="6">
        <v>2423</v>
      </c>
      <c r="AA74" s="6">
        <v>6299</v>
      </c>
      <c r="AB74" s="6">
        <v>1232</v>
      </c>
      <c r="AC74" s="6">
        <v>44</v>
      </c>
      <c r="AD74" s="6">
        <v>334</v>
      </c>
      <c r="AE74" s="6">
        <v>10709</v>
      </c>
      <c r="AF74" s="6">
        <v>2245</v>
      </c>
      <c r="AG74" s="6">
        <v>7902</v>
      </c>
      <c r="AH74" s="6">
        <v>4644</v>
      </c>
      <c r="AI74" s="6">
        <v>23831</v>
      </c>
      <c r="AJ74" s="6">
        <v>852</v>
      </c>
      <c r="AK74" s="6">
        <v>0</v>
      </c>
      <c r="AL74" s="6">
        <v>1958</v>
      </c>
      <c r="AM74" s="6">
        <v>14270</v>
      </c>
      <c r="AN74" s="6">
        <v>7221</v>
      </c>
      <c r="AO74" s="6">
        <v>3145</v>
      </c>
      <c r="AP74" s="6">
        <v>2975</v>
      </c>
      <c r="AQ74" s="6">
        <v>3683</v>
      </c>
      <c r="AR74" s="6">
        <v>112</v>
      </c>
      <c r="AS74" s="6">
        <v>104</v>
      </c>
      <c r="AT74" s="6">
        <v>86706</v>
      </c>
      <c r="AU74" s="6">
        <v>3094</v>
      </c>
      <c r="AV74" s="6">
        <v>4</v>
      </c>
      <c r="AW74" s="6">
        <v>2252</v>
      </c>
      <c r="AX74" s="6">
        <v>4698</v>
      </c>
      <c r="AY74" s="6">
        <v>348</v>
      </c>
      <c r="AZ74" s="6">
        <v>3796</v>
      </c>
      <c r="BA74" s="6">
        <v>61</v>
      </c>
      <c r="BB74" s="6">
        <v>8996.4013671875</v>
      </c>
      <c r="BC74" s="6">
        <v>1538.3995361328125</v>
      </c>
      <c r="BD74" s="6">
        <v>69.53125</v>
      </c>
      <c r="BE74" s="6">
        <v>1587.9000244140625</v>
      </c>
      <c r="BF74" s="6">
        <v>471</v>
      </c>
      <c r="BG74" s="6">
        <v>8938.501953125</v>
      </c>
      <c r="BH74" s="6">
        <v>935.31231689453125</v>
      </c>
      <c r="BI74" s="6">
        <v>2708.344482421875</v>
      </c>
      <c r="BJ74" s="6">
        <v>7902.0439453125</v>
      </c>
    </row>
    <row r="75" spans="1:62" ht="12.75" x14ac:dyDescent="0.2">
      <c r="A75" s="11">
        <v>39066</v>
      </c>
      <c r="B75" s="6">
        <v>414365</v>
      </c>
      <c r="C75" s="6">
        <v>7829</v>
      </c>
      <c r="D75" s="6">
        <v>4029</v>
      </c>
      <c r="E75" s="6">
        <v>17554</v>
      </c>
      <c r="F75" s="6">
        <v>2575</v>
      </c>
      <c r="G75" s="6">
        <v>64967</v>
      </c>
      <c r="H75" s="6">
        <v>9178</v>
      </c>
      <c r="I75" s="6">
        <v>5382</v>
      </c>
      <c r="J75" s="6">
        <v>614</v>
      </c>
      <c r="L75" s="6">
        <v>44520</v>
      </c>
      <c r="M75" s="6">
        <v>4075</v>
      </c>
      <c r="O75" s="6">
        <v>1329</v>
      </c>
      <c r="P75" s="6">
        <v>1133</v>
      </c>
      <c r="Q75" s="6">
        <v>1554</v>
      </c>
      <c r="R75" s="6">
        <v>1544</v>
      </c>
      <c r="S75" s="6">
        <v>730</v>
      </c>
      <c r="T75" s="6">
        <v>447</v>
      </c>
      <c r="U75" s="6">
        <v>12813</v>
      </c>
      <c r="V75" s="6">
        <v>2843</v>
      </c>
      <c r="W75" s="6">
        <v>1063</v>
      </c>
      <c r="X75" s="6">
        <v>9611</v>
      </c>
      <c r="Y75" s="6">
        <v>7060</v>
      </c>
      <c r="Z75" s="6">
        <v>2568</v>
      </c>
      <c r="AA75" s="6">
        <v>7992</v>
      </c>
      <c r="AB75" s="6">
        <v>1106</v>
      </c>
      <c r="AC75" s="6">
        <v>44</v>
      </c>
      <c r="AD75" s="6">
        <v>417</v>
      </c>
      <c r="AE75" s="6">
        <v>13247</v>
      </c>
      <c r="AF75" s="6">
        <v>3985</v>
      </c>
      <c r="AG75" s="6">
        <v>8461</v>
      </c>
      <c r="AH75" s="6">
        <v>4440</v>
      </c>
      <c r="AI75" s="6">
        <v>23450</v>
      </c>
      <c r="AJ75" s="6">
        <v>873</v>
      </c>
      <c r="AK75" s="6">
        <v>0</v>
      </c>
      <c r="AL75" s="6">
        <v>1081</v>
      </c>
      <c r="AM75" s="6">
        <v>17684</v>
      </c>
      <c r="AN75" s="6">
        <v>9701</v>
      </c>
      <c r="AO75" s="6">
        <v>4180</v>
      </c>
      <c r="AP75" s="6">
        <v>2871</v>
      </c>
      <c r="AQ75" s="6">
        <v>1942</v>
      </c>
      <c r="AR75" s="6">
        <v>242</v>
      </c>
      <c r="AS75" s="6">
        <v>416</v>
      </c>
      <c r="AT75" s="6">
        <v>94640</v>
      </c>
      <c r="AU75" s="6">
        <v>3726</v>
      </c>
      <c r="AV75" s="6">
        <v>5</v>
      </c>
      <c r="AW75" s="6">
        <v>2174</v>
      </c>
      <c r="AX75" s="6">
        <v>6032</v>
      </c>
      <c r="AY75" s="6">
        <v>144</v>
      </c>
      <c r="AZ75" s="6">
        <v>2021</v>
      </c>
      <c r="BA75" s="6">
        <v>71</v>
      </c>
      <c r="BB75" s="6">
        <v>9024.8564453125</v>
      </c>
      <c r="BC75" s="6">
        <v>1333.1790771484375</v>
      </c>
      <c r="BD75" s="6">
        <v>71.435691833496094</v>
      </c>
      <c r="BE75" s="6">
        <v>1798</v>
      </c>
      <c r="BF75" s="6">
        <v>387.20001220703125</v>
      </c>
      <c r="BG75" s="6">
        <v>8439.9697265625</v>
      </c>
      <c r="BH75" s="6">
        <v>1089.3673095703125</v>
      </c>
      <c r="BI75" s="6">
        <v>2997.32568359375</v>
      </c>
      <c r="BJ75" s="6">
        <v>7858.82421875</v>
      </c>
    </row>
    <row r="76" spans="1:62" ht="12.75" x14ac:dyDescent="0.2">
      <c r="A76" s="11">
        <v>39097</v>
      </c>
      <c r="B76" s="6">
        <v>448149</v>
      </c>
      <c r="C76" s="6">
        <v>8257</v>
      </c>
      <c r="D76" s="6">
        <v>3830</v>
      </c>
      <c r="E76" s="6">
        <v>18565</v>
      </c>
      <c r="F76" s="6">
        <v>1369</v>
      </c>
      <c r="G76" s="6">
        <v>58108</v>
      </c>
      <c r="H76" s="6">
        <v>9596</v>
      </c>
      <c r="I76" s="6">
        <v>5951</v>
      </c>
      <c r="J76" s="6">
        <v>606</v>
      </c>
      <c r="L76" s="6">
        <v>44311</v>
      </c>
      <c r="M76" s="6">
        <v>4958</v>
      </c>
      <c r="O76" s="6">
        <v>904</v>
      </c>
      <c r="P76" s="6">
        <v>2254</v>
      </c>
      <c r="Q76" s="6">
        <v>1708</v>
      </c>
      <c r="R76" s="6">
        <v>2694</v>
      </c>
      <c r="S76" s="6">
        <v>809</v>
      </c>
      <c r="T76" s="6">
        <v>399</v>
      </c>
      <c r="U76" s="6">
        <v>14162</v>
      </c>
      <c r="V76" s="6">
        <v>3033</v>
      </c>
      <c r="W76" s="6">
        <v>760</v>
      </c>
      <c r="X76" s="6">
        <v>10162</v>
      </c>
      <c r="Y76" s="6">
        <v>8140</v>
      </c>
      <c r="Z76" s="6">
        <v>2268</v>
      </c>
      <c r="AA76" s="6">
        <v>8200</v>
      </c>
      <c r="AB76" s="6">
        <v>1666</v>
      </c>
      <c r="AC76" s="6">
        <v>73</v>
      </c>
      <c r="AD76" s="6">
        <v>1508</v>
      </c>
      <c r="AE76" s="6">
        <v>14741</v>
      </c>
      <c r="AF76" s="6">
        <v>3644</v>
      </c>
      <c r="AG76" s="6">
        <v>8411</v>
      </c>
      <c r="AH76" s="6">
        <v>4097</v>
      </c>
      <c r="AI76" s="6">
        <v>24166</v>
      </c>
      <c r="AJ76" s="6">
        <v>1193</v>
      </c>
      <c r="AK76" s="6">
        <v>1</v>
      </c>
      <c r="AL76" s="6">
        <v>1513</v>
      </c>
      <c r="AM76" s="6">
        <v>20636</v>
      </c>
      <c r="AN76" s="6">
        <v>8621</v>
      </c>
      <c r="AO76" s="6">
        <v>4526</v>
      </c>
      <c r="AP76" s="6">
        <v>3726</v>
      </c>
      <c r="AQ76" s="6">
        <v>3733</v>
      </c>
      <c r="AR76" s="6">
        <v>142</v>
      </c>
      <c r="AS76" s="6">
        <v>292</v>
      </c>
      <c r="AT76" s="6">
        <v>114061</v>
      </c>
      <c r="AU76" s="6">
        <v>6904</v>
      </c>
      <c r="AV76" s="6">
        <v>2</v>
      </c>
      <c r="AW76" s="6">
        <v>4366</v>
      </c>
      <c r="AX76" s="6">
        <v>4414</v>
      </c>
      <c r="AY76" s="6">
        <v>279</v>
      </c>
      <c r="AZ76" s="6">
        <v>4175</v>
      </c>
      <c r="BA76" s="6">
        <v>214</v>
      </c>
      <c r="BB76" s="6">
        <v>7633.7919921875</v>
      </c>
      <c r="BC76" s="6">
        <v>1019.3807983398437</v>
      </c>
      <c r="BD76" s="6">
        <v>48.074680328369141</v>
      </c>
      <c r="BE76" s="6">
        <v>1282.699951171875</v>
      </c>
      <c r="BF76" s="6">
        <v>939.5999755859375</v>
      </c>
      <c r="BG76" s="6">
        <v>9263.2529296875</v>
      </c>
      <c r="BH76" s="6">
        <v>2438.8701171875</v>
      </c>
      <c r="BI76" s="6">
        <v>2575.396728515625</v>
      </c>
      <c r="BJ76" s="6">
        <v>7101.42333984375</v>
      </c>
    </row>
    <row r="77" spans="1:62" ht="12.75" x14ac:dyDescent="0.2">
      <c r="A77" s="11">
        <v>39128</v>
      </c>
      <c r="B77" s="6">
        <v>425485</v>
      </c>
      <c r="C77" s="6">
        <v>14805</v>
      </c>
      <c r="D77" s="6">
        <v>3235</v>
      </c>
      <c r="E77" s="6">
        <v>13873</v>
      </c>
      <c r="F77" s="6">
        <v>2229</v>
      </c>
      <c r="G77" s="6">
        <v>52341</v>
      </c>
      <c r="H77" s="6">
        <v>7655</v>
      </c>
      <c r="I77" s="6">
        <v>4813</v>
      </c>
      <c r="J77" s="6">
        <v>365</v>
      </c>
      <c r="L77" s="6">
        <v>43715</v>
      </c>
      <c r="M77" s="6">
        <v>5954</v>
      </c>
      <c r="O77" s="6">
        <v>1111</v>
      </c>
      <c r="P77" s="6">
        <v>4499</v>
      </c>
      <c r="Q77" s="6">
        <v>2361</v>
      </c>
      <c r="R77" s="6">
        <v>3549</v>
      </c>
      <c r="S77" s="6">
        <v>973</v>
      </c>
      <c r="T77" s="6">
        <v>1322</v>
      </c>
      <c r="U77" s="6">
        <v>12697</v>
      </c>
      <c r="V77" s="6">
        <v>2383</v>
      </c>
      <c r="W77" s="6">
        <v>1193</v>
      </c>
      <c r="X77" s="6">
        <v>9058</v>
      </c>
      <c r="Y77" s="6">
        <v>11772</v>
      </c>
      <c r="Z77" s="6">
        <v>4022</v>
      </c>
      <c r="AA77" s="6">
        <v>13957</v>
      </c>
      <c r="AB77" s="6">
        <v>2453</v>
      </c>
      <c r="AC77" s="6">
        <v>60</v>
      </c>
      <c r="AD77" s="6">
        <v>847</v>
      </c>
      <c r="AE77" s="6">
        <v>12499</v>
      </c>
      <c r="AF77" s="6">
        <v>1727</v>
      </c>
      <c r="AG77" s="6">
        <v>7169</v>
      </c>
      <c r="AH77" s="6">
        <v>3857</v>
      </c>
      <c r="AI77" s="6">
        <v>21800</v>
      </c>
      <c r="AJ77" s="6">
        <v>1568</v>
      </c>
      <c r="AK77" s="6">
        <v>0</v>
      </c>
      <c r="AL77" s="6">
        <v>1977</v>
      </c>
      <c r="AM77" s="6">
        <v>18599</v>
      </c>
      <c r="AN77" s="6">
        <v>8162</v>
      </c>
      <c r="AO77" s="6">
        <v>4801</v>
      </c>
      <c r="AP77" s="6">
        <v>4014</v>
      </c>
      <c r="AQ77" s="6">
        <v>4922</v>
      </c>
      <c r="AR77" s="6">
        <v>204</v>
      </c>
      <c r="AS77" s="6">
        <v>362</v>
      </c>
      <c r="AT77" s="6">
        <v>94814</v>
      </c>
      <c r="AU77" s="6">
        <v>2638</v>
      </c>
      <c r="AV77" s="6">
        <v>0</v>
      </c>
      <c r="AW77" s="6">
        <v>5051</v>
      </c>
      <c r="AX77" s="6">
        <v>3318</v>
      </c>
      <c r="AY77" s="6">
        <v>279</v>
      </c>
      <c r="AZ77" s="6">
        <v>6296</v>
      </c>
      <c r="BA77" s="6">
        <v>188</v>
      </c>
      <c r="BB77" s="6">
        <v>7940.61474609375</v>
      </c>
      <c r="BC77" s="6">
        <v>1562.2003173828125</v>
      </c>
      <c r="BD77" s="6">
        <v>223.5281982421875</v>
      </c>
      <c r="BE77" s="6">
        <v>1154.9000244140625</v>
      </c>
      <c r="BF77" s="6">
        <v>934.9000244140625</v>
      </c>
      <c r="BG77" s="6">
        <v>9484.1640625</v>
      </c>
      <c r="BH77" s="6">
        <v>2345.80029296875</v>
      </c>
      <c r="BI77" s="6">
        <v>2492.92138671875</v>
      </c>
      <c r="BJ77" s="6">
        <v>6450.4814453125</v>
      </c>
    </row>
    <row r="78" spans="1:62" ht="12.75" x14ac:dyDescent="0.2">
      <c r="A78" s="11">
        <v>39156</v>
      </c>
      <c r="B78" s="6">
        <v>416015</v>
      </c>
      <c r="C78" s="6">
        <v>8691</v>
      </c>
      <c r="D78" s="6">
        <v>3539</v>
      </c>
      <c r="E78" s="6">
        <v>7509</v>
      </c>
      <c r="F78" s="6">
        <v>2131</v>
      </c>
      <c r="G78" s="6">
        <v>49608</v>
      </c>
      <c r="H78" s="6">
        <v>6760</v>
      </c>
      <c r="I78" s="6">
        <v>5493</v>
      </c>
      <c r="J78" s="6">
        <v>817</v>
      </c>
      <c r="L78" s="6">
        <v>47535</v>
      </c>
      <c r="M78" s="6">
        <v>4581</v>
      </c>
      <c r="O78" s="6">
        <v>296</v>
      </c>
      <c r="P78" s="6">
        <v>2812</v>
      </c>
      <c r="Q78" s="6">
        <v>1761</v>
      </c>
      <c r="R78" s="6">
        <v>1450</v>
      </c>
      <c r="S78" s="6">
        <v>826</v>
      </c>
      <c r="T78" s="6">
        <v>710</v>
      </c>
      <c r="U78" s="6">
        <v>15028</v>
      </c>
      <c r="V78" s="6">
        <v>3553</v>
      </c>
      <c r="W78" s="6">
        <v>649</v>
      </c>
      <c r="X78" s="6">
        <v>12759</v>
      </c>
      <c r="Y78" s="6">
        <v>8380</v>
      </c>
      <c r="Z78" s="6">
        <v>2376</v>
      </c>
      <c r="AA78" s="6">
        <v>9507</v>
      </c>
      <c r="AB78" s="6">
        <v>781</v>
      </c>
      <c r="AC78" s="6">
        <v>49</v>
      </c>
      <c r="AD78" s="6">
        <v>476</v>
      </c>
      <c r="AE78" s="6">
        <v>12654</v>
      </c>
      <c r="AF78" s="6">
        <v>1761</v>
      </c>
      <c r="AG78" s="6">
        <v>10366</v>
      </c>
      <c r="AH78" s="6">
        <v>3629</v>
      </c>
      <c r="AI78" s="6">
        <v>31645</v>
      </c>
      <c r="AJ78" s="6">
        <v>862</v>
      </c>
      <c r="AK78" s="6">
        <v>0</v>
      </c>
      <c r="AL78" s="6">
        <v>904</v>
      </c>
      <c r="AM78" s="6">
        <v>15712</v>
      </c>
      <c r="AN78" s="6">
        <v>3229</v>
      </c>
      <c r="AO78" s="6">
        <v>8321</v>
      </c>
      <c r="AP78" s="6">
        <v>2752</v>
      </c>
      <c r="AQ78" s="6">
        <v>777</v>
      </c>
      <c r="AR78" s="6">
        <v>104</v>
      </c>
      <c r="AS78" s="6">
        <v>68</v>
      </c>
      <c r="AT78" s="6">
        <v>111158</v>
      </c>
      <c r="AU78" s="6">
        <v>2608</v>
      </c>
      <c r="AV78" s="6">
        <v>1</v>
      </c>
      <c r="AW78" s="6">
        <v>4750</v>
      </c>
      <c r="AX78" s="6">
        <v>1723</v>
      </c>
      <c r="AY78" s="6">
        <v>191</v>
      </c>
      <c r="AZ78" s="6">
        <v>4533</v>
      </c>
      <c r="BA78" s="6">
        <v>192</v>
      </c>
      <c r="BB78" s="6">
        <v>6612.2021484375</v>
      </c>
      <c r="BC78" s="6">
        <v>1852.31396484375</v>
      </c>
      <c r="BD78" s="6">
        <v>59.446521759033203</v>
      </c>
      <c r="BE78" s="6">
        <v>1481</v>
      </c>
      <c r="BF78" s="6">
        <v>1008.5999755859375</v>
      </c>
      <c r="BG78" s="6">
        <v>9253.4296875</v>
      </c>
      <c r="BH78" s="6">
        <v>1885.087890625</v>
      </c>
      <c r="BI78" s="6">
        <v>2454.10693359375</v>
      </c>
      <c r="BJ78" s="6">
        <v>7049.83642578125</v>
      </c>
    </row>
    <row r="79" spans="1:62" ht="12.75" x14ac:dyDescent="0.2">
      <c r="A79" s="11">
        <v>39187</v>
      </c>
      <c r="B79" s="6">
        <v>453144</v>
      </c>
      <c r="C79" s="6">
        <v>13770</v>
      </c>
      <c r="D79" s="6">
        <v>3198</v>
      </c>
      <c r="E79" s="6">
        <v>13843</v>
      </c>
      <c r="F79" s="6">
        <v>3953</v>
      </c>
      <c r="G79" s="6">
        <v>50513</v>
      </c>
      <c r="H79" s="6">
        <v>8010</v>
      </c>
      <c r="I79" s="6">
        <v>5756</v>
      </c>
      <c r="J79" s="6">
        <v>624</v>
      </c>
      <c r="L79" s="6">
        <v>57966</v>
      </c>
      <c r="M79" s="6">
        <v>6875</v>
      </c>
      <c r="O79" s="6">
        <v>369</v>
      </c>
      <c r="P79" s="6">
        <v>3062</v>
      </c>
      <c r="Q79" s="6">
        <v>1386</v>
      </c>
      <c r="R79" s="6">
        <v>1928</v>
      </c>
      <c r="S79" s="6">
        <v>692</v>
      </c>
      <c r="T79" s="6">
        <v>1529</v>
      </c>
      <c r="U79" s="6">
        <v>15357</v>
      </c>
      <c r="V79" s="6">
        <v>2327</v>
      </c>
      <c r="W79" s="6">
        <v>681</v>
      </c>
      <c r="X79" s="6">
        <v>16337</v>
      </c>
      <c r="Y79" s="6">
        <v>7741</v>
      </c>
      <c r="Z79" s="6">
        <v>2697</v>
      </c>
      <c r="AA79" s="6">
        <v>11262</v>
      </c>
      <c r="AB79" s="6">
        <v>1348</v>
      </c>
      <c r="AC79" s="6">
        <v>58</v>
      </c>
      <c r="AD79" s="6">
        <v>279</v>
      </c>
      <c r="AE79" s="6">
        <v>12271</v>
      </c>
      <c r="AF79" s="6">
        <v>2984</v>
      </c>
      <c r="AG79" s="6">
        <v>10311</v>
      </c>
      <c r="AH79" s="6">
        <v>3615</v>
      </c>
      <c r="AI79" s="6">
        <v>27406</v>
      </c>
      <c r="AJ79" s="6">
        <v>2678</v>
      </c>
      <c r="AK79" s="6">
        <v>0</v>
      </c>
      <c r="AL79" s="6">
        <v>1690</v>
      </c>
      <c r="AM79" s="6">
        <v>21835</v>
      </c>
      <c r="AN79" s="6">
        <v>4181</v>
      </c>
      <c r="AO79" s="6">
        <v>8736</v>
      </c>
      <c r="AP79" s="6">
        <v>3177</v>
      </c>
      <c r="AQ79" s="6">
        <v>1903</v>
      </c>
      <c r="AR79" s="6">
        <v>190</v>
      </c>
      <c r="AS79" s="6">
        <v>99</v>
      </c>
      <c r="AT79" s="6">
        <v>108357</v>
      </c>
      <c r="AU79" s="6">
        <v>3349</v>
      </c>
      <c r="AV79" s="6">
        <v>3</v>
      </c>
      <c r="AW79" s="6">
        <v>3748</v>
      </c>
      <c r="AX79" s="6">
        <v>818</v>
      </c>
      <c r="AY79" s="6">
        <v>233</v>
      </c>
      <c r="AZ79" s="6">
        <v>3820</v>
      </c>
      <c r="BA79" s="6">
        <v>178</v>
      </c>
      <c r="BB79" s="6">
        <v>6411.03857421875</v>
      </c>
      <c r="BC79" s="6">
        <v>1810.0872802734375</v>
      </c>
      <c r="BD79" s="6">
        <v>43.918865203857422</v>
      </c>
      <c r="BE79" s="6">
        <v>1332.4000244140625</v>
      </c>
      <c r="BF79" s="6">
        <v>861.20001220703125</v>
      </c>
      <c r="BG79" s="6">
        <v>7437.89892578125</v>
      </c>
      <c r="BH79" s="6">
        <v>1527.636474609375</v>
      </c>
      <c r="BI79" s="6">
        <v>1986.525390625</v>
      </c>
      <c r="BJ79" s="6">
        <v>5780.4921875</v>
      </c>
    </row>
    <row r="80" spans="1:62" ht="12.75" x14ac:dyDescent="0.2">
      <c r="A80" s="11">
        <v>39217</v>
      </c>
      <c r="B80" s="6">
        <v>507089</v>
      </c>
      <c r="C80" s="6">
        <v>10908</v>
      </c>
      <c r="D80" s="6">
        <v>3099</v>
      </c>
      <c r="E80" s="6">
        <v>23430</v>
      </c>
      <c r="F80" s="6">
        <v>5874</v>
      </c>
      <c r="G80" s="6">
        <v>55663</v>
      </c>
      <c r="H80" s="6">
        <v>8910</v>
      </c>
      <c r="I80" s="6">
        <v>6656</v>
      </c>
      <c r="J80" s="6">
        <v>762</v>
      </c>
      <c r="L80" s="6">
        <v>65441</v>
      </c>
      <c r="M80" s="6">
        <v>8208</v>
      </c>
      <c r="O80" s="6">
        <v>232</v>
      </c>
      <c r="P80" s="6">
        <v>4614</v>
      </c>
      <c r="Q80" s="6">
        <v>2416</v>
      </c>
      <c r="R80" s="6">
        <v>2649</v>
      </c>
      <c r="S80" s="6">
        <v>1545</v>
      </c>
      <c r="T80" s="6">
        <v>1221</v>
      </c>
      <c r="U80" s="6">
        <v>18045</v>
      </c>
      <c r="V80" s="6">
        <v>1912</v>
      </c>
      <c r="W80" s="6">
        <v>1024</v>
      </c>
      <c r="X80" s="6">
        <v>13852</v>
      </c>
      <c r="Y80" s="6">
        <v>8922</v>
      </c>
      <c r="Z80" s="6">
        <v>1428</v>
      </c>
      <c r="AA80" s="6">
        <v>16057</v>
      </c>
      <c r="AB80" s="6">
        <v>3052</v>
      </c>
      <c r="AC80" s="6">
        <v>83</v>
      </c>
      <c r="AD80" s="6">
        <v>880</v>
      </c>
      <c r="AE80" s="6">
        <v>13916</v>
      </c>
      <c r="AF80" s="6">
        <v>2409</v>
      </c>
      <c r="AG80" s="6">
        <v>10816</v>
      </c>
      <c r="AH80" s="6">
        <v>4372</v>
      </c>
      <c r="AI80" s="6">
        <v>32276</v>
      </c>
      <c r="AJ80" s="6">
        <v>1745</v>
      </c>
      <c r="AK80" s="6">
        <v>0</v>
      </c>
      <c r="AL80" s="6">
        <v>3052</v>
      </c>
      <c r="AM80" s="6">
        <v>22329</v>
      </c>
      <c r="AN80" s="6">
        <v>3044</v>
      </c>
      <c r="AO80" s="6">
        <v>10083</v>
      </c>
      <c r="AP80" s="6">
        <v>3514</v>
      </c>
      <c r="AQ80" s="6">
        <v>2385</v>
      </c>
      <c r="AR80" s="6">
        <v>146</v>
      </c>
      <c r="AS80" s="6">
        <v>249</v>
      </c>
      <c r="AT80" s="6">
        <v>116795</v>
      </c>
      <c r="AU80" s="6">
        <v>4472</v>
      </c>
      <c r="AV80" s="6">
        <v>2</v>
      </c>
      <c r="AW80" s="6">
        <v>3837</v>
      </c>
      <c r="AX80" s="6">
        <v>1160</v>
      </c>
      <c r="AY80" s="6">
        <v>184</v>
      </c>
      <c r="AZ80" s="6">
        <v>3257</v>
      </c>
      <c r="BA80" s="6">
        <v>164</v>
      </c>
      <c r="BB80" s="6">
        <v>6131.79052734375</v>
      </c>
      <c r="BC80" s="6">
        <v>1770.47900390625</v>
      </c>
      <c r="BD80" s="6">
        <v>28.289390563964844</v>
      </c>
      <c r="BE80" s="6">
        <v>1037.5</v>
      </c>
      <c r="BF80" s="6">
        <v>843.70001220703125</v>
      </c>
      <c r="BG80" s="6">
        <v>6886.97509765625</v>
      </c>
      <c r="BH80" s="6">
        <v>1484.5252685546875</v>
      </c>
      <c r="BI80" s="6">
        <v>2033.9241943359375</v>
      </c>
      <c r="BJ80" s="6">
        <v>6470.88525390625</v>
      </c>
    </row>
    <row r="81" spans="1:62" ht="12.75" x14ac:dyDescent="0.2">
      <c r="A81" s="11">
        <v>39248</v>
      </c>
      <c r="B81" s="6">
        <v>628467</v>
      </c>
      <c r="C81" s="6">
        <v>17205</v>
      </c>
      <c r="D81" s="6">
        <v>3180</v>
      </c>
      <c r="E81" s="6">
        <v>30813</v>
      </c>
      <c r="F81" s="6">
        <v>8942</v>
      </c>
      <c r="G81" s="6">
        <v>68902</v>
      </c>
      <c r="H81" s="6">
        <v>11451</v>
      </c>
      <c r="I81" s="6">
        <v>5571</v>
      </c>
      <c r="J81" s="6">
        <v>1342</v>
      </c>
      <c r="L81" s="6">
        <v>71448</v>
      </c>
      <c r="M81" s="6">
        <v>13431</v>
      </c>
      <c r="O81" s="6">
        <v>656</v>
      </c>
      <c r="P81" s="6">
        <v>5697</v>
      </c>
      <c r="Q81" s="6">
        <v>3316</v>
      </c>
      <c r="R81" s="6">
        <v>2181</v>
      </c>
      <c r="S81" s="6">
        <v>2671</v>
      </c>
      <c r="T81" s="6">
        <v>1671</v>
      </c>
      <c r="U81" s="6">
        <v>22813</v>
      </c>
      <c r="V81" s="6">
        <v>2651</v>
      </c>
      <c r="W81" s="6">
        <v>1879</v>
      </c>
      <c r="X81" s="6">
        <v>15712</v>
      </c>
      <c r="Y81" s="6">
        <v>11612</v>
      </c>
      <c r="Z81" s="6">
        <v>2870</v>
      </c>
      <c r="AA81" s="6">
        <v>17216</v>
      </c>
      <c r="AB81" s="6">
        <v>3827</v>
      </c>
      <c r="AC81" s="6">
        <v>99</v>
      </c>
      <c r="AD81" s="6">
        <v>667</v>
      </c>
      <c r="AE81" s="6">
        <v>16109</v>
      </c>
      <c r="AF81" s="6">
        <v>3259</v>
      </c>
      <c r="AG81" s="6">
        <v>15124</v>
      </c>
      <c r="AH81" s="6">
        <v>5506</v>
      </c>
      <c r="AI81" s="6">
        <v>40258</v>
      </c>
      <c r="AJ81" s="6">
        <v>4270</v>
      </c>
      <c r="AK81" s="6">
        <v>0</v>
      </c>
      <c r="AL81" s="6">
        <v>3115</v>
      </c>
      <c r="AM81" s="6">
        <v>24985</v>
      </c>
      <c r="AN81" s="6">
        <v>7634</v>
      </c>
      <c r="AO81" s="6">
        <v>13836</v>
      </c>
      <c r="AP81" s="6">
        <v>3376</v>
      </c>
      <c r="AQ81" s="6">
        <v>4881</v>
      </c>
      <c r="AR81" s="6">
        <v>493</v>
      </c>
      <c r="AS81" s="6">
        <v>114</v>
      </c>
      <c r="AT81" s="6">
        <v>138403</v>
      </c>
      <c r="AU81" s="6">
        <v>4841</v>
      </c>
      <c r="AV81" s="6">
        <v>3</v>
      </c>
      <c r="AW81" s="6">
        <v>7933</v>
      </c>
      <c r="AX81" s="6">
        <v>1504</v>
      </c>
      <c r="AY81" s="6">
        <v>257</v>
      </c>
      <c r="AZ81" s="6">
        <v>4600</v>
      </c>
      <c r="BA81" s="6">
        <v>143</v>
      </c>
      <c r="BB81" s="6">
        <v>6443.92578125</v>
      </c>
      <c r="BC81" s="6">
        <v>1702.548583984375</v>
      </c>
      <c r="BD81" s="6">
        <v>32.765495300292969</v>
      </c>
      <c r="BE81" s="6">
        <v>802.5999755859375</v>
      </c>
      <c r="BF81" s="6">
        <v>842.70001220703125</v>
      </c>
      <c r="BG81" s="6">
        <v>7661.10693359375</v>
      </c>
      <c r="BH81" s="6">
        <v>2021.9180908203125</v>
      </c>
      <c r="BI81" s="6">
        <v>1868.0792236328125</v>
      </c>
      <c r="BJ81" s="6">
        <v>6900.10107421875</v>
      </c>
    </row>
    <row r="82" spans="1:62" ht="12.75" x14ac:dyDescent="0.2">
      <c r="A82" s="11">
        <v>39278</v>
      </c>
      <c r="B82" s="6">
        <v>760521</v>
      </c>
      <c r="C82" s="6">
        <v>19033</v>
      </c>
      <c r="D82" s="6">
        <v>3150</v>
      </c>
      <c r="E82" s="6">
        <v>38830</v>
      </c>
      <c r="F82" s="6">
        <v>9144</v>
      </c>
      <c r="G82" s="6">
        <v>94286</v>
      </c>
      <c r="H82" s="6">
        <v>13038</v>
      </c>
      <c r="I82" s="6">
        <v>7749</v>
      </c>
      <c r="J82" s="6">
        <v>2210</v>
      </c>
      <c r="L82" s="6">
        <v>84294</v>
      </c>
      <c r="M82" s="6">
        <v>14348</v>
      </c>
      <c r="O82" s="6">
        <v>970</v>
      </c>
      <c r="P82" s="6">
        <v>7224</v>
      </c>
      <c r="Q82" s="6">
        <v>4183</v>
      </c>
      <c r="R82" s="6">
        <v>2202</v>
      </c>
      <c r="S82" s="6">
        <v>4397</v>
      </c>
      <c r="T82" s="6">
        <v>1156</v>
      </c>
      <c r="U82" s="6">
        <v>23302</v>
      </c>
      <c r="V82" s="6">
        <v>4376</v>
      </c>
      <c r="W82" s="6">
        <v>3235</v>
      </c>
      <c r="X82" s="6">
        <v>20546</v>
      </c>
      <c r="Y82" s="6">
        <v>10999</v>
      </c>
      <c r="Z82" s="6">
        <v>4081</v>
      </c>
      <c r="AA82" s="6">
        <v>18805</v>
      </c>
      <c r="AB82" s="6">
        <v>5590</v>
      </c>
      <c r="AC82" s="6">
        <v>119</v>
      </c>
      <c r="AD82" s="6">
        <v>2503</v>
      </c>
      <c r="AE82" s="6">
        <v>19672</v>
      </c>
      <c r="AF82" s="6">
        <v>4795</v>
      </c>
      <c r="AG82" s="6">
        <v>19760</v>
      </c>
      <c r="AH82" s="6">
        <v>6903</v>
      </c>
      <c r="AI82" s="6">
        <v>46857</v>
      </c>
      <c r="AJ82" s="6">
        <v>5005</v>
      </c>
      <c r="AK82" s="6">
        <v>0</v>
      </c>
      <c r="AL82" s="6">
        <v>3799</v>
      </c>
      <c r="AM82" s="6">
        <v>31137</v>
      </c>
      <c r="AN82" s="6">
        <v>9811</v>
      </c>
      <c r="AO82" s="6">
        <v>20615</v>
      </c>
      <c r="AP82" s="6">
        <v>5743</v>
      </c>
      <c r="AQ82" s="6">
        <v>6622</v>
      </c>
      <c r="AR82" s="6">
        <v>966</v>
      </c>
      <c r="AS82" s="6">
        <v>398</v>
      </c>
      <c r="AT82" s="6">
        <v>148330</v>
      </c>
      <c r="AU82" s="6">
        <v>4728</v>
      </c>
      <c r="AV82" s="6">
        <v>4</v>
      </c>
      <c r="AW82" s="6">
        <v>13105</v>
      </c>
      <c r="AX82" s="6">
        <v>6547</v>
      </c>
      <c r="AY82" s="6">
        <v>351</v>
      </c>
      <c r="AZ82" s="6">
        <v>5474</v>
      </c>
      <c r="BA82" s="6">
        <v>128</v>
      </c>
      <c r="BB82" s="6">
        <v>7305.90625</v>
      </c>
      <c r="BC82" s="6">
        <v>1465.285400390625</v>
      </c>
      <c r="BD82" s="6">
        <v>80.435569763183594</v>
      </c>
      <c r="BE82" s="6">
        <v>1453</v>
      </c>
      <c r="BF82" s="6">
        <v>862.20001220703125</v>
      </c>
      <c r="BG82" s="6">
        <v>7790.546875</v>
      </c>
      <c r="BH82" s="6">
        <v>2014.182373046875</v>
      </c>
      <c r="BI82" s="6">
        <v>2313.915771484375</v>
      </c>
      <c r="BJ82" s="6">
        <v>10338.0380859375</v>
      </c>
    </row>
    <row r="83" spans="1:62" ht="12.75" x14ac:dyDescent="0.2">
      <c r="A83" s="11">
        <v>39309</v>
      </c>
      <c r="B83" s="6">
        <v>969433</v>
      </c>
      <c r="C83" s="6">
        <v>30741</v>
      </c>
      <c r="D83" s="6">
        <v>3096</v>
      </c>
      <c r="E83" s="6">
        <v>36053</v>
      </c>
      <c r="F83" s="6">
        <v>13834</v>
      </c>
      <c r="G83" s="6">
        <v>105148</v>
      </c>
      <c r="H83" s="6">
        <v>12164</v>
      </c>
      <c r="I83" s="6">
        <v>8424</v>
      </c>
      <c r="J83" s="6">
        <v>2502</v>
      </c>
      <c r="L83" s="6">
        <v>87749</v>
      </c>
      <c r="M83" s="6">
        <v>31751</v>
      </c>
      <c r="O83" s="6">
        <v>1466</v>
      </c>
      <c r="P83" s="6">
        <v>16624</v>
      </c>
      <c r="Q83" s="6">
        <v>8519</v>
      </c>
      <c r="R83" s="6">
        <v>2574</v>
      </c>
      <c r="S83" s="6">
        <v>7259</v>
      </c>
      <c r="T83" s="6">
        <v>6535</v>
      </c>
      <c r="U83" s="6">
        <v>33315</v>
      </c>
      <c r="V83" s="6">
        <v>4252</v>
      </c>
      <c r="W83" s="6">
        <v>6516</v>
      </c>
      <c r="X83" s="6">
        <v>21667</v>
      </c>
      <c r="Y83" s="6">
        <v>19216</v>
      </c>
      <c r="Z83" s="6">
        <v>4008</v>
      </c>
      <c r="AA83" s="6">
        <v>33558</v>
      </c>
      <c r="AB83" s="6">
        <v>9671</v>
      </c>
      <c r="AC83" s="6">
        <v>118</v>
      </c>
      <c r="AD83" s="6">
        <v>2583</v>
      </c>
      <c r="AE83" s="6">
        <v>18929</v>
      </c>
      <c r="AF83" s="6">
        <v>4580</v>
      </c>
      <c r="AG83" s="6">
        <v>22278</v>
      </c>
      <c r="AH83" s="6">
        <v>7969</v>
      </c>
      <c r="AI83" s="6">
        <v>53252</v>
      </c>
      <c r="AJ83" s="6">
        <v>12968</v>
      </c>
      <c r="AK83" s="6">
        <v>0</v>
      </c>
      <c r="AL83" s="6">
        <v>10108</v>
      </c>
      <c r="AM83" s="6">
        <v>41933</v>
      </c>
      <c r="AN83" s="6">
        <v>11709</v>
      </c>
      <c r="AO83" s="6">
        <v>26512</v>
      </c>
      <c r="AP83" s="6">
        <v>6326</v>
      </c>
      <c r="AQ83" s="6">
        <v>14881</v>
      </c>
      <c r="AR83" s="6">
        <v>832</v>
      </c>
      <c r="AS83" s="6">
        <v>4034</v>
      </c>
      <c r="AT83" s="6">
        <v>183051</v>
      </c>
      <c r="AU83" s="6">
        <v>5131</v>
      </c>
      <c r="AV83" s="6">
        <v>2</v>
      </c>
      <c r="AW83" s="6">
        <v>18521</v>
      </c>
      <c r="AX83" s="6">
        <v>7760</v>
      </c>
      <c r="AY83" s="6">
        <v>926</v>
      </c>
      <c r="AZ83" s="6">
        <v>8247</v>
      </c>
      <c r="BA83" s="6">
        <v>142</v>
      </c>
      <c r="BB83" s="6">
        <v>7284.541015625</v>
      </c>
      <c r="BC83" s="6">
        <v>1660.3692626953125</v>
      </c>
      <c r="BD83" s="6">
        <v>29.335451126098633</v>
      </c>
      <c r="BE83" s="6">
        <v>1336.0999755859375</v>
      </c>
      <c r="BF83" s="6">
        <v>874.4000244140625</v>
      </c>
      <c r="BG83" s="6">
        <v>9583.70703125</v>
      </c>
      <c r="BH83" s="6">
        <v>1990.7161865234375</v>
      </c>
      <c r="BI83" s="6">
        <v>2348.685302734375</v>
      </c>
      <c r="BJ83" s="6">
        <v>10842.193359375</v>
      </c>
    </row>
    <row r="84" spans="1:62" ht="12.75" x14ac:dyDescent="0.2">
      <c r="A84" s="11">
        <v>39340</v>
      </c>
      <c r="B84" s="6">
        <v>683327</v>
      </c>
      <c r="C84" s="6">
        <v>16900</v>
      </c>
      <c r="D84" s="6">
        <v>3508</v>
      </c>
      <c r="E84" s="6">
        <v>29492</v>
      </c>
      <c r="F84" s="6">
        <v>7106</v>
      </c>
      <c r="G84" s="6">
        <v>78588</v>
      </c>
      <c r="H84" s="6">
        <v>13512</v>
      </c>
      <c r="I84" s="6">
        <v>6859</v>
      </c>
      <c r="J84" s="6">
        <v>1533</v>
      </c>
      <c r="L84" s="6">
        <v>79545</v>
      </c>
      <c r="M84" s="6">
        <v>13356</v>
      </c>
      <c r="O84" s="6">
        <v>1643</v>
      </c>
      <c r="P84" s="6">
        <v>5789</v>
      </c>
      <c r="Q84" s="6">
        <v>3620</v>
      </c>
      <c r="R84" s="6">
        <v>684</v>
      </c>
      <c r="S84" s="6">
        <v>2413</v>
      </c>
      <c r="T84" s="6">
        <v>2015</v>
      </c>
      <c r="U84" s="6">
        <v>22753</v>
      </c>
      <c r="V84" s="6">
        <v>2232</v>
      </c>
      <c r="W84" s="6">
        <v>3336</v>
      </c>
      <c r="X84" s="6">
        <v>17408</v>
      </c>
      <c r="Y84" s="6">
        <v>9947</v>
      </c>
      <c r="Z84" s="6">
        <v>2116</v>
      </c>
      <c r="AA84" s="6">
        <v>23269</v>
      </c>
      <c r="AB84" s="6">
        <v>3917</v>
      </c>
      <c r="AC84" s="6">
        <v>102</v>
      </c>
      <c r="AD84" s="6">
        <v>491</v>
      </c>
      <c r="AE84" s="6">
        <v>16143</v>
      </c>
      <c r="AF84" s="6">
        <v>5088</v>
      </c>
      <c r="AG84" s="6">
        <v>15885</v>
      </c>
      <c r="AH84" s="6">
        <v>6195</v>
      </c>
      <c r="AI84" s="6">
        <v>39549</v>
      </c>
      <c r="AJ84" s="6">
        <v>5681</v>
      </c>
      <c r="AK84" s="6">
        <v>0</v>
      </c>
      <c r="AL84" s="6">
        <v>3876</v>
      </c>
      <c r="AM84" s="6">
        <v>27375</v>
      </c>
      <c r="AN84" s="6">
        <v>11136</v>
      </c>
      <c r="AO84" s="6">
        <v>14429</v>
      </c>
      <c r="AP84" s="6">
        <v>5379</v>
      </c>
      <c r="AQ84" s="6">
        <v>5526</v>
      </c>
      <c r="AR84" s="6">
        <v>241</v>
      </c>
      <c r="AS84" s="6">
        <v>776</v>
      </c>
      <c r="AT84" s="6">
        <v>145554</v>
      </c>
      <c r="AU84" s="6">
        <v>5973</v>
      </c>
      <c r="AV84" s="6">
        <v>3</v>
      </c>
      <c r="AW84" s="6">
        <v>10000</v>
      </c>
      <c r="AX84" s="6">
        <v>8507</v>
      </c>
      <c r="AY84" s="6">
        <v>417</v>
      </c>
      <c r="AZ84" s="6">
        <v>3271</v>
      </c>
      <c r="BA84" s="6">
        <v>191</v>
      </c>
      <c r="BB84" s="6">
        <v>6853.53466796875</v>
      </c>
      <c r="BC84" s="6">
        <v>1302.1201171875</v>
      </c>
      <c r="BD84" s="6">
        <v>7.3809928894042969</v>
      </c>
      <c r="BE84" s="6">
        <v>1390</v>
      </c>
      <c r="BF84" s="6">
        <v>831.29998779296875</v>
      </c>
      <c r="BG84" s="6">
        <v>8334.11328125</v>
      </c>
      <c r="BH84" s="6">
        <v>1970.5126953125</v>
      </c>
      <c r="BI84" s="6">
        <v>2132.842041015625</v>
      </c>
      <c r="BJ84" s="6">
        <v>9213.6875</v>
      </c>
    </row>
    <row r="85" spans="1:62" ht="12.75" x14ac:dyDescent="0.2">
      <c r="A85" s="11">
        <v>39370</v>
      </c>
      <c r="B85" s="6">
        <v>604092</v>
      </c>
      <c r="C85" s="6">
        <v>14378</v>
      </c>
      <c r="D85" s="6">
        <v>3905</v>
      </c>
      <c r="E85" s="6">
        <v>24194</v>
      </c>
      <c r="F85" s="6">
        <v>3448</v>
      </c>
      <c r="G85" s="6">
        <v>75091</v>
      </c>
      <c r="H85" s="6">
        <v>11823</v>
      </c>
      <c r="I85" s="6">
        <v>6305</v>
      </c>
      <c r="J85" s="6">
        <v>1280</v>
      </c>
      <c r="L85" s="6">
        <v>80206</v>
      </c>
      <c r="M85" s="6">
        <v>8173</v>
      </c>
      <c r="O85" s="6">
        <v>1716</v>
      </c>
      <c r="P85" s="6">
        <v>5265</v>
      </c>
      <c r="Q85" s="6">
        <v>4033</v>
      </c>
      <c r="R85" s="6">
        <v>1875</v>
      </c>
      <c r="S85" s="6">
        <v>1785</v>
      </c>
      <c r="T85" s="6">
        <v>1481</v>
      </c>
      <c r="U85" s="6">
        <v>21402</v>
      </c>
      <c r="V85" s="6">
        <v>1656</v>
      </c>
      <c r="W85" s="6">
        <v>2268</v>
      </c>
      <c r="X85" s="6">
        <v>16564</v>
      </c>
      <c r="Y85" s="6">
        <v>10287</v>
      </c>
      <c r="Z85" s="6">
        <v>2551</v>
      </c>
      <c r="AA85" s="6">
        <v>15313</v>
      </c>
      <c r="AB85" s="6">
        <v>3317</v>
      </c>
      <c r="AC85" s="6">
        <v>87</v>
      </c>
      <c r="AD85" s="6">
        <v>314</v>
      </c>
      <c r="AE85" s="6">
        <v>12213</v>
      </c>
      <c r="AF85" s="6">
        <v>3258</v>
      </c>
      <c r="AG85" s="6">
        <v>12425</v>
      </c>
      <c r="AH85" s="6">
        <v>5487</v>
      </c>
      <c r="AI85" s="6">
        <v>34763</v>
      </c>
      <c r="AJ85" s="6">
        <v>2759</v>
      </c>
      <c r="AK85" s="6">
        <v>0</v>
      </c>
      <c r="AL85" s="6">
        <v>3785</v>
      </c>
      <c r="AM85" s="6">
        <v>25441</v>
      </c>
      <c r="AN85" s="6">
        <v>10764</v>
      </c>
      <c r="AO85" s="6">
        <v>15466</v>
      </c>
      <c r="AP85" s="6">
        <v>4792</v>
      </c>
      <c r="AQ85" s="6">
        <v>3651</v>
      </c>
      <c r="AR85" s="6">
        <v>262</v>
      </c>
      <c r="AS85" s="6">
        <v>606</v>
      </c>
      <c r="AT85" s="6">
        <v>121399</v>
      </c>
      <c r="AU85" s="6">
        <v>5737</v>
      </c>
      <c r="AV85" s="6">
        <v>2</v>
      </c>
      <c r="AW85" s="6">
        <v>8866</v>
      </c>
      <c r="AX85" s="6">
        <v>9084</v>
      </c>
      <c r="AY85" s="6">
        <v>240</v>
      </c>
      <c r="AZ85" s="6">
        <v>4226</v>
      </c>
      <c r="BA85" s="6">
        <v>146</v>
      </c>
      <c r="BB85" s="6">
        <v>7475.3974609375</v>
      </c>
      <c r="BC85" s="6">
        <v>1789.4234619140625</v>
      </c>
      <c r="BD85" s="6">
        <v>0</v>
      </c>
      <c r="BE85" s="6">
        <v>1040.800048828125</v>
      </c>
      <c r="BF85" s="6">
        <v>847.5999755859375</v>
      </c>
      <c r="BG85" s="6">
        <v>8845.646484375</v>
      </c>
      <c r="BH85" s="6">
        <v>1552.425537109375</v>
      </c>
      <c r="BI85" s="6">
        <v>2266.27392578125</v>
      </c>
      <c r="BJ85" s="6">
        <v>7298.67822265625</v>
      </c>
    </row>
    <row r="86" spans="1:62" ht="12.75" x14ac:dyDescent="0.2">
      <c r="A86" s="11">
        <v>39401</v>
      </c>
      <c r="B86" s="6">
        <v>448180</v>
      </c>
      <c r="C86" s="6">
        <v>9449</v>
      </c>
      <c r="D86" s="6">
        <v>3778</v>
      </c>
      <c r="E86" s="6">
        <v>20661</v>
      </c>
      <c r="F86" s="6">
        <v>3063</v>
      </c>
      <c r="G86" s="6">
        <v>69766</v>
      </c>
      <c r="H86" s="6">
        <v>10259</v>
      </c>
      <c r="I86" s="6">
        <v>4892</v>
      </c>
      <c r="J86" s="6">
        <v>474</v>
      </c>
      <c r="L86" s="6">
        <v>55758</v>
      </c>
      <c r="M86" s="6">
        <v>4187</v>
      </c>
      <c r="O86" s="6">
        <v>1529</v>
      </c>
      <c r="P86" s="6">
        <v>2199</v>
      </c>
      <c r="Q86" s="6">
        <v>1625</v>
      </c>
      <c r="R86" s="6">
        <v>1471</v>
      </c>
      <c r="S86" s="6">
        <v>664</v>
      </c>
      <c r="T86" s="6">
        <v>579</v>
      </c>
      <c r="U86" s="6">
        <v>11595</v>
      </c>
      <c r="V86" s="6">
        <v>2229</v>
      </c>
      <c r="W86" s="6">
        <v>663</v>
      </c>
      <c r="X86" s="6">
        <v>15161</v>
      </c>
      <c r="Y86" s="6">
        <v>7034</v>
      </c>
      <c r="Z86" s="6">
        <v>2912</v>
      </c>
      <c r="AA86" s="6">
        <v>6355</v>
      </c>
      <c r="AB86" s="6">
        <v>2658</v>
      </c>
      <c r="AC86" s="6">
        <v>73</v>
      </c>
      <c r="AD86" s="6">
        <v>99</v>
      </c>
      <c r="AE86" s="6">
        <v>10135</v>
      </c>
      <c r="AF86" s="6">
        <v>2828</v>
      </c>
      <c r="AG86" s="6">
        <v>11368</v>
      </c>
      <c r="AH86" s="6">
        <v>4549</v>
      </c>
      <c r="AI86" s="6">
        <v>26803</v>
      </c>
      <c r="AJ86" s="6">
        <v>398</v>
      </c>
      <c r="AK86" s="6">
        <v>0</v>
      </c>
      <c r="AL86" s="6">
        <v>1357</v>
      </c>
      <c r="AM86" s="6">
        <v>16404</v>
      </c>
      <c r="AN86" s="6">
        <v>10857</v>
      </c>
      <c r="AO86" s="6">
        <v>7305</v>
      </c>
      <c r="AP86" s="6">
        <v>3504</v>
      </c>
      <c r="AQ86" s="6">
        <v>434</v>
      </c>
      <c r="AR86" s="6">
        <v>392</v>
      </c>
      <c r="AS86" s="6">
        <v>44</v>
      </c>
      <c r="AT86" s="6">
        <v>94037</v>
      </c>
      <c r="AU86" s="6">
        <v>5184</v>
      </c>
      <c r="AV86" s="6">
        <v>2</v>
      </c>
      <c r="AW86" s="6">
        <v>4298</v>
      </c>
      <c r="AX86" s="6">
        <v>6289</v>
      </c>
      <c r="AY86" s="6">
        <v>222</v>
      </c>
      <c r="AZ86" s="6">
        <v>2499</v>
      </c>
      <c r="BA86" s="6">
        <v>137</v>
      </c>
      <c r="BB86" s="6">
        <v>7701.2607421875</v>
      </c>
      <c r="BC86" s="6">
        <v>1589.8992919921875</v>
      </c>
      <c r="BD86" s="6">
        <v>70.40313720703125</v>
      </c>
      <c r="BE86" s="6">
        <v>1386.5</v>
      </c>
      <c r="BF86" s="6">
        <v>870.70001220703125</v>
      </c>
      <c r="BG86" s="6">
        <v>8585.873046875</v>
      </c>
      <c r="BH86" s="6">
        <v>1790.59814453125</v>
      </c>
      <c r="BI86" s="6">
        <v>2377.4658203125</v>
      </c>
      <c r="BJ86" s="6">
        <v>7021.939453125</v>
      </c>
    </row>
    <row r="87" spans="1:62" ht="12.75" x14ac:dyDescent="0.2">
      <c r="A87" s="11">
        <v>39431</v>
      </c>
      <c r="B87" s="6">
        <v>497505</v>
      </c>
      <c r="C87" s="6">
        <v>11598</v>
      </c>
      <c r="D87" s="6">
        <v>3383</v>
      </c>
      <c r="E87" s="6">
        <v>22894</v>
      </c>
      <c r="F87" s="6">
        <v>2501</v>
      </c>
      <c r="G87" s="6">
        <v>76274</v>
      </c>
      <c r="H87" s="6">
        <v>10612</v>
      </c>
      <c r="I87" s="6">
        <v>5158</v>
      </c>
      <c r="J87" s="6">
        <v>975</v>
      </c>
      <c r="L87" s="6">
        <v>55002</v>
      </c>
      <c r="M87" s="6">
        <v>5903</v>
      </c>
      <c r="O87" s="6">
        <v>1612</v>
      </c>
      <c r="P87" s="6">
        <v>2529</v>
      </c>
      <c r="Q87" s="6">
        <v>2944</v>
      </c>
      <c r="R87" s="6">
        <v>2683</v>
      </c>
      <c r="S87" s="6">
        <v>1524</v>
      </c>
      <c r="T87" s="6">
        <v>758</v>
      </c>
      <c r="U87" s="6">
        <v>13950</v>
      </c>
      <c r="V87" s="6">
        <v>3268</v>
      </c>
      <c r="W87" s="6">
        <v>875</v>
      </c>
      <c r="X87" s="6">
        <v>14006</v>
      </c>
      <c r="Y87" s="6">
        <v>9591</v>
      </c>
      <c r="Z87" s="6">
        <v>3461</v>
      </c>
      <c r="AA87" s="6">
        <v>9497</v>
      </c>
      <c r="AB87" s="6">
        <v>2787</v>
      </c>
      <c r="AC87" s="6">
        <v>79</v>
      </c>
      <c r="AD87" s="6">
        <v>260</v>
      </c>
      <c r="AE87" s="6">
        <v>12189</v>
      </c>
      <c r="AF87" s="6">
        <v>2680</v>
      </c>
      <c r="AG87" s="6">
        <v>13462</v>
      </c>
      <c r="AH87" s="6">
        <v>4871</v>
      </c>
      <c r="AI87" s="6">
        <v>29485</v>
      </c>
      <c r="AJ87" s="6">
        <v>1027</v>
      </c>
      <c r="AK87" s="6">
        <v>0</v>
      </c>
      <c r="AL87" s="6">
        <v>2118</v>
      </c>
      <c r="AM87" s="6">
        <v>20301</v>
      </c>
      <c r="AN87" s="6">
        <v>12357</v>
      </c>
      <c r="AO87" s="6">
        <v>9323</v>
      </c>
      <c r="AP87" s="6">
        <v>5093</v>
      </c>
      <c r="AQ87" s="6">
        <v>994</v>
      </c>
      <c r="AR87" s="6">
        <v>265</v>
      </c>
      <c r="AS87" s="6">
        <v>248</v>
      </c>
      <c r="AT87" s="6">
        <v>97596</v>
      </c>
      <c r="AU87" s="6">
        <v>4873</v>
      </c>
      <c r="AV87" s="6">
        <v>3</v>
      </c>
      <c r="AW87" s="6">
        <v>6098</v>
      </c>
      <c r="AX87" s="6">
        <v>6170</v>
      </c>
      <c r="AY87" s="6">
        <v>271</v>
      </c>
      <c r="AZ87" s="6">
        <v>3759</v>
      </c>
      <c r="BA87" s="6">
        <v>201</v>
      </c>
      <c r="BB87" s="6">
        <v>7896.7333984375</v>
      </c>
      <c r="BC87" s="6">
        <v>1848.7254638671875</v>
      </c>
      <c r="BD87" s="6">
        <v>55.345775604248047</v>
      </c>
      <c r="BE87" s="6">
        <v>1051.0999755859375</v>
      </c>
      <c r="BF87" s="6">
        <v>1092.4000244140625</v>
      </c>
      <c r="BG87" s="6">
        <v>9177.111328125</v>
      </c>
      <c r="BH87" s="6">
        <v>2148.992431640625</v>
      </c>
      <c r="BI87" s="6">
        <v>2736.903564453125</v>
      </c>
      <c r="BJ87" s="6">
        <v>7054.11865234375</v>
      </c>
    </row>
    <row r="88" spans="1:62" ht="12.75" x14ac:dyDescent="0.2">
      <c r="A88" s="11">
        <v>39462</v>
      </c>
      <c r="B88" s="6">
        <v>531460</v>
      </c>
      <c r="C88" s="6">
        <v>16783</v>
      </c>
      <c r="D88" s="6">
        <v>3943</v>
      </c>
      <c r="E88" s="6">
        <v>23966</v>
      </c>
      <c r="F88" s="6">
        <v>5793</v>
      </c>
      <c r="G88" s="6">
        <v>75456</v>
      </c>
      <c r="H88" s="6">
        <v>8705</v>
      </c>
      <c r="I88" s="6">
        <v>5378</v>
      </c>
      <c r="J88" s="6">
        <v>452</v>
      </c>
      <c r="L88" s="6">
        <v>51976</v>
      </c>
      <c r="M88" s="6">
        <v>8644</v>
      </c>
      <c r="O88" s="6">
        <v>1661</v>
      </c>
      <c r="P88" s="6">
        <v>3089</v>
      </c>
      <c r="Q88" s="6">
        <v>3468</v>
      </c>
      <c r="R88" s="6">
        <v>2269</v>
      </c>
      <c r="S88" s="6">
        <v>1684</v>
      </c>
      <c r="T88" s="6">
        <v>1346</v>
      </c>
      <c r="U88" s="6">
        <v>18270</v>
      </c>
      <c r="V88" s="6">
        <v>2795</v>
      </c>
      <c r="W88" s="6">
        <v>904</v>
      </c>
      <c r="X88" s="6">
        <v>9557</v>
      </c>
      <c r="Y88" s="6">
        <v>9826</v>
      </c>
      <c r="Z88" s="6">
        <v>1844</v>
      </c>
      <c r="AA88" s="6">
        <v>18214</v>
      </c>
      <c r="AB88" s="6">
        <v>4318</v>
      </c>
      <c r="AC88" s="6">
        <v>65</v>
      </c>
      <c r="AD88" s="6">
        <v>532</v>
      </c>
      <c r="AE88" s="6">
        <v>13714</v>
      </c>
      <c r="AF88" s="6">
        <v>4382</v>
      </c>
      <c r="AG88" s="6">
        <v>12747</v>
      </c>
      <c r="AH88" s="6">
        <v>5330</v>
      </c>
      <c r="AI88" s="6">
        <v>27409</v>
      </c>
      <c r="AJ88" s="6">
        <v>2171</v>
      </c>
      <c r="AK88" s="6">
        <v>0</v>
      </c>
      <c r="AL88" s="6">
        <v>1697</v>
      </c>
      <c r="AM88" s="6">
        <v>23084</v>
      </c>
      <c r="AN88" s="6">
        <v>12547</v>
      </c>
      <c r="AO88" s="6">
        <v>7454</v>
      </c>
      <c r="AP88" s="6">
        <v>4888</v>
      </c>
      <c r="AQ88" s="6">
        <v>4478</v>
      </c>
      <c r="AR88" s="6">
        <v>115</v>
      </c>
      <c r="AS88" s="6">
        <v>936</v>
      </c>
      <c r="AT88" s="6">
        <v>106781</v>
      </c>
      <c r="AU88" s="6">
        <v>4896</v>
      </c>
      <c r="AV88" s="6">
        <v>3</v>
      </c>
      <c r="AW88" s="6">
        <v>4936</v>
      </c>
      <c r="AX88" s="6">
        <v>8062</v>
      </c>
      <c r="AY88" s="6">
        <v>215</v>
      </c>
      <c r="AZ88" s="6">
        <v>4574</v>
      </c>
      <c r="BA88" s="6">
        <v>108</v>
      </c>
      <c r="BB88" s="6">
        <v>9327.955078125</v>
      </c>
      <c r="BC88" s="6">
        <v>2115.320556640625</v>
      </c>
      <c r="BD88" s="6">
        <v>25.981731414794922</v>
      </c>
      <c r="BE88" s="6">
        <v>1676.199951171875</v>
      </c>
      <c r="BF88" s="6">
        <v>1332</v>
      </c>
      <c r="BG88" s="6">
        <v>9552.6982421875</v>
      </c>
      <c r="BH88" s="6">
        <v>245.6478271484375</v>
      </c>
      <c r="BI88" s="6">
        <v>3279.06689453125</v>
      </c>
      <c r="BJ88" s="6">
        <v>7988.1572265625</v>
      </c>
    </row>
    <row r="89" spans="1:62" ht="12.75" x14ac:dyDescent="0.2">
      <c r="A89" s="11">
        <v>39493</v>
      </c>
      <c r="B89" s="6">
        <v>438868</v>
      </c>
      <c r="C89" s="6">
        <v>10014</v>
      </c>
      <c r="D89" s="6">
        <v>3523</v>
      </c>
      <c r="E89" s="6">
        <v>18591</v>
      </c>
      <c r="F89" s="6">
        <v>4741</v>
      </c>
      <c r="G89" s="6">
        <v>61884</v>
      </c>
      <c r="H89" s="6">
        <v>7200</v>
      </c>
      <c r="I89" s="6">
        <v>4108</v>
      </c>
      <c r="J89" s="6">
        <v>484</v>
      </c>
      <c r="L89" s="6">
        <v>49334</v>
      </c>
      <c r="M89" s="6">
        <v>4587</v>
      </c>
      <c r="O89" s="6">
        <v>1364</v>
      </c>
      <c r="P89" s="6">
        <v>2368</v>
      </c>
      <c r="Q89" s="6">
        <v>3422</v>
      </c>
      <c r="R89" s="6">
        <v>1896</v>
      </c>
      <c r="S89" s="6">
        <v>586</v>
      </c>
      <c r="T89" s="6">
        <v>942</v>
      </c>
      <c r="U89" s="6">
        <v>12757</v>
      </c>
      <c r="V89" s="6">
        <v>1818</v>
      </c>
      <c r="W89" s="6">
        <v>738</v>
      </c>
      <c r="X89" s="6">
        <v>9632</v>
      </c>
      <c r="Y89" s="6">
        <v>8246</v>
      </c>
      <c r="Z89" s="6">
        <v>1891</v>
      </c>
      <c r="AA89" s="6">
        <v>11146</v>
      </c>
      <c r="AB89" s="6">
        <v>2302</v>
      </c>
      <c r="AC89" s="6">
        <v>38</v>
      </c>
      <c r="AD89" s="6">
        <v>171</v>
      </c>
      <c r="AE89" s="6">
        <v>12751</v>
      </c>
      <c r="AF89" s="6">
        <v>4457</v>
      </c>
      <c r="AG89" s="6">
        <v>12463</v>
      </c>
      <c r="AH89" s="6">
        <v>4442</v>
      </c>
      <c r="AI89" s="6">
        <v>25293</v>
      </c>
      <c r="AJ89" s="6">
        <v>755</v>
      </c>
      <c r="AK89" s="6">
        <v>0</v>
      </c>
      <c r="AL89" s="6">
        <v>1683</v>
      </c>
      <c r="AM89" s="6">
        <v>17723</v>
      </c>
      <c r="AN89" s="6">
        <v>11694</v>
      </c>
      <c r="AO89" s="6">
        <v>7280</v>
      </c>
      <c r="AP89" s="6">
        <v>3652</v>
      </c>
      <c r="AQ89" s="6">
        <v>1160</v>
      </c>
      <c r="AR89" s="6">
        <v>17</v>
      </c>
      <c r="AS89" s="6">
        <v>123</v>
      </c>
      <c r="AT89" s="6">
        <v>90713</v>
      </c>
      <c r="AU89" s="6">
        <v>4678</v>
      </c>
      <c r="AV89" s="6">
        <v>1</v>
      </c>
      <c r="AW89" s="6">
        <v>4271</v>
      </c>
      <c r="AX89" s="6">
        <v>6681</v>
      </c>
      <c r="AY89" s="6">
        <v>215</v>
      </c>
      <c r="AZ89" s="6">
        <v>4926</v>
      </c>
      <c r="BA89" s="6">
        <v>107</v>
      </c>
      <c r="BB89" s="6">
        <v>8654.970703125</v>
      </c>
      <c r="BC89" s="6">
        <v>2190.495361328125</v>
      </c>
      <c r="BD89" s="6">
        <v>12.799961090087891</v>
      </c>
      <c r="BE89" s="6">
        <v>1538</v>
      </c>
      <c r="BF89" s="6">
        <v>1176.5</v>
      </c>
      <c r="BG89" s="6">
        <v>9617.5068359375</v>
      </c>
      <c r="BH89" s="6">
        <v>229.30264282226562</v>
      </c>
      <c r="BI89" s="6">
        <v>3002.82177734375</v>
      </c>
      <c r="BJ89" s="6">
        <v>7625.14501953125</v>
      </c>
    </row>
    <row r="90" spans="1:62" ht="12.75" x14ac:dyDescent="0.2">
      <c r="A90" s="11">
        <v>39522</v>
      </c>
      <c r="B90" s="6">
        <v>460763</v>
      </c>
      <c r="C90" s="6">
        <v>8904</v>
      </c>
      <c r="D90" s="6">
        <v>3707</v>
      </c>
      <c r="E90" s="6">
        <v>12451</v>
      </c>
      <c r="F90" s="6">
        <v>2674</v>
      </c>
      <c r="G90" s="6">
        <v>58876</v>
      </c>
      <c r="H90" s="6">
        <v>8511</v>
      </c>
      <c r="I90" s="6">
        <v>2868</v>
      </c>
      <c r="J90" s="6">
        <v>446</v>
      </c>
      <c r="L90" s="6">
        <v>58976</v>
      </c>
      <c r="M90" s="6">
        <v>3348</v>
      </c>
      <c r="O90" s="6">
        <v>1344</v>
      </c>
      <c r="P90" s="6">
        <v>1711</v>
      </c>
      <c r="Q90" s="6">
        <v>2486</v>
      </c>
      <c r="R90" s="6">
        <v>1522</v>
      </c>
      <c r="S90" s="6">
        <v>897</v>
      </c>
      <c r="T90" s="6">
        <v>655</v>
      </c>
      <c r="U90" s="6">
        <v>15834</v>
      </c>
      <c r="V90" s="6">
        <v>2022</v>
      </c>
      <c r="W90" s="6">
        <v>937</v>
      </c>
      <c r="X90" s="6">
        <v>10703</v>
      </c>
      <c r="Y90" s="6">
        <v>9426</v>
      </c>
      <c r="Z90" s="6">
        <v>2781</v>
      </c>
      <c r="AA90" s="6">
        <v>10727</v>
      </c>
      <c r="AB90" s="6">
        <v>2878</v>
      </c>
      <c r="AC90" s="6">
        <v>26</v>
      </c>
      <c r="AD90" s="6">
        <v>428</v>
      </c>
      <c r="AE90" s="6">
        <v>12949</v>
      </c>
      <c r="AF90" s="6">
        <v>4634</v>
      </c>
      <c r="AG90" s="6">
        <v>12993</v>
      </c>
      <c r="AH90" s="6">
        <v>4945</v>
      </c>
      <c r="AI90" s="6">
        <v>29131</v>
      </c>
      <c r="AJ90" s="6">
        <v>1144</v>
      </c>
      <c r="AK90" s="6">
        <v>0</v>
      </c>
      <c r="AL90" s="6">
        <v>1100</v>
      </c>
      <c r="AM90" s="6">
        <v>17859</v>
      </c>
      <c r="AN90" s="6">
        <v>11408</v>
      </c>
      <c r="AO90" s="6">
        <v>9175</v>
      </c>
      <c r="AP90" s="6">
        <v>3459</v>
      </c>
      <c r="AQ90" s="6">
        <v>2415</v>
      </c>
      <c r="AR90" s="6">
        <v>12</v>
      </c>
      <c r="AS90" s="6">
        <v>128</v>
      </c>
      <c r="AT90" s="6">
        <v>106719</v>
      </c>
      <c r="AU90" s="6">
        <v>4168</v>
      </c>
      <c r="AV90" s="6">
        <v>0</v>
      </c>
      <c r="AW90" s="6">
        <v>2044</v>
      </c>
      <c r="AX90" s="6">
        <v>6463</v>
      </c>
      <c r="AY90" s="6">
        <v>193</v>
      </c>
      <c r="AZ90" s="6">
        <v>4595</v>
      </c>
      <c r="BA90" s="6">
        <v>95</v>
      </c>
      <c r="BB90" s="6">
        <v>8825.64453125</v>
      </c>
      <c r="BC90" s="6">
        <v>2194.13720703125</v>
      </c>
      <c r="BD90" s="6">
        <v>16.50529670715332</v>
      </c>
      <c r="BE90" s="6">
        <v>1607.300048828125</v>
      </c>
      <c r="BF90" s="6">
        <v>1189.5999755859375</v>
      </c>
      <c r="BG90" s="6">
        <v>9896.216796875</v>
      </c>
      <c r="BH90" s="6">
        <v>233.02732849121094</v>
      </c>
      <c r="BI90" s="6">
        <v>2996.992431640625</v>
      </c>
      <c r="BJ90" s="6">
        <v>8175.044921875</v>
      </c>
    </row>
    <row r="91" spans="1:62" ht="12.75" x14ac:dyDescent="0.2">
      <c r="A91" s="11">
        <v>39553</v>
      </c>
      <c r="B91" s="6">
        <v>469607</v>
      </c>
      <c r="C91" s="6">
        <v>6098</v>
      </c>
      <c r="D91" s="6">
        <v>3196</v>
      </c>
      <c r="E91" s="6">
        <v>20821</v>
      </c>
      <c r="F91" s="6">
        <v>2250</v>
      </c>
      <c r="G91" s="6">
        <v>68653</v>
      </c>
      <c r="H91" s="6">
        <v>7666</v>
      </c>
      <c r="I91" s="6">
        <v>4311</v>
      </c>
      <c r="J91" s="6">
        <v>432</v>
      </c>
      <c r="L91" s="6">
        <v>64230</v>
      </c>
      <c r="M91" s="6">
        <v>3552</v>
      </c>
      <c r="O91" s="6">
        <v>1477</v>
      </c>
      <c r="P91" s="6">
        <v>1394</v>
      </c>
      <c r="Q91" s="6">
        <v>1870</v>
      </c>
      <c r="R91" s="6">
        <v>556</v>
      </c>
      <c r="S91" s="6">
        <v>1644</v>
      </c>
      <c r="T91" s="6">
        <v>275</v>
      </c>
      <c r="U91" s="6">
        <v>13649</v>
      </c>
      <c r="V91" s="6">
        <v>3171</v>
      </c>
      <c r="W91" s="6">
        <v>587</v>
      </c>
      <c r="X91" s="6">
        <v>13339</v>
      </c>
      <c r="Y91" s="6">
        <v>4869</v>
      </c>
      <c r="Z91" s="6">
        <v>975</v>
      </c>
      <c r="AA91" s="6">
        <v>8158</v>
      </c>
      <c r="AB91" s="6">
        <v>1735</v>
      </c>
      <c r="AC91" s="6">
        <v>43</v>
      </c>
      <c r="AD91" s="6">
        <v>129</v>
      </c>
      <c r="AE91" s="6">
        <v>12632</v>
      </c>
      <c r="AF91" s="6">
        <v>3340</v>
      </c>
      <c r="AG91" s="6">
        <v>14320</v>
      </c>
      <c r="AH91" s="6">
        <v>5299</v>
      </c>
      <c r="AI91" s="6">
        <v>27391</v>
      </c>
      <c r="AJ91" s="6">
        <v>181</v>
      </c>
      <c r="AK91" s="6">
        <v>0</v>
      </c>
      <c r="AL91" s="6">
        <v>838</v>
      </c>
      <c r="AM91" s="6">
        <v>19818</v>
      </c>
      <c r="AN91" s="6">
        <v>10898</v>
      </c>
      <c r="AO91" s="6">
        <v>8174</v>
      </c>
      <c r="AP91" s="6">
        <v>5405</v>
      </c>
      <c r="AQ91" s="6">
        <v>2280</v>
      </c>
      <c r="AR91" s="6">
        <v>13</v>
      </c>
      <c r="AS91" s="6">
        <v>28</v>
      </c>
      <c r="AT91" s="6">
        <v>105567</v>
      </c>
      <c r="AU91" s="6">
        <v>4793</v>
      </c>
      <c r="AV91" s="6">
        <v>1</v>
      </c>
      <c r="AW91" s="6">
        <v>2496</v>
      </c>
      <c r="AX91" s="6">
        <v>8527</v>
      </c>
      <c r="AY91" s="6">
        <v>156</v>
      </c>
      <c r="AZ91" s="6">
        <v>2280</v>
      </c>
      <c r="BA91" s="6">
        <v>93</v>
      </c>
      <c r="BB91" s="6">
        <v>8675.787109375</v>
      </c>
      <c r="BC91" s="6">
        <v>2231.984619140625</v>
      </c>
      <c r="BD91" s="6">
        <v>7.6861734390258789</v>
      </c>
      <c r="BE91" s="6">
        <v>536.70001220703125</v>
      </c>
      <c r="BF91" s="6">
        <v>959.5</v>
      </c>
      <c r="BG91" s="6">
        <v>7644.6318359375</v>
      </c>
      <c r="BH91" s="6">
        <v>157.67796325683594</v>
      </c>
      <c r="BI91" s="6">
        <v>2718.927490234375</v>
      </c>
      <c r="BJ91" s="6">
        <v>6618.30615234375</v>
      </c>
    </row>
    <row r="92" spans="1:62" ht="12.75" x14ac:dyDescent="0.2">
      <c r="A92" s="11">
        <v>39583</v>
      </c>
      <c r="B92" s="6">
        <v>475467</v>
      </c>
      <c r="C92" s="6">
        <v>5052</v>
      </c>
      <c r="D92" s="6">
        <v>3205</v>
      </c>
      <c r="E92" s="6">
        <v>18871</v>
      </c>
      <c r="F92" s="6">
        <v>4578</v>
      </c>
      <c r="G92" s="6">
        <v>54824</v>
      </c>
      <c r="H92" s="6">
        <v>6786</v>
      </c>
      <c r="I92" s="6">
        <v>5322</v>
      </c>
      <c r="J92" s="6">
        <v>259</v>
      </c>
      <c r="L92" s="6">
        <v>76126</v>
      </c>
      <c r="M92" s="6">
        <v>3568</v>
      </c>
      <c r="O92" s="6">
        <v>286</v>
      </c>
      <c r="P92" s="6">
        <v>1163</v>
      </c>
      <c r="Q92" s="6">
        <v>594</v>
      </c>
      <c r="R92" s="6">
        <v>426</v>
      </c>
      <c r="S92" s="6">
        <v>1637</v>
      </c>
      <c r="T92" s="6">
        <v>262</v>
      </c>
      <c r="U92" s="6">
        <v>22473</v>
      </c>
      <c r="V92" s="6">
        <v>3215</v>
      </c>
      <c r="W92" s="6">
        <v>857</v>
      </c>
      <c r="X92" s="6">
        <v>10420</v>
      </c>
      <c r="Y92" s="6">
        <v>4157</v>
      </c>
      <c r="Z92" s="6">
        <v>2139</v>
      </c>
      <c r="AA92" s="6">
        <v>10652</v>
      </c>
      <c r="AB92" s="6">
        <v>1212</v>
      </c>
      <c r="AC92" s="6">
        <v>46</v>
      </c>
      <c r="AD92" s="6">
        <v>109</v>
      </c>
      <c r="AE92" s="6">
        <v>13571</v>
      </c>
      <c r="AF92" s="6">
        <v>3342</v>
      </c>
      <c r="AG92" s="6">
        <v>11576</v>
      </c>
      <c r="AH92" s="6">
        <v>5991</v>
      </c>
      <c r="AI92" s="6">
        <v>28709</v>
      </c>
      <c r="AJ92" s="6">
        <v>578</v>
      </c>
      <c r="AK92" s="6">
        <v>0</v>
      </c>
      <c r="AL92" s="6">
        <v>149</v>
      </c>
      <c r="AM92" s="6">
        <v>19487</v>
      </c>
      <c r="AN92" s="6">
        <v>5223</v>
      </c>
      <c r="AO92" s="6">
        <v>3982</v>
      </c>
      <c r="AP92" s="6">
        <v>3502</v>
      </c>
      <c r="AQ92" s="6">
        <v>2280</v>
      </c>
      <c r="AR92" s="6">
        <v>16</v>
      </c>
      <c r="AS92" s="6">
        <v>68</v>
      </c>
      <c r="AT92" s="6">
        <v>130779</v>
      </c>
      <c r="AU92" s="6">
        <v>3524</v>
      </c>
      <c r="AV92" s="6">
        <v>3</v>
      </c>
      <c r="AW92" s="6">
        <v>1327</v>
      </c>
      <c r="AX92" s="6">
        <v>1457</v>
      </c>
      <c r="AY92" s="6">
        <v>89</v>
      </c>
      <c r="AZ92" s="6">
        <v>1487</v>
      </c>
      <c r="BA92" s="6">
        <v>90</v>
      </c>
      <c r="BB92" s="6">
        <v>8969.7373046875</v>
      </c>
      <c r="BC92" s="6">
        <v>1960.1658935546875</v>
      </c>
      <c r="BD92" s="6">
        <v>0</v>
      </c>
      <c r="BE92" s="6">
        <v>596.20001220703125</v>
      </c>
      <c r="BF92" s="6">
        <v>915.70001220703125</v>
      </c>
      <c r="BG92" s="6">
        <v>6733.32275390625</v>
      </c>
      <c r="BH92" s="6">
        <v>195.23812866210937</v>
      </c>
      <c r="BI92" s="6">
        <v>2640.342041015625</v>
      </c>
      <c r="BJ92" s="6">
        <v>7140.66162109375</v>
      </c>
    </row>
    <row r="93" spans="1:62" ht="12.75" x14ac:dyDescent="0.2">
      <c r="A93" s="11">
        <v>39614</v>
      </c>
      <c r="B93" s="6">
        <v>665436</v>
      </c>
      <c r="C93" s="6">
        <v>19298</v>
      </c>
      <c r="D93" s="6">
        <v>3048</v>
      </c>
      <c r="E93" s="6">
        <v>27978</v>
      </c>
      <c r="F93" s="6">
        <v>8892</v>
      </c>
      <c r="G93" s="6">
        <v>61085</v>
      </c>
      <c r="H93" s="6">
        <v>7805</v>
      </c>
      <c r="I93" s="6">
        <v>4726</v>
      </c>
      <c r="J93" s="6">
        <v>1922</v>
      </c>
      <c r="L93" s="6">
        <v>80011</v>
      </c>
      <c r="M93" s="6">
        <v>13278</v>
      </c>
      <c r="O93" s="6">
        <v>33</v>
      </c>
      <c r="P93" s="6">
        <v>4444</v>
      </c>
      <c r="Q93" s="6">
        <v>3743</v>
      </c>
      <c r="R93" s="6">
        <v>1473</v>
      </c>
      <c r="S93" s="6">
        <v>2773</v>
      </c>
      <c r="T93" s="6">
        <v>1865</v>
      </c>
      <c r="U93" s="6">
        <v>24396</v>
      </c>
      <c r="V93" s="6">
        <v>2452</v>
      </c>
      <c r="W93" s="6">
        <v>3100</v>
      </c>
      <c r="X93" s="6">
        <v>15016</v>
      </c>
      <c r="Y93" s="6">
        <v>10278</v>
      </c>
      <c r="Z93" s="6">
        <v>1307</v>
      </c>
      <c r="AA93" s="6">
        <v>19952</v>
      </c>
      <c r="AB93" s="6">
        <v>3386</v>
      </c>
      <c r="AC93" s="6">
        <v>48</v>
      </c>
      <c r="AD93" s="6">
        <v>657</v>
      </c>
      <c r="AE93" s="6">
        <v>14626</v>
      </c>
      <c r="AF93" s="6">
        <v>3306</v>
      </c>
      <c r="AG93" s="6">
        <v>20165</v>
      </c>
      <c r="AH93" s="6">
        <v>6253</v>
      </c>
      <c r="AI93" s="6">
        <v>44133</v>
      </c>
      <c r="AJ93" s="6">
        <v>7788</v>
      </c>
      <c r="AK93" s="6">
        <v>0</v>
      </c>
      <c r="AL93" s="6">
        <v>3605</v>
      </c>
      <c r="AM93" s="6">
        <v>29385</v>
      </c>
      <c r="AN93" s="6">
        <v>1311</v>
      </c>
      <c r="AO93" s="6">
        <v>16213</v>
      </c>
      <c r="AP93" s="6">
        <v>5135</v>
      </c>
      <c r="AQ93" s="6">
        <v>8292</v>
      </c>
      <c r="AR93" s="6">
        <v>247</v>
      </c>
      <c r="AS93" s="6">
        <v>874</v>
      </c>
      <c r="AT93" s="6">
        <v>162080</v>
      </c>
      <c r="AU93" s="6">
        <v>3455</v>
      </c>
      <c r="AV93" s="6">
        <v>3</v>
      </c>
      <c r="AW93" s="6">
        <v>12140</v>
      </c>
      <c r="AX93" s="6">
        <v>572</v>
      </c>
      <c r="AY93" s="6">
        <v>213</v>
      </c>
      <c r="AZ93" s="6">
        <v>2604</v>
      </c>
      <c r="BA93" s="6">
        <v>71</v>
      </c>
      <c r="BB93" s="6">
        <v>7703.55908203125</v>
      </c>
      <c r="BC93" s="6">
        <v>1210.2337646484375</v>
      </c>
      <c r="BD93" s="6">
        <v>8.9521284103393555</v>
      </c>
      <c r="BE93" s="6">
        <v>888.29998779296875</v>
      </c>
      <c r="BF93" s="6">
        <v>990.0999755859375</v>
      </c>
      <c r="BG93" s="6">
        <v>7767.2451171875</v>
      </c>
      <c r="BH93" s="6">
        <v>182.14752197265625</v>
      </c>
      <c r="BI93" s="6">
        <v>2366.464599609375</v>
      </c>
      <c r="BJ93" s="6">
        <v>8570.236328125</v>
      </c>
    </row>
    <row r="94" spans="1:62" ht="12.75" x14ac:dyDescent="0.2">
      <c r="A94" s="11">
        <v>39644</v>
      </c>
      <c r="B94" s="6">
        <v>782039</v>
      </c>
      <c r="C94" s="6">
        <v>22432</v>
      </c>
      <c r="D94" s="6">
        <v>3702</v>
      </c>
      <c r="E94" s="6">
        <v>34637</v>
      </c>
      <c r="F94" s="6">
        <v>10013</v>
      </c>
      <c r="G94" s="6">
        <v>79247</v>
      </c>
      <c r="H94" s="6">
        <v>12070</v>
      </c>
      <c r="I94" s="6">
        <v>7682</v>
      </c>
      <c r="J94" s="6">
        <v>2307</v>
      </c>
      <c r="L94" s="6">
        <v>80886</v>
      </c>
      <c r="M94" s="6">
        <v>13494</v>
      </c>
      <c r="O94" s="6">
        <v>638</v>
      </c>
      <c r="P94" s="6">
        <v>7670</v>
      </c>
      <c r="Q94" s="6">
        <v>5352</v>
      </c>
      <c r="R94" s="6">
        <v>2134</v>
      </c>
      <c r="S94" s="6">
        <v>5024</v>
      </c>
      <c r="T94" s="6">
        <v>1405</v>
      </c>
      <c r="U94" s="6">
        <v>29161</v>
      </c>
      <c r="V94" s="6">
        <v>4011</v>
      </c>
      <c r="W94" s="6">
        <v>4637</v>
      </c>
      <c r="X94" s="6">
        <v>20026</v>
      </c>
      <c r="Y94" s="6">
        <v>12490</v>
      </c>
      <c r="Z94" s="6">
        <v>3117</v>
      </c>
      <c r="AA94" s="6">
        <v>20850</v>
      </c>
      <c r="AB94" s="6">
        <v>5632</v>
      </c>
      <c r="AC94" s="6">
        <v>27</v>
      </c>
      <c r="AD94" s="6">
        <v>1664</v>
      </c>
      <c r="AE94" s="6">
        <v>18414</v>
      </c>
      <c r="AF94" s="6">
        <v>4716</v>
      </c>
      <c r="AG94" s="6">
        <v>21538</v>
      </c>
      <c r="AH94" s="6">
        <v>6414</v>
      </c>
      <c r="AI94" s="6">
        <v>51834</v>
      </c>
      <c r="AJ94" s="6">
        <v>6080</v>
      </c>
      <c r="AK94" s="6">
        <v>0</v>
      </c>
      <c r="AL94" s="6">
        <v>5228</v>
      </c>
      <c r="AM94" s="6">
        <v>33912</v>
      </c>
      <c r="AN94" s="6">
        <v>7423</v>
      </c>
      <c r="AO94" s="6">
        <v>20259</v>
      </c>
      <c r="AP94" s="6">
        <v>5684</v>
      </c>
      <c r="AQ94" s="6">
        <v>4918</v>
      </c>
      <c r="AR94" s="6">
        <v>1050</v>
      </c>
      <c r="AS94" s="6">
        <v>774</v>
      </c>
      <c r="AT94" s="6">
        <v>174218</v>
      </c>
      <c r="AU94" s="6">
        <v>4789</v>
      </c>
      <c r="AV94" s="6">
        <v>3</v>
      </c>
      <c r="AW94" s="6">
        <v>15637</v>
      </c>
      <c r="AX94" s="6">
        <v>3859</v>
      </c>
      <c r="AY94" s="6">
        <v>101</v>
      </c>
      <c r="AZ94" s="6">
        <v>4786</v>
      </c>
      <c r="BA94" s="6">
        <v>95</v>
      </c>
      <c r="BB94" s="6">
        <v>8251.7822265625</v>
      </c>
      <c r="BC94" s="6">
        <v>2071.301025390625</v>
      </c>
      <c r="BD94" s="6">
        <v>8.4071197509765625</v>
      </c>
      <c r="BE94" s="6">
        <v>1327.5</v>
      </c>
      <c r="BF94" s="6">
        <v>1113.5999755859375</v>
      </c>
      <c r="BG94" s="6">
        <v>7820.88720703125</v>
      </c>
      <c r="BH94" s="6">
        <v>179.20634460449219</v>
      </c>
      <c r="BI94" s="6">
        <v>2648.099853515625</v>
      </c>
      <c r="BJ94" s="6">
        <v>11045.623046875</v>
      </c>
    </row>
    <row r="95" spans="1:62" ht="12.75" x14ac:dyDescent="0.2">
      <c r="A95" s="11">
        <v>39675</v>
      </c>
      <c r="B95" s="6">
        <v>762946</v>
      </c>
      <c r="C95" s="6">
        <v>22280</v>
      </c>
      <c r="D95" s="6">
        <v>3741</v>
      </c>
      <c r="E95" s="6">
        <v>35815</v>
      </c>
      <c r="F95" s="6">
        <v>8444</v>
      </c>
      <c r="G95" s="6">
        <v>93649</v>
      </c>
      <c r="H95" s="6">
        <v>10855</v>
      </c>
      <c r="I95" s="6">
        <v>5594</v>
      </c>
      <c r="J95" s="6">
        <v>1643</v>
      </c>
      <c r="L95" s="6">
        <v>88205</v>
      </c>
      <c r="M95" s="6">
        <v>13761</v>
      </c>
      <c r="O95" s="6">
        <v>1359</v>
      </c>
      <c r="P95" s="6">
        <v>4509</v>
      </c>
      <c r="Q95" s="6">
        <v>4162</v>
      </c>
      <c r="R95" s="6">
        <v>1889</v>
      </c>
      <c r="S95" s="6">
        <v>4269</v>
      </c>
      <c r="T95" s="6">
        <v>1405</v>
      </c>
      <c r="U95" s="6">
        <v>25648</v>
      </c>
      <c r="V95" s="6">
        <v>2845</v>
      </c>
      <c r="W95" s="6">
        <v>1488</v>
      </c>
      <c r="X95" s="6">
        <v>14346</v>
      </c>
      <c r="Y95" s="6">
        <v>11249</v>
      </c>
      <c r="Z95" s="6">
        <v>2453</v>
      </c>
      <c r="AA95" s="6">
        <v>18381</v>
      </c>
      <c r="AB95" s="6">
        <v>5022</v>
      </c>
      <c r="AC95" s="6">
        <v>33</v>
      </c>
      <c r="AD95" s="6">
        <v>1537</v>
      </c>
      <c r="AE95" s="6">
        <v>20879</v>
      </c>
      <c r="AF95" s="6">
        <v>4144</v>
      </c>
      <c r="AG95" s="6">
        <v>16076</v>
      </c>
      <c r="AH95" s="6">
        <v>6504</v>
      </c>
      <c r="AI95" s="6">
        <v>40875</v>
      </c>
      <c r="AJ95" s="6">
        <v>6242</v>
      </c>
      <c r="AK95" s="6">
        <v>0</v>
      </c>
      <c r="AL95" s="6">
        <v>4037</v>
      </c>
      <c r="AM95" s="6">
        <v>34449</v>
      </c>
      <c r="AN95" s="6">
        <v>11630</v>
      </c>
      <c r="AO95" s="6">
        <v>17786</v>
      </c>
      <c r="AP95" s="6">
        <v>4745</v>
      </c>
      <c r="AQ95" s="6">
        <v>5684</v>
      </c>
      <c r="AR95" s="6">
        <v>846</v>
      </c>
      <c r="AS95" s="6">
        <v>423</v>
      </c>
      <c r="AT95" s="6">
        <v>170713</v>
      </c>
      <c r="AU95" s="6">
        <v>5961</v>
      </c>
      <c r="AV95" s="6">
        <v>5</v>
      </c>
      <c r="AW95" s="6">
        <v>11552</v>
      </c>
      <c r="AX95" s="6">
        <v>11352</v>
      </c>
      <c r="AY95" s="6">
        <v>175</v>
      </c>
      <c r="AZ95" s="6">
        <v>4210</v>
      </c>
      <c r="BA95" s="6">
        <v>74</v>
      </c>
      <c r="BB95" s="6">
        <v>8531.8154296875</v>
      </c>
      <c r="BC95" s="6">
        <v>2225.2314453125</v>
      </c>
      <c r="BD95" s="6">
        <v>36.827808380126953</v>
      </c>
      <c r="BE95" s="6">
        <v>1354.0999755859375</v>
      </c>
      <c r="BF95" s="6">
        <v>1012</v>
      </c>
      <c r="BG95" s="6">
        <v>7459.21044921875</v>
      </c>
      <c r="BH95" s="6">
        <v>179.12197875976562</v>
      </c>
      <c r="BI95" s="6">
        <v>2817.387939453125</v>
      </c>
      <c r="BJ95" s="6">
        <v>11183.8818359375</v>
      </c>
    </row>
    <row r="96" spans="1:62" ht="12.75" x14ac:dyDescent="0.2">
      <c r="A96" s="11">
        <v>39706</v>
      </c>
      <c r="B96" s="6">
        <v>602565</v>
      </c>
      <c r="C96" s="6">
        <v>13647</v>
      </c>
      <c r="D96" s="6">
        <v>3716</v>
      </c>
      <c r="E96" s="6">
        <v>30603</v>
      </c>
      <c r="F96" s="6">
        <v>3560</v>
      </c>
      <c r="G96" s="6">
        <v>83545</v>
      </c>
      <c r="H96" s="6">
        <v>9088</v>
      </c>
      <c r="I96" s="6">
        <v>4549</v>
      </c>
      <c r="J96" s="6">
        <v>1423</v>
      </c>
      <c r="L96" s="6">
        <v>77882</v>
      </c>
      <c r="M96" s="6">
        <v>10605</v>
      </c>
      <c r="O96" s="6">
        <v>1224</v>
      </c>
      <c r="P96" s="6">
        <v>2658</v>
      </c>
      <c r="Q96" s="6">
        <v>2645</v>
      </c>
      <c r="R96" s="6">
        <v>672</v>
      </c>
      <c r="S96" s="6">
        <v>1741</v>
      </c>
      <c r="T96" s="6">
        <v>682</v>
      </c>
      <c r="U96" s="6">
        <v>23146</v>
      </c>
      <c r="V96" s="6">
        <v>3617</v>
      </c>
      <c r="W96" s="6">
        <v>2491</v>
      </c>
      <c r="X96" s="6">
        <v>13264</v>
      </c>
      <c r="Y96" s="6">
        <v>6482</v>
      </c>
      <c r="Z96" s="6">
        <v>1459</v>
      </c>
      <c r="AA96" s="6">
        <v>14002</v>
      </c>
      <c r="AB96" s="6">
        <v>2538</v>
      </c>
      <c r="AC96" s="6">
        <v>69</v>
      </c>
      <c r="AD96" s="6">
        <v>288</v>
      </c>
      <c r="AE96" s="6">
        <v>17118</v>
      </c>
      <c r="AF96" s="6">
        <v>4443</v>
      </c>
      <c r="AG96" s="6">
        <v>16830</v>
      </c>
      <c r="AH96" s="6">
        <v>5454</v>
      </c>
      <c r="AI96" s="6">
        <v>36839</v>
      </c>
      <c r="AJ96" s="6">
        <v>3568</v>
      </c>
      <c r="AK96" s="6">
        <v>0</v>
      </c>
      <c r="AL96" s="6">
        <v>1892</v>
      </c>
      <c r="AM96" s="6">
        <v>23372</v>
      </c>
      <c r="AN96" s="6">
        <v>11046</v>
      </c>
      <c r="AO96" s="6">
        <v>16533</v>
      </c>
      <c r="AP96" s="6">
        <v>4365</v>
      </c>
      <c r="AQ96" s="6">
        <v>4048</v>
      </c>
      <c r="AR96" s="6">
        <v>134</v>
      </c>
      <c r="AS96" s="6">
        <v>568</v>
      </c>
      <c r="AT96" s="6">
        <v>112689</v>
      </c>
      <c r="AU96" s="6">
        <v>5334</v>
      </c>
      <c r="AV96" s="6">
        <v>4</v>
      </c>
      <c r="AW96" s="6">
        <v>9011</v>
      </c>
      <c r="AX96" s="6">
        <v>10866</v>
      </c>
      <c r="AY96" s="6">
        <v>162</v>
      </c>
      <c r="AZ96" s="6">
        <v>2617</v>
      </c>
      <c r="BA96" s="6">
        <v>75</v>
      </c>
      <c r="BB96" s="6">
        <v>7373.42626953125</v>
      </c>
      <c r="BC96" s="6">
        <v>2154.280029296875</v>
      </c>
      <c r="BD96" s="6">
        <v>0.25176540017127991</v>
      </c>
      <c r="BE96" s="6">
        <v>744.0999755859375</v>
      </c>
      <c r="BF96" s="6">
        <v>1016.4000244140625</v>
      </c>
      <c r="BG96" s="6">
        <v>7425.22900390625</v>
      </c>
      <c r="BH96" s="6">
        <v>172.45613098144531</v>
      </c>
      <c r="BI96" s="6">
        <v>2447.095947265625</v>
      </c>
      <c r="BJ96" s="6">
        <v>10173.01171875</v>
      </c>
    </row>
    <row r="97" spans="1:62" ht="12.75" x14ac:dyDescent="0.2">
      <c r="A97" s="11">
        <v>39736</v>
      </c>
      <c r="B97" s="6">
        <v>545244</v>
      </c>
      <c r="C97" s="6">
        <v>13777</v>
      </c>
      <c r="D97" s="6">
        <v>3725</v>
      </c>
      <c r="E97" s="6">
        <v>24779</v>
      </c>
      <c r="F97" s="6">
        <v>5770</v>
      </c>
      <c r="G97" s="6">
        <v>77850</v>
      </c>
      <c r="H97" s="6">
        <v>10029</v>
      </c>
      <c r="I97" s="6">
        <v>6454</v>
      </c>
      <c r="J97" s="6">
        <v>383</v>
      </c>
      <c r="L97" s="6">
        <v>68752</v>
      </c>
      <c r="M97" s="6">
        <v>8566</v>
      </c>
      <c r="O97" s="6">
        <v>990</v>
      </c>
      <c r="P97" s="6">
        <v>1404</v>
      </c>
      <c r="Q97" s="6">
        <v>1874</v>
      </c>
      <c r="R97" s="6">
        <v>1195</v>
      </c>
      <c r="S97" s="6">
        <v>1770</v>
      </c>
      <c r="T97" s="6">
        <v>77</v>
      </c>
      <c r="U97" s="6">
        <v>19887</v>
      </c>
      <c r="V97" s="6">
        <v>3379</v>
      </c>
      <c r="W97" s="6">
        <v>1053</v>
      </c>
      <c r="X97" s="6">
        <v>13131</v>
      </c>
      <c r="Y97" s="6">
        <v>4553</v>
      </c>
      <c r="Z97" s="6">
        <v>1072</v>
      </c>
      <c r="AA97" s="6">
        <v>13968</v>
      </c>
      <c r="AB97" s="6">
        <v>5371</v>
      </c>
      <c r="AC97" s="6">
        <v>35</v>
      </c>
      <c r="AD97" s="6">
        <v>371</v>
      </c>
      <c r="AE97" s="6">
        <v>15060</v>
      </c>
      <c r="AF97" s="6">
        <v>4012</v>
      </c>
      <c r="AG97" s="6">
        <v>10353</v>
      </c>
      <c r="AH97" s="6">
        <v>6507</v>
      </c>
      <c r="AI97" s="6">
        <v>33147</v>
      </c>
      <c r="AJ97" s="6">
        <v>3040</v>
      </c>
      <c r="AK97" s="6">
        <v>0</v>
      </c>
      <c r="AL97" s="6">
        <v>293</v>
      </c>
      <c r="AM97" s="6">
        <v>22920</v>
      </c>
      <c r="AN97" s="6">
        <v>11390</v>
      </c>
      <c r="AO97" s="6">
        <v>14253</v>
      </c>
      <c r="AP97" s="6">
        <v>4804</v>
      </c>
      <c r="AQ97" s="6">
        <v>3887</v>
      </c>
      <c r="AR97" s="6">
        <v>8</v>
      </c>
      <c r="AS97" s="6">
        <v>57</v>
      </c>
      <c r="AT97" s="6">
        <v>105092</v>
      </c>
      <c r="AU97" s="6">
        <v>4868</v>
      </c>
      <c r="AV97" s="6">
        <v>5</v>
      </c>
      <c r="AW97" s="6">
        <v>4990</v>
      </c>
      <c r="AX97" s="6">
        <v>5874</v>
      </c>
      <c r="AY97" s="6">
        <v>62</v>
      </c>
      <c r="AZ97" s="6">
        <v>4314</v>
      </c>
      <c r="BA97" s="6">
        <v>94</v>
      </c>
      <c r="BB97" s="6">
        <v>7811.6376953125</v>
      </c>
      <c r="BC97" s="6">
        <v>2331.520751953125</v>
      </c>
      <c r="BD97" s="6">
        <v>4.5985684394836426</v>
      </c>
      <c r="BE97" s="6">
        <v>1037</v>
      </c>
      <c r="BF97" s="6">
        <v>1166.800048828125</v>
      </c>
      <c r="BG97" s="6">
        <v>7923.14990234375</v>
      </c>
      <c r="BH97" s="6">
        <v>191.76658630371094</v>
      </c>
      <c r="BI97" s="6">
        <v>2675.991943359375</v>
      </c>
      <c r="BJ97" s="6">
        <v>9377.2060546875</v>
      </c>
    </row>
    <row r="98" spans="1:62" ht="12.75" x14ac:dyDescent="0.2">
      <c r="A98" s="11">
        <v>39767</v>
      </c>
      <c r="B98" s="6">
        <v>457591</v>
      </c>
      <c r="C98" s="6">
        <v>15854</v>
      </c>
      <c r="D98" s="6">
        <v>3875</v>
      </c>
      <c r="E98" s="6">
        <v>16681</v>
      </c>
      <c r="F98" s="6">
        <v>3659</v>
      </c>
      <c r="G98" s="6">
        <v>68314</v>
      </c>
      <c r="H98" s="6">
        <v>8453</v>
      </c>
      <c r="I98" s="6">
        <v>4108</v>
      </c>
      <c r="J98" s="6">
        <v>696</v>
      </c>
      <c r="L98" s="6">
        <v>52536</v>
      </c>
      <c r="M98" s="6">
        <v>7918</v>
      </c>
      <c r="O98" s="6">
        <v>811</v>
      </c>
      <c r="P98" s="6">
        <v>1374</v>
      </c>
      <c r="Q98" s="6">
        <v>2106</v>
      </c>
      <c r="R98" s="6">
        <v>1411</v>
      </c>
      <c r="S98" s="6">
        <v>2163</v>
      </c>
      <c r="T98" s="6">
        <v>219</v>
      </c>
      <c r="U98" s="6">
        <v>14897</v>
      </c>
      <c r="V98" s="6">
        <v>3912</v>
      </c>
      <c r="W98" s="6">
        <v>2305</v>
      </c>
      <c r="X98" s="6">
        <v>13675</v>
      </c>
      <c r="Y98" s="6">
        <v>4986</v>
      </c>
      <c r="Z98" s="6">
        <v>1808</v>
      </c>
      <c r="AA98" s="6">
        <v>11427</v>
      </c>
      <c r="AB98" s="6">
        <v>4650</v>
      </c>
      <c r="AC98" s="6">
        <v>30</v>
      </c>
      <c r="AD98" s="6">
        <v>670</v>
      </c>
      <c r="AE98" s="6">
        <v>13320</v>
      </c>
      <c r="AF98" s="6">
        <v>4235</v>
      </c>
      <c r="AG98" s="6">
        <v>11780</v>
      </c>
      <c r="AH98" s="6">
        <v>5039</v>
      </c>
      <c r="AI98" s="6">
        <v>28179</v>
      </c>
      <c r="AJ98" s="6">
        <v>2877</v>
      </c>
      <c r="AK98" s="6">
        <v>0</v>
      </c>
      <c r="AL98" s="6">
        <v>1182</v>
      </c>
      <c r="AM98" s="6">
        <v>17923</v>
      </c>
      <c r="AN98" s="6">
        <v>10298</v>
      </c>
      <c r="AO98" s="6">
        <v>9532</v>
      </c>
      <c r="AP98" s="6">
        <v>3337</v>
      </c>
      <c r="AQ98" s="6">
        <v>3707</v>
      </c>
      <c r="AR98" s="6">
        <v>56</v>
      </c>
      <c r="AS98" s="6">
        <v>223</v>
      </c>
      <c r="AT98" s="6">
        <v>82654</v>
      </c>
      <c r="AU98" s="6">
        <v>4347</v>
      </c>
      <c r="AV98" s="6">
        <v>6</v>
      </c>
      <c r="AW98" s="6">
        <v>3573</v>
      </c>
      <c r="AX98" s="6">
        <v>4655</v>
      </c>
      <c r="AY98" s="6">
        <v>141</v>
      </c>
      <c r="AZ98" s="6">
        <v>1903</v>
      </c>
      <c r="BA98" s="6">
        <v>86</v>
      </c>
      <c r="BB98" s="6">
        <v>8674.9091796875</v>
      </c>
      <c r="BC98" s="6">
        <v>2322.98193359375</v>
      </c>
      <c r="BD98" s="6">
        <v>18.850238800048828</v>
      </c>
      <c r="BE98" s="6">
        <v>1636.0999755859375</v>
      </c>
      <c r="BF98" s="6">
        <v>1113</v>
      </c>
      <c r="BG98" s="6">
        <v>8437.9482421875</v>
      </c>
      <c r="BH98" s="6">
        <v>218.41790771484375</v>
      </c>
      <c r="BI98" s="6">
        <v>2777.179931640625</v>
      </c>
      <c r="BJ98" s="6">
        <v>8219.8505859375</v>
      </c>
    </row>
    <row r="99" spans="1:62" ht="12.75" x14ac:dyDescent="0.2">
      <c r="A99" s="11">
        <v>39797</v>
      </c>
      <c r="B99" s="6">
        <v>476394</v>
      </c>
      <c r="C99" s="6">
        <v>10127</v>
      </c>
      <c r="D99" s="6">
        <v>3817</v>
      </c>
      <c r="E99" s="6">
        <v>18623</v>
      </c>
      <c r="F99" s="6">
        <v>3815</v>
      </c>
      <c r="G99" s="6">
        <v>74486</v>
      </c>
      <c r="H99" s="6">
        <v>9288</v>
      </c>
      <c r="I99" s="6">
        <v>4253</v>
      </c>
      <c r="J99" s="6">
        <v>733</v>
      </c>
      <c r="L99" s="6">
        <v>48352</v>
      </c>
      <c r="M99" s="6">
        <v>4995</v>
      </c>
      <c r="O99" s="6">
        <v>1344</v>
      </c>
      <c r="P99" s="6">
        <v>2802</v>
      </c>
      <c r="Q99" s="6">
        <v>2589</v>
      </c>
      <c r="R99" s="6">
        <v>2203</v>
      </c>
      <c r="S99" s="6">
        <v>2453</v>
      </c>
      <c r="T99" s="6">
        <v>451</v>
      </c>
      <c r="U99" s="6">
        <v>16425</v>
      </c>
      <c r="V99" s="6">
        <v>3358</v>
      </c>
      <c r="W99" s="6">
        <v>813</v>
      </c>
      <c r="X99" s="6">
        <v>11876</v>
      </c>
      <c r="Y99" s="6">
        <v>6891</v>
      </c>
      <c r="Z99" s="6">
        <v>4054</v>
      </c>
      <c r="AA99" s="6">
        <v>9868</v>
      </c>
      <c r="AB99" s="6">
        <v>3965</v>
      </c>
      <c r="AC99" s="6">
        <v>54</v>
      </c>
      <c r="AD99" s="6">
        <v>675</v>
      </c>
      <c r="AE99" s="6">
        <v>15634</v>
      </c>
      <c r="AF99" s="6">
        <v>3676</v>
      </c>
      <c r="AG99" s="6">
        <v>9013</v>
      </c>
      <c r="AH99" s="6">
        <v>6564</v>
      </c>
      <c r="AI99" s="6">
        <v>26446</v>
      </c>
      <c r="AJ99" s="6">
        <v>1540</v>
      </c>
      <c r="AK99" s="6">
        <v>0</v>
      </c>
      <c r="AL99" s="6">
        <v>1789</v>
      </c>
      <c r="AM99" s="6">
        <v>23009</v>
      </c>
      <c r="AN99" s="6">
        <v>11769</v>
      </c>
      <c r="AO99" s="6">
        <v>10371</v>
      </c>
      <c r="AP99" s="6">
        <v>4006</v>
      </c>
      <c r="AQ99" s="6">
        <v>3006</v>
      </c>
      <c r="AR99" s="6">
        <v>118</v>
      </c>
      <c r="AS99" s="6">
        <v>209</v>
      </c>
      <c r="AT99" s="6">
        <v>92039</v>
      </c>
      <c r="AU99" s="6">
        <v>4561</v>
      </c>
      <c r="AV99" s="6">
        <v>5</v>
      </c>
      <c r="AW99" s="6">
        <v>5006</v>
      </c>
      <c r="AX99" s="6">
        <v>6212</v>
      </c>
      <c r="AY99" s="6">
        <v>167</v>
      </c>
      <c r="AZ99" s="6">
        <v>2840</v>
      </c>
      <c r="BA99" s="6">
        <v>100</v>
      </c>
      <c r="BB99" s="6">
        <v>9311.291015625</v>
      </c>
      <c r="BC99" s="6">
        <v>2492.214599609375</v>
      </c>
      <c r="BD99" s="6">
        <v>42.748271942138672</v>
      </c>
      <c r="BE99" s="6">
        <v>1824</v>
      </c>
      <c r="BF99" s="6">
        <v>1134.300048828125</v>
      </c>
      <c r="BG99" s="6">
        <v>8649.2255859375</v>
      </c>
      <c r="BH99" s="6">
        <v>278.10916137695312</v>
      </c>
      <c r="BI99" s="6">
        <v>3364.21826171875</v>
      </c>
      <c r="BJ99" s="6">
        <v>8276.8955078125</v>
      </c>
    </row>
    <row r="100" spans="1:62" ht="12.75" x14ac:dyDescent="0.2">
      <c r="A100" s="11">
        <v>39828</v>
      </c>
      <c r="B100" s="6">
        <v>487426</v>
      </c>
      <c r="C100" s="6">
        <v>16029</v>
      </c>
      <c r="D100" s="6">
        <v>3599</v>
      </c>
      <c r="E100" s="6">
        <v>13115</v>
      </c>
      <c r="F100" s="6">
        <v>5211</v>
      </c>
      <c r="G100" s="6">
        <v>66135</v>
      </c>
      <c r="H100" s="6">
        <v>9178</v>
      </c>
      <c r="I100" s="6">
        <v>4789</v>
      </c>
      <c r="J100" s="6">
        <v>720</v>
      </c>
      <c r="L100" s="6">
        <v>55650</v>
      </c>
      <c r="M100" s="6">
        <v>9288</v>
      </c>
      <c r="O100" s="6">
        <v>919</v>
      </c>
      <c r="P100" s="6">
        <v>3947</v>
      </c>
      <c r="Q100" s="6">
        <v>4517</v>
      </c>
      <c r="R100" s="6">
        <v>1412</v>
      </c>
      <c r="S100" s="6">
        <v>1968</v>
      </c>
      <c r="T100" s="6">
        <v>1064</v>
      </c>
      <c r="U100" s="6">
        <v>15197</v>
      </c>
      <c r="V100" s="6">
        <v>2888</v>
      </c>
      <c r="W100" s="6">
        <v>1546</v>
      </c>
      <c r="X100" s="6">
        <v>10781</v>
      </c>
      <c r="Y100" s="6">
        <v>9043</v>
      </c>
      <c r="Z100" s="6">
        <v>2545</v>
      </c>
      <c r="AA100" s="6">
        <v>13928</v>
      </c>
      <c r="AB100" s="6">
        <v>3820</v>
      </c>
      <c r="AC100" s="6">
        <v>59</v>
      </c>
      <c r="AD100" s="6">
        <v>188</v>
      </c>
      <c r="AE100" s="6">
        <v>14917</v>
      </c>
      <c r="AF100" s="6">
        <v>4688</v>
      </c>
      <c r="AG100" s="6">
        <v>12363</v>
      </c>
      <c r="AH100" s="6">
        <v>5846</v>
      </c>
      <c r="AI100" s="6">
        <v>25678</v>
      </c>
      <c r="AJ100" s="6">
        <v>1798</v>
      </c>
      <c r="AK100" s="6">
        <v>0</v>
      </c>
      <c r="AL100" s="6">
        <v>2843</v>
      </c>
      <c r="AM100" s="6">
        <v>22373</v>
      </c>
      <c r="AN100" s="6">
        <v>9263</v>
      </c>
      <c r="AO100" s="6">
        <v>10419</v>
      </c>
      <c r="AP100" s="6">
        <v>4419</v>
      </c>
      <c r="AQ100" s="6">
        <v>3159</v>
      </c>
      <c r="AR100" s="6">
        <v>27</v>
      </c>
      <c r="AS100" s="6">
        <v>256</v>
      </c>
      <c r="AT100" s="6">
        <v>91605</v>
      </c>
      <c r="AU100" s="6">
        <v>4882</v>
      </c>
      <c r="AV100" s="6">
        <v>4</v>
      </c>
      <c r="AW100" s="6">
        <v>7751</v>
      </c>
      <c r="AX100" s="6">
        <v>2925</v>
      </c>
      <c r="AY100" s="6">
        <v>108</v>
      </c>
      <c r="AZ100" s="6">
        <v>4449</v>
      </c>
      <c r="BA100" s="6">
        <v>117</v>
      </c>
      <c r="BB100" s="6">
        <v>7890.44482421875</v>
      </c>
      <c r="BC100" s="6">
        <v>2464.965087890625</v>
      </c>
      <c r="BD100" s="6">
        <v>122.08603668212891</v>
      </c>
      <c r="BE100" s="6">
        <v>1853.0999755859375</v>
      </c>
      <c r="BF100" s="6">
        <v>1531.5</v>
      </c>
      <c r="BG100" s="6">
        <v>10523.263671875</v>
      </c>
      <c r="BH100" s="6">
        <v>264.43359375</v>
      </c>
      <c r="BI100" s="6">
        <v>3193.5283203125</v>
      </c>
      <c r="BJ100" s="6">
        <v>7587.462890625</v>
      </c>
    </row>
    <row r="101" spans="1:62" ht="12.75" x14ac:dyDescent="0.2">
      <c r="A101" s="11">
        <v>39859</v>
      </c>
      <c r="B101" s="6">
        <v>453472</v>
      </c>
      <c r="C101" s="6">
        <v>18184</v>
      </c>
      <c r="D101" s="6">
        <v>2981</v>
      </c>
      <c r="E101" s="6">
        <v>13961</v>
      </c>
      <c r="F101" s="6">
        <v>6752</v>
      </c>
      <c r="G101" s="6">
        <v>59822</v>
      </c>
      <c r="H101" s="6">
        <v>9619</v>
      </c>
      <c r="I101" s="6">
        <v>5283</v>
      </c>
      <c r="J101" s="6">
        <v>257</v>
      </c>
      <c r="L101" s="6">
        <v>53123</v>
      </c>
      <c r="M101" s="6">
        <v>10931</v>
      </c>
      <c r="O101" s="6">
        <v>1098</v>
      </c>
      <c r="P101" s="6">
        <v>2235</v>
      </c>
      <c r="Q101" s="6">
        <v>3958</v>
      </c>
      <c r="R101" s="6">
        <v>736</v>
      </c>
      <c r="S101" s="6">
        <v>1412</v>
      </c>
      <c r="T101" s="6">
        <v>787</v>
      </c>
      <c r="U101" s="6">
        <v>12175</v>
      </c>
      <c r="V101" s="6">
        <v>2604</v>
      </c>
      <c r="W101" s="6">
        <v>1002</v>
      </c>
      <c r="X101" s="6">
        <v>9261</v>
      </c>
      <c r="Y101" s="6">
        <v>6913</v>
      </c>
      <c r="Z101" s="6">
        <v>1580</v>
      </c>
      <c r="AA101" s="6">
        <v>12439</v>
      </c>
      <c r="AB101" s="6">
        <v>3237</v>
      </c>
      <c r="AC101" s="6">
        <v>60</v>
      </c>
      <c r="AD101" s="6">
        <v>65</v>
      </c>
      <c r="AE101" s="6">
        <v>14142</v>
      </c>
      <c r="AF101" s="6">
        <v>4091</v>
      </c>
      <c r="AG101" s="6">
        <v>10637</v>
      </c>
      <c r="AH101" s="6">
        <v>5067</v>
      </c>
      <c r="AI101" s="6">
        <v>25850</v>
      </c>
      <c r="AJ101" s="6">
        <v>1912</v>
      </c>
      <c r="AK101" s="6">
        <v>0</v>
      </c>
      <c r="AL101" s="6">
        <v>2210</v>
      </c>
      <c r="AM101" s="6">
        <v>20454</v>
      </c>
      <c r="AN101" s="6">
        <v>10599</v>
      </c>
      <c r="AO101" s="6">
        <v>13431</v>
      </c>
      <c r="AP101" s="6">
        <v>4166</v>
      </c>
      <c r="AQ101" s="6">
        <v>2726</v>
      </c>
      <c r="AR101" s="6">
        <v>7</v>
      </c>
      <c r="AS101" s="6">
        <v>352</v>
      </c>
      <c r="AT101" s="6">
        <v>75267</v>
      </c>
      <c r="AU101" s="6">
        <v>4617</v>
      </c>
      <c r="AV101" s="6">
        <v>5</v>
      </c>
      <c r="AW101" s="6">
        <v>5980</v>
      </c>
      <c r="AX101" s="6">
        <v>7771</v>
      </c>
      <c r="AY101" s="6">
        <v>144</v>
      </c>
      <c r="AZ101" s="6">
        <v>3472</v>
      </c>
      <c r="BA101" s="6">
        <v>96</v>
      </c>
      <c r="BB101" s="6">
        <v>7504.419921875</v>
      </c>
      <c r="BC101" s="6">
        <v>2181.979736328125</v>
      </c>
      <c r="BD101" s="6">
        <v>19.548336029052734</v>
      </c>
      <c r="BE101" s="6">
        <v>1667.699951171875</v>
      </c>
      <c r="BF101" s="6">
        <v>1456.800048828125</v>
      </c>
      <c r="BG101" s="6">
        <v>8214.591796875</v>
      </c>
      <c r="BH101" s="6">
        <v>229.03561401367187</v>
      </c>
      <c r="BI101" s="6">
        <v>2722.310546875</v>
      </c>
      <c r="BJ101" s="6">
        <v>6728.0048828125</v>
      </c>
    </row>
    <row r="102" spans="1:62" ht="12.75" x14ac:dyDescent="0.2">
      <c r="A102" s="11">
        <v>39887</v>
      </c>
      <c r="B102" s="6">
        <v>499678</v>
      </c>
      <c r="C102" s="6">
        <v>17513</v>
      </c>
      <c r="D102" s="6">
        <v>3234</v>
      </c>
      <c r="E102" s="6">
        <v>13533</v>
      </c>
      <c r="F102" s="6">
        <v>6750</v>
      </c>
      <c r="G102" s="6">
        <v>55355</v>
      </c>
      <c r="H102" s="6">
        <v>10947</v>
      </c>
      <c r="I102" s="6">
        <v>6042</v>
      </c>
      <c r="J102" s="6">
        <v>565</v>
      </c>
      <c r="L102" s="6">
        <v>61875</v>
      </c>
      <c r="M102" s="6">
        <v>10319</v>
      </c>
      <c r="O102" s="6">
        <v>613</v>
      </c>
      <c r="P102" s="6">
        <v>2655</v>
      </c>
      <c r="Q102" s="6">
        <v>3562</v>
      </c>
      <c r="R102" s="6">
        <v>941</v>
      </c>
      <c r="S102" s="6">
        <v>2195</v>
      </c>
      <c r="T102" s="6">
        <v>452</v>
      </c>
      <c r="U102" s="6">
        <v>13457</v>
      </c>
      <c r="V102" s="6">
        <v>2831</v>
      </c>
      <c r="W102" s="6">
        <v>1386</v>
      </c>
      <c r="X102" s="6">
        <v>10857</v>
      </c>
      <c r="Y102" s="6">
        <v>7354</v>
      </c>
      <c r="Z102" s="6">
        <v>1395</v>
      </c>
      <c r="AA102" s="6">
        <v>12960</v>
      </c>
      <c r="AB102" s="6">
        <v>1937</v>
      </c>
      <c r="AC102" s="6">
        <v>41</v>
      </c>
      <c r="AD102" s="6">
        <v>154</v>
      </c>
      <c r="AE102" s="6">
        <v>14916</v>
      </c>
      <c r="AF102" s="6">
        <v>1709</v>
      </c>
      <c r="AG102" s="6">
        <v>9475</v>
      </c>
      <c r="AH102" s="6">
        <v>6351</v>
      </c>
      <c r="AI102" s="6">
        <v>30183</v>
      </c>
      <c r="AJ102" s="6">
        <v>2674</v>
      </c>
      <c r="AK102" s="6">
        <v>1</v>
      </c>
      <c r="AL102" s="6">
        <v>2801</v>
      </c>
      <c r="AM102" s="6">
        <v>23200</v>
      </c>
      <c r="AN102" s="6">
        <v>10584</v>
      </c>
      <c r="AO102" s="6">
        <v>18228</v>
      </c>
      <c r="AP102" s="6">
        <v>4659</v>
      </c>
      <c r="AQ102" s="6">
        <v>5174</v>
      </c>
      <c r="AR102" s="6">
        <v>29</v>
      </c>
      <c r="AS102" s="6">
        <v>291</v>
      </c>
      <c r="AT102" s="6">
        <v>98724</v>
      </c>
      <c r="AU102" s="6">
        <v>4361</v>
      </c>
      <c r="AV102" s="6">
        <v>6</v>
      </c>
      <c r="AW102" s="6">
        <v>7226</v>
      </c>
      <c r="AX102" s="6">
        <v>6614</v>
      </c>
      <c r="AY102" s="6">
        <v>81</v>
      </c>
      <c r="AZ102" s="6">
        <v>3355</v>
      </c>
      <c r="BA102" s="6">
        <v>112</v>
      </c>
      <c r="BB102" s="6">
        <v>7913.8515625</v>
      </c>
      <c r="BC102" s="6">
        <v>2278.128173828125</v>
      </c>
      <c r="BD102" s="6">
        <v>27.166173934936523</v>
      </c>
      <c r="BE102" s="6">
        <v>1776.800048828125</v>
      </c>
      <c r="BF102" s="6">
        <v>1427</v>
      </c>
      <c r="BG102" s="6">
        <v>8141.04541015625</v>
      </c>
      <c r="BH102" s="6">
        <v>246.46568298339844</v>
      </c>
      <c r="BI102" s="6">
        <v>2874.822265625</v>
      </c>
      <c r="BJ102" s="6">
        <v>7363.91748046875</v>
      </c>
    </row>
    <row r="103" spans="1:62" ht="12.75" x14ac:dyDescent="0.2">
      <c r="A103" s="11">
        <v>39918</v>
      </c>
      <c r="B103" s="6">
        <v>451395</v>
      </c>
      <c r="C103" s="6">
        <v>16260</v>
      </c>
      <c r="D103" s="6">
        <v>2884</v>
      </c>
      <c r="E103" s="6">
        <v>15353</v>
      </c>
      <c r="F103" s="6">
        <v>5398</v>
      </c>
      <c r="G103" s="6">
        <v>49661</v>
      </c>
      <c r="H103" s="6">
        <v>10386</v>
      </c>
      <c r="I103" s="6">
        <v>4560</v>
      </c>
      <c r="J103" s="6">
        <v>133</v>
      </c>
      <c r="L103" s="6">
        <v>68225</v>
      </c>
      <c r="M103" s="6">
        <v>10260</v>
      </c>
      <c r="O103" s="6">
        <v>271</v>
      </c>
      <c r="P103" s="6">
        <v>2612</v>
      </c>
      <c r="Q103" s="6">
        <v>850</v>
      </c>
      <c r="R103" s="6">
        <v>603</v>
      </c>
      <c r="S103" s="6">
        <v>1758</v>
      </c>
      <c r="T103" s="6">
        <v>458</v>
      </c>
      <c r="U103" s="6">
        <v>14819</v>
      </c>
      <c r="V103" s="6">
        <v>2225</v>
      </c>
      <c r="W103" s="6">
        <v>757</v>
      </c>
      <c r="X103" s="6">
        <v>10854</v>
      </c>
      <c r="Y103" s="6">
        <v>4676</v>
      </c>
      <c r="Z103" s="6">
        <v>1423</v>
      </c>
      <c r="AA103" s="6">
        <v>12098</v>
      </c>
      <c r="AB103" s="6">
        <v>1121</v>
      </c>
      <c r="AC103" s="6">
        <v>29</v>
      </c>
      <c r="AD103" s="6">
        <v>191</v>
      </c>
      <c r="AE103" s="6">
        <v>12228</v>
      </c>
      <c r="AF103" s="6">
        <v>2913</v>
      </c>
      <c r="AG103" s="6">
        <v>11163</v>
      </c>
      <c r="AH103" s="6">
        <v>4846</v>
      </c>
      <c r="AI103" s="6">
        <v>29187</v>
      </c>
      <c r="AJ103" s="6">
        <v>1314</v>
      </c>
      <c r="AK103" s="6">
        <v>0</v>
      </c>
      <c r="AL103" s="6">
        <v>2621</v>
      </c>
      <c r="AM103" s="6">
        <v>18326</v>
      </c>
      <c r="AN103" s="6">
        <v>4698</v>
      </c>
      <c r="AO103" s="6">
        <v>17654</v>
      </c>
      <c r="AP103" s="6">
        <v>3281</v>
      </c>
      <c r="AQ103" s="6">
        <v>4234</v>
      </c>
      <c r="AR103" s="6">
        <v>24</v>
      </c>
      <c r="AS103" s="6">
        <v>109</v>
      </c>
      <c r="AT103" s="6">
        <v>85807</v>
      </c>
      <c r="AU103" s="6">
        <v>3529</v>
      </c>
      <c r="AV103" s="6">
        <v>3</v>
      </c>
      <c r="AW103" s="6">
        <v>5284</v>
      </c>
      <c r="AX103" s="6">
        <v>2077</v>
      </c>
      <c r="AY103" s="6">
        <v>97</v>
      </c>
      <c r="AZ103" s="6">
        <v>4016</v>
      </c>
      <c r="BA103" s="6">
        <v>123</v>
      </c>
      <c r="BB103" s="6">
        <v>6835.59716796875</v>
      </c>
      <c r="BC103" s="6">
        <v>2139.90478515625</v>
      </c>
      <c r="BD103" s="6">
        <v>73.350784301757813</v>
      </c>
      <c r="BE103" s="6">
        <v>1409.5</v>
      </c>
      <c r="BF103" s="6">
        <v>1132.300048828125</v>
      </c>
      <c r="BG103" s="6">
        <v>6300.0146484375</v>
      </c>
      <c r="BH103" s="6">
        <v>175.32749938964844</v>
      </c>
      <c r="BI103" s="6">
        <v>2444.717529296875</v>
      </c>
      <c r="BJ103" s="6">
        <v>6442.0166015625</v>
      </c>
    </row>
    <row r="104" spans="1:62" ht="12.75" x14ac:dyDescent="0.2">
      <c r="A104" s="11">
        <v>39948</v>
      </c>
      <c r="B104" s="6">
        <v>515476</v>
      </c>
      <c r="C104" s="6">
        <v>16319</v>
      </c>
      <c r="D104" s="6">
        <v>2983</v>
      </c>
      <c r="E104" s="6">
        <v>24652</v>
      </c>
      <c r="F104" s="6">
        <v>4515</v>
      </c>
      <c r="G104" s="6">
        <v>51598</v>
      </c>
      <c r="H104" s="6">
        <v>8334</v>
      </c>
      <c r="I104" s="6">
        <v>4788</v>
      </c>
      <c r="J104" s="6">
        <v>362</v>
      </c>
      <c r="L104" s="6">
        <v>83334</v>
      </c>
      <c r="M104" s="6">
        <v>10666</v>
      </c>
      <c r="O104" s="6">
        <v>412</v>
      </c>
      <c r="P104" s="6">
        <v>2323</v>
      </c>
      <c r="Q104" s="6">
        <v>2254</v>
      </c>
      <c r="R104" s="6">
        <v>487</v>
      </c>
      <c r="S104" s="6">
        <v>1842</v>
      </c>
      <c r="T104" s="6">
        <v>173</v>
      </c>
      <c r="U104" s="6">
        <v>19249</v>
      </c>
      <c r="V104" s="6">
        <v>2128</v>
      </c>
      <c r="W104" s="6">
        <v>548</v>
      </c>
      <c r="X104" s="6">
        <v>8459</v>
      </c>
      <c r="Y104" s="6">
        <v>4297</v>
      </c>
      <c r="Z104" s="6">
        <v>1213</v>
      </c>
      <c r="AA104" s="6">
        <v>13417</v>
      </c>
      <c r="AB104" s="6">
        <v>726</v>
      </c>
      <c r="AC104" s="6">
        <v>11</v>
      </c>
      <c r="AD104" s="6">
        <v>161</v>
      </c>
      <c r="AE104" s="6">
        <v>17647</v>
      </c>
      <c r="AF104" s="6">
        <v>3304</v>
      </c>
      <c r="AG104" s="6">
        <v>13246</v>
      </c>
      <c r="AH104" s="6">
        <v>5206</v>
      </c>
      <c r="AI104" s="6">
        <v>28571</v>
      </c>
      <c r="AJ104" s="6">
        <v>1761</v>
      </c>
      <c r="AK104" s="6">
        <v>0</v>
      </c>
      <c r="AL104" s="6">
        <v>2619</v>
      </c>
      <c r="AM104" s="6">
        <v>21584</v>
      </c>
      <c r="AN104" s="6">
        <v>1536</v>
      </c>
      <c r="AO104" s="6">
        <v>16339</v>
      </c>
      <c r="AP104" s="6">
        <v>3655</v>
      </c>
      <c r="AQ104" s="6">
        <v>5507</v>
      </c>
      <c r="AR104" s="6">
        <v>49</v>
      </c>
      <c r="AS104" s="6">
        <v>125</v>
      </c>
      <c r="AT104" s="6">
        <v>116841</v>
      </c>
      <c r="AU104" s="6">
        <v>3830</v>
      </c>
      <c r="AV104" s="6">
        <v>6</v>
      </c>
      <c r="AW104" s="6">
        <v>4461</v>
      </c>
      <c r="AX104" s="6">
        <v>1509</v>
      </c>
      <c r="AY104" s="6">
        <v>76</v>
      </c>
      <c r="AZ104" s="6">
        <v>2247</v>
      </c>
      <c r="BA104" s="6">
        <v>102</v>
      </c>
      <c r="BB104" s="6">
        <v>6814.96142578125</v>
      </c>
      <c r="BC104" s="6">
        <v>1456.842529296875</v>
      </c>
      <c r="BD104" s="6">
        <v>0</v>
      </c>
      <c r="BE104" s="6">
        <v>1658.199951171875</v>
      </c>
      <c r="BF104" s="6">
        <v>1233.5999755859375</v>
      </c>
      <c r="BG104" s="6">
        <v>7069.29150390625</v>
      </c>
      <c r="BH104" s="6">
        <v>189.70181274414062</v>
      </c>
      <c r="BI104" s="6">
        <v>2658.037353515625</v>
      </c>
      <c r="BJ104" s="6">
        <v>7274.111328125</v>
      </c>
    </row>
    <row r="105" spans="1:62" ht="12.75" x14ac:dyDescent="0.2">
      <c r="A105" s="11">
        <v>39979</v>
      </c>
      <c r="B105" s="6">
        <v>642797</v>
      </c>
      <c r="C105" s="6">
        <v>26458</v>
      </c>
      <c r="D105" s="6">
        <v>2995</v>
      </c>
      <c r="E105" s="6">
        <v>21104</v>
      </c>
      <c r="F105" s="6">
        <v>12852</v>
      </c>
      <c r="G105" s="6">
        <v>46107</v>
      </c>
      <c r="H105" s="6">
        <v>8858</v>
      </c>
      <c r="I105" s="6">
        <v>4755</v>
      </c>
      <c r="J105" s="6">
        <v>663</v>
      </c>
      <c r="L105" s="6">
        <v>90163</v>
      </c>
      <c r="M105" s="6">
        <v>17883</v>
      </c>
      <c r="O105" s="6">
        <v>106</v>
      </c>
      <c r="P105" s="6">
        <v>5385</v>
      </c>
      <c r="Q105" s="6">
        <v>3011</v>
      </c>
      <c r="R105" s="6">
        <v>968</v>
      </c>
      <c r="S105" s="6">
        <v>4655</v>
      </c>
      <c r="T105" s="6">
        <v>820</v>
      </c>
      <c r="U105" s="6">
        <v>24012</v>
      </c>
      <c r="V105" s="6">
        <v>3162</v>
      </c>
      <c r="W105" s="6">
        <v>1450</v>
      </c>
      <c r="X105" s="6">
        <v>10183</v>
      </c>
      <c r="Y105" s="6">
        <v>7312</v>
      </c>
      <c r="Z105" s="6">
        <v>2660</v>
      </c>
      <c r="AA105" s="6">
        <v>21971</v>
      </c>
      <c r="AB105" s="6">
        <v>4401</v>
      </c>
      <c r="AC105" s="6">
        <v>77</v>
      </c>
      <c r="AD105" s="6">
        <v>479</v>
      </c>
      <c r="AE105" s="6">
        <v>16294</v>
      </c>
      <c r="AF105" s="6">
        <v>1949</v>
      </c>
      <c r="AG105" s="6">
        <v>13832</v>
      </c>
      <c r="AH105" s="6">
        <v>6334</v>
      </c>
      <c r="AI105" s="6">
        <v>30721</v>
      </c>
      <c r="AJ105" s="6">
        <v>4481</v>
      </c>
      <c r="AK105" s="6">
        <v>0</v>
      </c>
      <c r="AL105" s="6">
        <v>3120</v>
      </c>
      <c r="AM105" s="6">
        <v>31858</v>
      </c>
      <c r="AN105" s="6">
        <v>2235</v>
      </c>
      <c r="AO105" s="6">
        <v>18146</v>
      </c>
      <c r="AP105" s="6">
        <v>4531</v>
      </c>
      <c r="AQ105" s="6">
        <v>7696</v>
      </c>
      <c r="AR105" s="6">
        <v>337</v>
      </c>
      <c r="AS105" s="6">
        <v>969</v>
      </c>
      <c r="AT105" s="6">
        <v>160890</v>
      </c>
      <c r="AU105" s="6">
        <v>3448</v>
      </c>
      <c r="AV105" s="6">
        <v>6</v>
      </c>
      <c r="AW105" s="6">
        <v>7930</v>
      </c>
      <c r="AX105" s="6">
        <v>1403</v>
      </c>
      <c r="AY105" s="6">
        <v>71</v>
      </c>
      <c r="AZ105" s="6">
        <v>3979</v>
      </c>
      <c r="BA105" s="6">
        <v>77</v>
      </c>
      <c r="BB105" s="6">
        <v>6909.7724609375</v>
      </c>
      <c r="BC105" s="6">
        <v>780.0491943359375</v>
      </c>
      <c r="BD105" s="6">
        <v>4.7139415740966797</v>
      </c>
      <c r="BE105" s="6">
        <v>1637.800048828125</v>
      </c>
      <c r="BF105" s="6">
        <v>1313.4000244140625</v>
      </c>
      <c r="BG105" s="6">
        <v>6381.37060546875</v>
      </c>
      <c r="BH105" s="6">
        <v>181.56126403808594</v>
      </c>
      <c r="BI105" s="6">
        <v>2629.839111328125</v>
      </c>
      <c r="BJ105" s="6">
        <v>7041.07080078125</v>
      </c>
    </row>
    <row r="106" spans="1:62" ht="12.75" x14ac:dyDescent="0.2">
      <c r="A106" s="11">
        <v>40009</v>
      </c>
      <c r="B106" s="6">
        <v>778017</v>
      </c>
      <c r="C106" s="6">
        <v>25545</v>
      </c>
      <c r="D106" s="6">
        <v>2980</v>
      </c>
      <c r="E106" s="6">
        <v>38981</v>
      </c>
      <c r="F106" s="6">
        <v>13003</v>
      </c>
      <c r="G106" s="6">
        <v>87393</v>
      </c>
      <c r="H106" s="6">
        <v>11543</v>
      </c>
      <c r="I106" s="6">
        <v>7714</v>
      </c>
      <c r="J106" s="6">
        <v>1173</v>
      </c>
      <c r="L106" s="6">
        <v>95459</v>
      </c>
      <c r="M106" s="6">
        <v>17170</v>
      </c>
      <c r="O106" s="6">
        <v>1329</v>
      </c>
      <c r="P106" s="6">
        <v>2835</v>
      </c>
      <c r="Q106" s="6">
        <v>3367</v>
      </c>
      <c r="R106" s="6">
        <v>1310</v>
      </c>
      <c r="S106" s="6">
        <v>5158</v>
      </c>
      <c r="T106" s="6">
        <v>502</v>
      </c>
      <c r="U106" s="6">
        <v>26579</v>
      </c>
      <c r="V106" s="6">
        <v>3385</v>
      </c>
      <c r="W106" s="6">
        <v>2232</v>
      </c>
      <c r="X106" s="6">
        <v>14374</v>
      </c>
      <c r="Y106" s="6">
        <v>5289</v>
      </c>
      <c r="Z106" s="6">
        <v>1201</v>
      </c>
      <c r="AA106" s="6">
        <v>17882</v>
      </c>
      <c r="AB106" s="6">
        <v>4126</v>
      </c>
      <c r="AC106" s="6">
        <v>58</v>
      </c>
      <c r="AD106" s="6">
        <v>648</v>
      </c>
      <c r="AE106" s="6">
        <v>21375</v>
      </c>
      <c r="AF106" s="6">
        <v>2943</v>
      </c>
      <c r="AG106" s="6">
        <v>16978</v>
      </c>
      <c r="AH106" s="6">
        <v>7938</v>
      </c>
      <c r="AI106" s="6">
        <v>38456</v>
      </c>
      <c r="AJ106" s="6">
        <v>5303</v>
      </c>
      <c r="AK106" s="6">
        <v>0</v>
      </c>
      <c r="AL106" s="6">
        <v>2931</v>
      </c>
      <c r="AM106" s="6">
        <v>34637</v>
      </c>
      <c r="AN106" s="6">
        <v>11065</v>
      </c>
      <c r="AO106" s="6">
        <v>22675</v>
      </c>
      <c r="AP106" s="6">
        <v>5601</v>
      </c>
      <c r="AQ106" s="6">
        <v>8679</v>
      </c>
      <c r="AR106" s="6">
        <v>1</v>
      </c>
      <c r="AS106" s="6">
        <v>276</v>
      </c>
      <c r="AT106" s="6">
        <v>176648</v>
      </c>
      <c r="AU106" s="6">
        <v>5153</v>
      </c>
      <c r="AV106" s="6">
        <v>7</v>
      </c>
      <c r="AW106" s="6">
        <v>11549</v>
      </c>
      <c r="AX106" s="6">
        <v>12467</v>
      </c>
      <c r="AY106" s="6">
        <v>34</v>
      </c>
      <c r="AZ106" s="6">
        <v>2023</v>
      </c>
      <c r="BA106" s="6">
        <v>41</v>
      </c>
      <c r="BB106" s="6">
        <v>7329.19970703125</v>
      </c>
      <c r="BC106" s="6">
        <v>1909.4755859375</v>
      </c>
      <c r="BD106" s="6">
        <v>7.1094322204589844</v>
      </c>
      <c r="BE106" s="6">
        <v>1657.5999755859375</v>
      </c>
      <c r="BF106" s="6">
        <v>1324</v>
      </c>
      <c r="BG106" s="6">
        <v>5883.46240234375</v>
      </c>
      <c r="BH106" s="6">
        <v>191.02191162109375</v>
      </c>
      <c r="BI106" s="6">
        <v>2680.21435546875</v>
      </c>
      <c r="BJ106" s="6">
        <v>10690.44140625</v>
      </c>
    </row>
    <row r="107" spans="1:62" ht="12.75" x14ac:dyDescent="0.2">
      <c r="A107" s="11">
        <v>40040</v>
      </c>
      <c r="B107" s="6">
        <v>840317</v>
      </c>
      <c r="C107" s="6">
        <v>26091</v>
      </c>
      <c r="D107" s="6">
        <v>2708</v>
      </c>
      <c r="E107" s="6">
        <v>36613</v>
      </c>
      <c r="F107" s="6">
        <v>12008</v>
      </c>
      <c r="G107" s="6">
        <v>89115</v>
      </c>
      <c r="H107" s="6">
        <v>11323</v>
      </c>
      <c r="I107" s="6">
        <v>8600</v>
      </c>
      <c r="J107" s="6">
        <v>1790</v>
      </c>
      <c r="L107" s="6">
        <v>97461</v>
      </c>
      <c r="M107" s="6">
        <v>16067</v>
      </c>
      <c r="O107" s="6">
        <v>2132</v>
      </c>
      <c r="P107" s="6">
        <v>5305</v>
      </c>
      <c r="Q107" s="6">
        <v>4725</v>
      </c>
      <c r="R107" s="6">
        <v>1431</v>
      </c>
      <c r="S107" s="6">
        <v>5707</v>
      </c>
      <c r="T107" s="6">
        <v>1380</v>
      </c>
      <c r="U107" s="6">
        <v>27292</v>
      </c>
      <c r="V107" s="6">
        <v>3596</v>
      </c>
      <c r="W107" s="6">
        <v>4677</v>
      </c>
      <c r="X107" s="6">
        <v>19585</v>
      </c>
      <c r="Y107" s="6">
        <v>11537</v>
      </c>
      <c r="Z107" s="6">
        <v>2428</v>
      </c>
      <c r="AA107" s="6">
        <v>19925</v>
      </c>
      <c r="AB107" s="6">
        <v>4585</v>
      </c>
      <c r="AC107" s="6">
        <v>43</v>
      </c>
      <c r="AD107" s="6">
        <v>666</v>
      </c>
      <c r="AE107" s="6">
        <v>20704</v>
      </c>
      <c r="AF107" s="6">
        <v>3232</v>
      </c>
      <c r="AG107" s="6">
        <v>20121</v>
      </c>
      <c r="AH107" s="6">
        <v>7521</v>
      </c>
      <c r="AI107" s="6">
        <v>47597</v>
      </c>
      <c r="AJ107" s="6">
        <v>7937</v>
      </c>
      <c r="AK107" s="6">
        <v>0</v>
      </c>
      <c r="AL107" s="6">
        <v>6085</v>
      </c>
      <c r="AM107" s="6">
        <v>34772</v>
      </c>
      <c r="AN107" s="6">
        <v>13027</v>
      </c>
      <c r="AO107" s="6">
        <v>27006</v>
      </c>
      <c r="AP107" s="6">
        <v>6503</v>
      </c>
      <c r="AQ107" s="6">
        <v>9942</v>
      </c>
      <c r="AR107" s="6">
        <v>175</v>
      </c>
      <c r="AS107" s="6">
        <v>479</v>
      </c>
      <c r="AT107" s="6">
        <v>177512</v>
      </c>
      <c r="AU107" s="6">
        <v>4672</v>
      </c>
      <c r="AV107" s="6">
        <v>6</v>
      </c>
      <c r="AW107" s="6">
        <v>16675</v>
      </c>
      <c r="AX107" s="6">
        <v>15186</v>
      </c>
      <c r="AY107" s="6">
        <v>99</v>
      </c>
      <c r="AZ107" s="6">
        <v>4220</v>
      </c>
      <c r="BA107" s="6">
        <v>56</v>
      </c>
      <c r="BB107" s="6">
        <v>7267.65185546875</v>
      </c>
      <c r="BC107" s="6">
        <v>2091.021728515625</v>
      </c>
      <c r="BD107" s="6">
        <v>15.738299369812012</v>
      </c>
      <c r="BE107" s="6">
        <v>1038</v>
      </c>
      <c r="BF107" s="6">
        <v>1229</v>
      </c>
      <c r="BG107" s="6">
        <v>6330.0634765625</v>
      </c>
      <c r="BH107" s="6">
        <v>192.34199523925781</v>
      </c>
      <c r="BI107" s="6">
        <v>2762.4267578125</v>
      </c>
      <c r="BJ107" s="6">
        <v>11064.943359375</v>
      </c>
    </row>
    <row r="108" spans="1:62" ht="12.75" x14ac:dyDescent="0.2">
      <c r="A108" s="11">
        <v>40071</v>
      </c>
      <c r="B108" s="6">
        <v>690011</v>
      </c>
      <c r="C108" s="6">
        <v>20072</v>
      </c>
      <c r="D108" s="6">
        <v>2972</v>
      </c>
      <c r="E108" s="6">
        <v>29935</v>
      </c>
      <c r="F108" s="6">
        <v>6626</v>
      </c>
      <c r="G108" s="6">
        <v>96366</v>
      </c>
      <c r="H108" s="6">
        <v>9253</v>
      </c>
      <c r="I108" s="6">
        <v>5934</v>
      </c>
      <c r="J108" s="6">
        <v>1830</v>
      </c>
      <c r="L108" s="6">
        <v>93798</v>
      </c>
      <c r="M108" s="6">
        <v>12641</v>
      </c>
      <c r="O108" s="6">
        <v>1654</v>
      </c>
      <c r="P108" s="6">
        <v>3096</v>
      </c>
      <c r="Q108" s="6">
        <v>3258</v>
      </c>
      <c r="R108" s="6">
        <v>718</v>
      </c>
      <c r="S108" s="6">
        <v>1773</v>
      </c>
      <c r="T108" s="6">
        <v>982</v>
      </c>
      <c r="U108" s="6">
        <v>22057</v>
      </c>
      <c r="V108" s="6">
        <v>2996</v>
      </c>
      <c r="W108" s="6">
        <v>1794</v>
      </c>
      <c r="X108" s="6">
        <v>14535</v>
      </c>
      <c r="Y108" s="6">
        <v>8834</v>
      </c>
      <c r="Z108" s="6">
        <v>3138</v>
      </c>
      <c r="AA108" s="6">
        <v>20392</v>
      </c>
      <c r="AB108" s="6">
        <v>1626</v>
      </c>
      <c r="AC108" s="6">
        <v>102</v>
      </c>
      <c r="AD108" s="6">
        <v>186</v>
      </c>
      <c r="AE108" s="6">
        <v>18232</v>
      </c>
      <c r="AF108" s="6">
        <v>2391</v>
      </c>
      <c r="AG108" s="6">
        <v>16201</v>
      </c>
      <c r="AH108" s="6">
        <v>5810</v>
      </c>
      <c r="AI108" s="6">
        <v>30599</v>
      </c>
      <c r="AJ108" s="6">
        <v>7103</v>
      </c>
      <c r="AK108" s="6">
        <v>0</v>
      </c>
      <c r="AL108" s="6">
        <v>6573</v>
      </c>
      <c r="AM108" s="6">
        <v>25221</v>
      </c>
      <c r="AN108" s="6">
        <v>13473</v>
      </c>
      <c r="AO108" s="6">
        <v>21129</v>
      </c>
      <c r="AP108" s="6">
        <v>5007</v>
      </c>
      <c r="AQ108" s="6">
        <v>9798</v>
      </c>
      <c r="AR108" s="6">
        <v>69</v>
      </c>
      <c r="AS108" s="6">
        <v>182</v>
      </c>
      <c r="AT108" s="6">
        <v>126914</v>
      </c>
      <c r="AU108" s="6">
        <v>4911</v>
      </c>
      <c r="AV108" s="6">
        <v>3</v>
      </c>
      <c r="AW108" s="6">
        <v>12104</v>
      </c>
      <c r="AX108" s="6">
        <v>13747</v>
      </c>
      <c r="AY108" s="6">
        <v>98</v>
      </c>
      <c r="AZ108" s="6">
        <v>3823</v>
      </c>
      <c r="BA108" s="6">
        <v>55</v>
      </c>
      <c r="BB108" s="6">
        <v>6836.32275390625</v>
      </c>
      <c r="BC108" s="6">
        <v>1137.93115234375</v>
      </c>
      <c r="BD108" s="6">
        <v>21.653982162475586</v>
      </c>
      <c r="BE108" s="6">
        <v>1374.5</v>
      </c>
      <c r="BF108" s="6">
        <v>1183.199951171875</v>
      </c>
      <c r="BG108" s="6">
        <v>6099.6328125</v>
      </c>
      <c r="BH108" s="6">
        <v>188.1861572265625</v>
      </c>
      <c r="BI108" s="6">
        <v>2705.829345703125</v>
      </c>
      <c r="BJ108" s="6">
        <v>10289.96875</v>
      </c>
    </row>
    <row r="109" spans="1:62" ht="12.75" x14ac:dyDescent="0.2">
      <c r="A109" s="11">
        <v>40101</v>
      </c>
      <c r="B109" s="6">
        <v>537013</v>
      </c>
      <c r="C109" s="6">
        <v>13515</v>
      </c>
      <c r="D109" s="6">
        <v>3223</v>
      </c>
      <c r="E109" s="6">
        <v>23706</v>
      </c>
      <c r="F109" s="6">
        <v>4256</v>
      </c>
      <c r="G109" s="6">
        <v>71255</v>
      </c>
      <c r="H109" s="6">
        <v>6912</v>
      </c>
      <c r="I109" s="6">
        <v>6754</v>
      </c>
      <c r="J109" s="6">
        <v>1669</v>
      </c>
      <c r="L109" s="6">
        <v>87912</v>
      </c>
      <c r="M109" s="6">
        <v>7799</v>
      </c>
      <c r="O109" s="6">
        <v>1407</v>
      </c>
      <c r="P109" s="6">
        <v>1066</v>
      </c>
      <c r="Q109" s="6">
        <v>2047</v>
      </c>
      <c r="R109" s="6">
        <v>349</v>
      </c>
      <c r="S109" s="6">
        <v>1871</v>
      </c>
      <c r="T109" s="6">
        <v>334</v>
      </c>
      <c r="U109" s="6">
        <v>18663</v>
      </c>
      <c r="V109" s="6">
        <v>3827</v>
      </c>
      <c r="W109" s="6">
        <v>968</v>
      </c>
      <c r="X109" s="6">
        <v>15139</v>
      </c>
      <c r="Y109" s="6">
        <v>8049</v>
      </c>
      <c r="Z109" s="6">
        <v>2031</v>
      </c>
      <c r="AA109" s="6">
        <v>11524</v>
      </c>
      <c r="AB109" s="6">
        <v>1203</v>
      </c>
      <c r="AC109" s="6">
        <v>69</v>
      </c>
      <c r="AD109" s="6">
        <v>117</v>
      </c>
      <c r="AE109" s="6">
        <v>12928</v>
      </c>
      <c r="AF109" s="6">
        <v>2715</v>
      </c>
      <c r="AG109" s="6">
        <v>14697</v>
      </c>
      <c r="AH109" s="6">
        <v>4759</v>
      </c>
      <c r="AI109" s="6">
        <v>26759</v>
      </c>
      <c r="AJ109" s="6">
        <v>1259</v>
      </c>
      <c r="AK109" s="6">
        <v>0</v>
      </c>
      <c r="AL109" s="6">
        <v>2363</v>
      </c>
      <c r="AM109" s="6">
        <v>14919</v>
      </c>
      <c r="AN109" s="6">
        <v>11712</v>
      </c>
      <c r="AO109" s="6">
        <v>15828</v>
      </c>
      <c r="AP109" s="6">
        <v>3688</v>
      </c>
      <c r="AQ109" s="6">
        <v>7793</v>
      </c>
      <c r="AR109" s="6">
        <v>67</v>
      </c>
      <c r="AS109" s="6">
        <v>65</v>
      </c>
      <c r="AT109" s="6">
        <v>100313</v>
      </c>
      <c r="AU109" s="6">
        <v>2319</v>
      </c>
      <c r="AV109" s="6">
        <v>6</v>
      </c>
      <c r="AW109" s="6">
        <v>4686</v>
      </c>
      <c r="AX109" s="6">
        <v>11396</v>
      </c>
      <c r="AY109" s="6">
        <v>100</v>
      </c>
      <c r="AZ109" s="6">
        <v>2877</v>
      </c>
      <c r="BA109" s="6">
        <v>104</v>
      </c>
      <c r="BB109" s="6">
        <v>7241.8935546875</v>
      </c>
      <c r="BC109" s="6">
        <v>1269.8758544921875</v>
      </c>
      <c r="BD109" s="6">
        <v>16.187908172607422</v>
      </c>
      <c r="BE109" s="6">
        <v>1535</v>
      </c>
      <c r="BF109" s="6">
        <v>1431.4000244140625</v>
      </c>
      <c r="BG109" s="6">
        <v>7420.02001953125</v>
      </c>
      <c r="BH109" s="6">
        <v>206.36184692382812</v>
      </c>
      <c r="BI109" s="6">
        <v>2881.062744140625</v>
      </c>
      <c r="BJ109" s="6">
        <v>8412.0224609375</v>
      </c>
    </row>
    <row r="110" spans="1:62" ht="12.75" x14ac:dyDescent="0.2">
      <c r="A110" s="11">
        <v>40132</v>
      </c>
      <c r="B110" s="6">
        <v>457085</v>
      </c>
      <c r="C110" s="6">
        <v>14408</v>
      </c>
      <c r="D110" s="6">
        <v>3497</v>
      </c>
      <c r="E110" s="6">
        <v>15914</v>
      </c>
      <c r="F110" s="6">
        <v>2007</v>
      </c>
      <c r="G110" s="6">
        <v>63515</v>
      </c>
      <c r="H110" s="6">
        <v>7393</v>
      </c>
      <c r="I110" s="6">
        <v>5373</v>
      </c>
      <c r="J110" s="6">
        <v>616</v>
      </c>
      <c r="L110" s="6">
        <v>67151</v>
      </c>
      <c r="M110" s="6">
        <v>9485</v>
      </c>
      <c r="O110" s="6">
        <v>944</v>
      </c>
      <c r="P110" s="6">
        <v>827</v>
      </c>
      <c r="Q110" s="6">
        <v>1865</v>
      </c>
      <c r="R110" s="6">
        <v>336</v>
      </c>
      <c r="S110" s="6">
        <v>1636</v>
      </c>
      <c r="T110" s="6">
        <v>473</v>
      </c>
      <c r="U110" s="6">
        <v>13357</v>
      </c>
      <c r="V110" s="6">
        <v>3405</v>
      </c>
      <c r="W110" s="6">
        <v>590</v>
      </c>
      <c r="X110" s="6">
        <v>12844</v>
      </c>
      <c r="Y110" s="6">
        <v>5304</v>
      </c>
      <c r="Z110" s="6">
        <v>1337</v>
      </c>
      <c r="AA110" s="6">
        <v>11527</v>
      </c>
      <c r="AB110" s="6">
        <v>814</v>
      </c>
      <c r="AC110" s="6">
        <v>51</v>
      </c>
      <c r="AD110" s="6">
        <v>67</v>
      </c>
      <c r="AE110" s="6">
        <v>13962</v>
      </c>
      <c r="AF110" s="6">
        <v>3241</v>
      </c>
      <c r="AG110" s="6">
        <v>12692</v>
      </c>
      <c r="AH110" s="6">
        <v>4858</v>
      </c>
      <c r="AI110" s="6">
        <v>27336</v>
      </c>
      <c r="AJ110" s="6">
        <v>2241</v>
      </c>
      <c r="AK110" s="6">
        <v>0</v>
      </c>
      <c r="AL110" s="6">
        <v>2449</v>
      </c>
      <c r="AM110" s="6">
        <v>14675</v>
      </c>
      <c r="AN110" s="6">
        <v>11012</v>
      </c>
      <c r="AO110" s="6">
        <v>17045</v>
      </c>
      <c r="AP110" s="6">
        <v>4607</v>
      </c>
      <c r="AQ110" s="6">
        <v>5890</v>
      </c>
      <c r="AR110" s="6">
        <v>117</v>
      </c>
      <c r="AS110" s="6">
        <v>76</v>
      </c>
      <c r="AT110" s="6">
        <v>75108</v>
      </c>
      <c r="AU110" s="6">
        <v>3008</v>
      </c>
      <c r="AV110" s="6">
        <v>7</v>
      </c>
      <c r="AW110" s="6">
        <v>4314</v>
      </c>
      <c r="AX110" s="6">
        <v>6686</v>
      </c>
      <c r="AY110" s="6">
        <v>113</v>
      </c>
      <c r="AZ110" s="6">
        <v>2824</v>
      </c>
      <c r="BA110" s="6">
        <v>89</v>
      </c>
      <c r="BB110" s="6">
        <v>7382.1201171875</v>
      </c>
      <c r="BC110" s="6">
        <v>2226.809814453125</v>
      </c>
      <c r="BD110" s="6">
        <v>66.556083679199219</v>
      </c>
      <c r="BE110" s="6">
        <v>1555.9000244140625</v>
      </c>
      <c r="BF110" s="6">
        <v>1504</v>
      </c>
      <c r="BG110" s="6">
        <v>6729.42578125</v>
      </c>
      <c r="BH110" s="6">
        <v>220.78504943847656</v>
      </c>
      <c r="BI110" s="6">
        <v>2863.241943359375</v>
      </c>
      <c r="BJ110" s="6">
        <v>7723.4912109375</v>
      </c>
    </row>
    <row r="111" spans="1:62" ht="12.75" x14ac:dyDescent="0.2">
      <c r="A111" s="11">
        <v>40162</v>
      </c>
      <c r="B111" s="6">
        <v>519846</v>
      </c>
      <c r="C111" s="6">
        <v>16619</v>
      </c>
      <c r="D111" s="6">
        <v>4022</v>
      </c>
      <c r="E111" s="6">
        <v>15039</v>
      </c>
      <c r="F111" s="6">
        <v>3889</v>
      </c>
      <c r="G111" s="6">
        <v>72606</v>
      </c>
      <c r="H111" s="6">
        <v>11488</v>
      </c>
      <c r="I111" s="6">
        <v>6272</v>
      </c>
      <c r="J111" s="6">
        <v>1212</v>
      </c>
      <c r="L111" s="6">
        <v>59522</v>
      </c>
      <c r="M111" s="6">
        <v>9960</v>
      </c>
      <c r="O111" s="6">
        <v>1689</v>
      </c>
      <c r="P111" s="6">
        <v>929</v>
      </c>
      <c r="Q111" s="6">
        <v>3163</v>
      </c>
      <c r="R111" s="6">
        <v>728</v>
      </c>
      <c r="S111" s="6">
        <v>2066</v>
      </c>
      <c r="T111" s="6">
        <v>974</v>
      </c>
      <c r="U111" s="6">
        <v>15630</v>
      </c>
      <c r="V111" s="6">
        <v>3697</v>
      </c>
      <c r="W111" s="6">
        <v>1090</v>
      </c>
      <c r="X111" s="6">
        <v>13288</v>
      </c>
      <c r="Y111" s="6">
        <v>5197</v>
      </c>
      <c r="Z111" s="6">
        <v>2714</v>
      </c>
      <c r="AA111" s="6">
        <v>15282</v>
      </c>
      <c r="AB111" s="6">
        <v>2211</v>
      </c>
      <c r="AC111" s="6">
        <v>55</v>
      </c>
      <c r="AD111" s="6">
        <v>410</v>
      </c>
      <c r="AE111" s="6">
        <v>14702</v>
      </c>
      <c r="AF111" s="6">
        <v>4895</v>
      </c>
      <c r="AG111" s="6">
        <v>12682</v>
      </c>
      <c r="AH111" s="6">
        <v>5566</v>
      </c>
      <c r="AI111" s="6">
        <v>27415</v>
      </c>
      <c r="AJ111" s="6">
        <v>2133</v>
      </c>
      <c r="AK111" s="6">
        <v>0</v>
      </c>
      <c r="AL111" s="6">
        <v>1052</v>
      </c>
      <c r="AM111" s="6">
        <v>22670</v>
      </c>
      <c r="AN111" s="6">
        <v>9503</v>
      </c>
      <c r="AO111" s="6">
        <v>12643</v>
      </c>
      <c r="AP111" s="6">
        <v>5260</v>
      </c>
      <c r="AQ111" s="6">
        <v>3704</v>
      </c>
      <c r="AR111" s="6">
        <v>17</v>
      </c>
      <c r="AS111" s="6">
        <v>490</v>
      </c>
      <c r="AT111" s="6">
        <v>101793</v>
      </c>
      <c r="AU111" s="6">
        <v>5254</v>
      </c>
      <c r="AV111" s="6">
        <v>4</v>
      </c>
      <c r="AW111" s="6">
        <v>6868</v>
      </c>
      <c r="AX111" s="6">
        <v>9528</v>
      </c>
      <c r="AY111" s="6">
        <v>86</v>
      </c>
      <c r="AZ111" s="6">
        <v>3722</v>
      </c>
      <c r="BA111" s="6">
        <v>107</v>
      </c>
      <c r="BB111" s="6">
        <v>7484.6357421875</v>
      </c>
      <c r="BC111" s="6">
        <v>2413.66650390625</v>
      </c>
      <c r="BD111" s="6">
        <v>65.514358520507813</v>
      </c>
      <c r="BE111" s="6">
        <v>1608.699951171875</v>
      </c>
      <c r="BF111" s="6">
        <v>1638.5999755859375</v>
      </c>
      <c r="BG111" s="6">
        <v>8349.248046875</v>
      </c>
      <c r="BH111" s="6">
        <v>247.82244873046875</v>
      </c>
      <c r="BI111" s="6">
        <v>3308.1953125</v>
      </c>
      <c r="BJ111" s="6">
        <v>7874.21337890625</v>
      </c>
    </row>
    <row r="112" spans="1:62" ht="15" x14ac:dyDescent="0.25">
      <c r="A112" s="11">
        <v>40193</v>
      </c>
      <c r="B112" s="12">
        <v>545811</v>
      </c>
      <c r="C112" s="6">
        <v>20779</v>
      </c>
      <c r="D112" s="6">
        <v>3774</v>
      </c>
      <c r="E112" s="6">
        <v>9053</v>
      </c>
      <c r="F112" s="6">
        <v>7438</v>
      </c>
      <c r="G112" s="6">
        <v>66583</v>
      </c>
      <c r="H112" s="6">
        <v>8678</v>
      </c>
      <c r="I112" s="6">
        <v>6840</v>
      </c>
      <c r="J112" s="6">
        <v>921</v>
      </c>
      <c r="L112" s="6">
        <v>68150</v>
      </c>
      <c r="M112" s="6">
        <v>12077</v>
      </c>
      <c r="O112" s="6">
        <v>976</v>
      </c>
      <c r="P112" s="6">
        <v>2363</v>
      </c>
      <c r="Q112" s="6">
        <v>4068</v>
      </c>
      <c r="R112" s="6">
        <v>873</v>
      </c>
      <c r="S112" s="6">
        <v>2351</v>
      </c>
      <c r="T112" s="6">
        <v>2109</v>
      </c>
      <c r="U112" s="6">
        <v>19144</v>
      </c>
      <c r="V112" s="6">
        <v>3244</v>
      </c>
      <c r="W112" s="6">
        <v>775</v>
      </c>
      <c r="X112" s="6">
        <v>12740</v>
      </c>
      <c r="Y112" s="6">
        <v>8086</v>
      </c>
      <c r="Z112" s="6">
        <v>2785</v>
      </c>
      <c r="AA112" s="6">
        <v>18894</v>
      </c>
      <c r="AB112" s="6">
        <v>3709</v>
      </c>
      <c r="AC112" s="6">
        <v>1</v>
      </c>
      <c r="AD112" s="6">
        <v>163</v>
      </c>
      <c r="AE112" s="6">
        <v>14216</v>
      </c>
      <c r="AF112" s="6">
        <v>3020</v>
      </c>
      <c r="AG112" s="6">
        <v>14530</v>
      </c>
      <c r="AH112" s="6">
        <v>6028</v>
      </c>
      <c r="AI112" s="6">
        <v>27311</v>
      </c>
      <c r="AJ112" s="6">
        <v>4595</v>
      </c>
      <c r="AK112" s="6">
        <v>0</v>
      </c>
      <c r="AL112" s="6">
        <v>2020</v>
      </c>
      <c r="AM112" s="6">
        <v>24193</v>
      </c>
      <c r="AN112" s="6">
        <v>11061</v>
      </c>
      <c r="AO112" s="6">
        <v>11208</v>
      </c>
      <c r="AP112" s="6">
        <v>4706</v>
      </c>
      <c r="AQ112" s="6">
        <v>4465</v>
      </c>
      <c r="AR112" s="6">
        <v>1</v>
      </c>
      <c r="AS112" s="6">
        <v>1385</v>
      </c>
      <c r="AT112" s="13">
        <v>108561</v>
      </c>
      <c r="AU112" s="6">
        <v>4655</v>
      </c>
      <c r="AV112" s="6">
        <v>4</v>
      </c>
      <c r="AW112" s="6">
        <v>8462</v>
      </c>
      <c r="AX112" s="6">
        <v>3529</v>
      </c>
      <c r="AY112" s="6">
        <v>83</v>
      </c>
      <c r="AZ112" s="6">
        <v>5112</v>
      </c>
      <c r="BA112" s="6">
        <v>92</v>
      </c>
      <c r="BB112" s="6">
        <v>8196.5166015625</v>
      </c>
      <c r="BC112" s="6">
        <v>2167.96142578125</v>
      </c>
      <c r="BD112" s="6">
        <v>21.425561904907227</v>
      </c>
      <c r="BE112" s="6">
        <v>1790.699951171875</v>
      </c>
      <c r="BF112" s="6">
        <v>2485</v>
      </c>
      <c r="BG112" s="6">
        <v>14629.224609375</v>
      </c>
      <c r="BH112" s="6">
        <v>209.41169738769531</v>
      </c>
      <c r="BI112" s="6">
        <v>3538.70166015625</v>
      </c>
      <c r="BJ112" s="6">
        <v>5426.5693359375</v>
      </c>
    </row>
    <row r="113" spans="1:62" ht="15" x14ac:dyDescent="0.25">
      <c r="A113" s="11">
        <v>40224</v>
      </c>
      <c r="B113" s="12">
        <v>479615</v>
      </c>
      <c r="C113" s="6">
        <v>18112</v>
      </c>
      <c r="D113" s="6">
        <v>3210</v>
      </c>
      <c r="E113" s="6">
        <v>9482</v>
      </c>
      <c r="F113" s="6">
        <v>5152</v>
      </c>
      <c r="G113" s="6">
        <v>60737</v>
      </c>
      <c r="H113" s="6">
        <v>7819</v>
      </c>
      <c r="I113" s="6">
        <v>5366</v>
      </c>
      <c r="J113" s="6">
        <v>750</v>
      </c>
      <c r="L113" s="6">
        <v>62631</v>
      </c>
      <c r="M113" s="6">
        <v>11638</v>
      </c>
      <c r="O113" s="6">
        <v>1352</v>
      </c>
      <c r="P113" s="6">
        <v>1560</v>
      </c>
      <c r="Q113" s="6">
        <v>3514</v>
      </c>
      <c r="R113" s="6">
        <v>623</v>
      </c>
      <c r="S113" s="6">
        <v>977</v>
      </c>
      <c r="T113" s="6">
        <v>436</v>
      </c>
      <c r="U113" s="6">
        <v>11933</v>
      </c>
      <c r="V113" s="6">
        <v>2511</v>
      </c>
      <c r="W113" s="6">
        <v>581</v>
      </c>
      <c r="X113" s="6">
        <v>10732</v>
      </c>
      <c r="Y113" s="6">
        <v>5005</v>
      </c>
      <c r="Z113" s="6">
        <v>1984</v>
      </c>
      <c r="AA113" s="6">
        <v>17303</v>
      </c>
      <c r="AB113" s="6">
        <v>2785</v>
      </c>
      <c r="AC113" s="6">
        <v>0</v>
      </c>
      <c r="AD113" s="6">
        <v>104</v>
      </c>
      <c r="AE113" s="6">
        <v>13053</v>
      </c>
      <c r="AF113" s="6">
        <v>2091</v>
      </c>
      <c r="AG113" s="6">
        <v>12593</v>
      </c>
      <c r="AH113" s="6">
        <v>5575</v>
      </c>
      <c r="AI113" s="6">
        <v>25493</v>
      </c>
      <c r="AJ113" s="6">
        <v>3096</v>
      </c>
      <c r="AK113" s="6">
        <v>0</v>
      </c>
      <c r="AL113" s="6">
        <v>1234</v>
      </c>
      <c r="AM113" s="6">
        <v>19240</v>
      </c>
      <c r="AN113" s="6">
        <v>10336</v>
      </c>
      <c r="AO113" s="6">
        <v>10777</v>
      </c>
      <c r="AP113" s="6">
        <v>3765</v>
      </c>
      <c r="AQ113" s="6">
        <v>3717</v>
      </c>
      <c r="AR113" s="6">
        <v>1</v>
      </c>
      <c r="AS113" s="6">
        <v>154</v>
      </c>
      <c r="AT113" s="6">
        <v>99935</v>
      </c>
      <c r="AU113" s="6">
        <v>4015</v>
      </c>
      <c r="AV113" s="6">
        <v>5</v>
      </c>
      <c r="AW113" s="6">
        <v>9062</v>
      </c>
      <c r="AX113" s="6">
        <v>4793</v>
      </c>
      <c r="AY113" s="6">
        <v>53</v>
      </c>
      <c r="AZ113" s="6">
        <v>4269</v>
      </c>
      <c r="BA113" s="6">
        <v>60</v>
      </c>
      <c r="BB113" s="6">
        <v>7516.869140625</v>
      </c>
      <c r="BC113" s="6">
        <v>1956.5435791015625</v>
      </c>
      <c r="BD113" s="6">
        <v>25.807611465454102</v>
      </c>
      <c r="BE113" s="6">
        <v>1533.9000244140625</v>
      </c>
      <c r="BF113" s="6">
        <v>2219.199951171875</v>
      </c>
      <c r="BG113" s="6">
        <v>11460.4541015625</v>
      </c>
      <c r="BH113" s="6">
        <v>232.33998107910156</v>
      </c>
      <c r="BI113" s="6">
        <v>3221.302001953125</v>
      </c>
      <c r="BJ113" s="6">
        <v>5092.6259765625</v>
      </c>
    </row>
    <row r="114" spans="1:62" ht="15" x14ac:dyDescent="0.25">
      <c r="A114" s="11">
        <v>40252</v>
      </c>
      <c r="B114" s="12">
        <v>456864</v>
      </c>
      <c r="C114" s="6">
        <v>16230</v>
      </c>
      <c r="D114" s="6">
        <v>3459</v>
      </c>
      <c r="E114" s="6">
        <v>13644</v>
      </c>
      <c r="F114" s="6">
        <v>3682</v>
      </c>
      <c r="G114" s="6">
        <v>65509</v>
      </c>
      <c r="H114" s="6">
        <v>8090</v>
      </c>
      <c r="I114" s="6">
        <v>4381</v>
      </c>
      <c r="J114" s="6">
        <v>874</v>
      </c>
      <c r="L114" s="6">
        <v>67054</v>
      </c>
      <c r="M114" s="6">
        <v>8032</v>
      </c>
      <c r="O114" s="6">
        <v>1454</v>
      </c>
      <c r="P114" s="6">
        <v>1180</v>
      </c>
      <c r="Q114" s="6">
        <v>3299</v>
      </c>
      <c r="R114" s="6">
        <v>268</v>
      </c>
      <c r="S114" s="6">
        <v>1134</v>
      </c>
      <c r="T114" s="6">
        <v>276</v>
      </c>
      <c r="U114" s="6">
        <v>13837</v>
      </c>
      <c r="V114" s="6">
        <v>1825</v>
      </c>
      <c r="W114" s="6">
        <v>618</v>
      </c>
      <c r="X114" s="6">
        <v>11152</v>
      </c>
      <c r="Y114" s="6">
        <v>4846</v>
      </c>
      <c r="Z114" s="6">
        <v>1090</v>
      </c>
      <c r="AA114" s="6">
        <v>14904</v>
      </c>
      <c r="AB114" s="6">
        <v>1194</v>
      </c>
      <c r="AC114" s="6">
        <v>3</v>
      </c>
      <c r="AD114" s="6">
        <v>128</v>
      </c>
      <c r="AE114" s="6">
        <v>14025</v>
      </c>
      <c r="AF114" s="6">
        <v>1534</v>
      </c>
      <c r="AG114" s="6">
        <v>11080</v>
      </c>
      <c r="AH114" s="6">
        <v>5634</v>
      </c>
      <c r="AI114" s="6">
        <v>26200</v>
      </c>
      <c r="AJ114" s="6">
        <v>2555</v>
      </c>
      <c r="AK114" s="6">
        <v>0</v>
      </c>
      <c r="AL114" s="6">
        <v>1047</v>
      </c>
      <c r="AM114" s="6">
        <v>15249</v>
      </c>
      <c r="AN114" s="6">
        <v>11107</v>
      </c>
      <c r="AO114" s="6">
        <v>15250</v>
      </c>
      <c r="AP114" s="6">
        <v>3802</v>
      </c>
      <c r="AQ114" s="6">
        <v>3087</v>
      </c>
      <c r="AR114" s="6">
        <v>1</v>
      </c>
      <c r="AS114" s="6">
        <v>53</v>
      </c>
      <c r="AT114" s="6">
        <v>78244</v>
      </c>
      <c r="AU114" s="6">
        <v>4195</v>
      </c>
      <c r="AV114" s="6">
        <v>6</v>
      </c>
      <c r="AW114" s="6">
        <v>3866</v>
      </c>
      <c r="AX114" s="6">
        <v>8693</v>
      </c>
      <c r="AY114" s="6">
        <v>23</v>
      </c>
      <c r="AZ114" s="6">
        <v>3008</v>
      </c>
      <c r="BA114" s="6">
        <v>42</v>
      </c>
      <c r="BB114" s="6">
        <v>7632.5146484375</v>
      </c>
      <c r="BC114" s="6">
        <v>2105.564697265625</v>
      </c>
      <c r="BD114" s="6">
        <v>55.378910064697266</v>
      </c>
      <c r="BE114" s="6">
        <v>1699.800048828125</v>
      </c>
      <c r="BF114" s="6">
        <v>2146.10009765625</v>
      </c>
      <c r="BG114" s="6">
        <v>9565.0732421875</v>
      </c>
      <c r="BH114" s="6">
        <v>240.67059326171875</v>
      </c>
      <c r="BI114" s="6">
        <v>3464.519287109375</v>
      </c>
      <c r="BJ114" s="6">
        <v>5522.56884765625</v>
      </c>
    </row>
    <row r="115" spans="1:62" ht="15" x14ac:dyDescent="0.25">
      <c r="A115" s="11">
        <v>40283</v>
      </c>
      <c r="B115" s="12">
        <v>471481</v>
      </c>
      <c r="C115" s="6">
        <v>13842</v>
      </c>
      <c r="D115" s="6">
        <v>3583</v>
      </c>
      <c r="E115" s="6">
        <v>15326</v>
      </c>
      <c r="F115" s="6">
        <v>3120</v>
      </c>
      <c r="G115" s="6">
        <v>54721</v>
      </c>
      <c r="H115" s="6">
        <v>6928</v>
      </c>
      <c r="I115" s="6">
        <v>4079</v>
      </c>
      <c r="J115" s="6">
        <v>1133</v>
      </c>
      <c r="L115" s="6">
        <v>70615</v>
      </c>
      <c r="M115" s="6">
        <v>8284</v>
      </c>
      <c r="O115" s="6">
        <v>1252</v>
      </c>
      <c r="P115" s="6">
        <v>1163</v>
      </c>
      <c r="Q115" s="6">
        <v>2097</v>
      </c>
      <c r="R115" s="6">
        <v>331</v>
      </c>
      <c r="S115" s="6">
        <v>1227</v>
      </c>
      <c r="T115" s="6">
        <v>379</v>
      </c>
      <c r="U115" s="6">
        <v>17191</v>
      </c>
      <c r="V115" s="6">
        <v>1767</v>
      </c>
      <c r="W115" s="6">
        <v>1233</v>
      </c>
      <c r="X115" s="6">
        <v>12507</v>
      </c>
      <c r="Y115" s="6">
        <v>5517</v>
      </c>
      <c r="Z115" s="6">
        <v>1412</v>
      </c>
      <c r="AA115" s="6">
        <v>13440</v>
      </c>
      <c r="AB115" s="6">
        <v>416</v>
      </c>
      <c r="AC115" s="6">
        <v>8</v>
      </c>
      <c r="AD115" s="6">
        <v>90</v>
      </c>
      <c r="AE115" s="6">
        <v>13468</v>
      </c>
      <c r="AF115" s="6">
        <v>692</v>
      </c>
      <c r="AG115" s="6">
        <v>13172</v>
      </c>
      <c r="AH115" s="6">
        <v>4895</v>
      </c>
      <c r="AI115" s="6">
        <v>28073</v>
      </c>
      <c r="AJ115" s="6">
        <v>3098</v>
      </c>
      <c r="AK115" s="6">
        <v>0</v>
      </c>
      <c r="AL115" s="6">
        <v>2345</v>
      </c>
      <c r="AM115" s="6">
        <v>16683</v>
      </c>
      <c r="AN115" s="6">
        <v>9553</v>
      </c>
      <c r="AO115" s="6">
        <v>16335</v>
      </c>
      <c r="AP115" s="6">
        <v>4089</v>
      </c>
      <c r="AQ115" s="6">
        <v>4040</v>
      </c>
      <c r="AR115" s="6">
        <v>14</v>
      </c>
      <c r="AS115" s="6">
        <v>119</v>
      </c>
      <c r="AT115" s="6">
        <v>94977</v>
      </c>
      <c r="AU115" s="6">
        <v>3681</v>
      </c>
      <c r="AV115" s="6">
        <v>3</v>
      </c>
      <c r="AW115" s="6">
        <v>4051</v>
      </c>
      <c r="AX115" s="6">
        <v>8889</v>
      </c>
      <c r="AY115" s="6">
        <v>53</v>
      </c>
      <c r="AZ115" s="6">
        <v>1560</v>
      </c>
      <c r="BA115" s="6">
        <v>30</v>
      </c>
      <c r="BB115" s="6">
        <v>7847.76220703125</v>
      </c>
      <c r="BC115" s="6">
        <v>1910.0794677734375</v>
      </c>
      <c r="BD115" s="6">
        <v>15.411619186401367</v>
      </c>
      <c r="BE115" s="6">
        <v>1607.5</v>
      </c>
      <c r="BF115" s="6">
        <v>1634.199951171875</v>
      </c>
      <c r="BG115" s="6">
        <v>8772.9375</v>
      </c>
      <c r="BH115" s="6">
        <v>226.824462890625</v>
      </c>
      <c r="BI115" s="6">
        <v>2947.906494140625</v>
      </c>
      <c r="BJ115" s="6">
        <v>4222.93798828125</v>
      </c>
    </row>
    <row r="116" spans="1:62" ht="15" x14ac:dyDescent="0.25">
      <c r="A116" s="11">
        <v>40313</v>
      </c>
      <c r="B116" s="12">
        <v>559665</v>
      </c>
      <c r="C116" s="6">
        <v>20433</v>
      </c>
      <c r="D116" s="6">
        <v>3467</v>
      </c>
      <c r="E116" s="6">
        <v>12327</v>
      </c>
      <c r="F116" s="6">
        <v>7170</v>
      </c>
      <c r="G116" s="6">
        <v>39236</v>
      </c>
      <c r="H116" s="6">
        <v>5821</v>
      </c>
      <c r="I116" s="6">
        <v>6385</v>
      </c>
      <c r="J116" s="6">
        <v>2114</v>
      </c>
      <c r="L116" s="6">
        <v>94081</v>
      </c>
      <c r="M116" s="6">
        <v>11679</v>
      </c>
      <c r="O116" s="6">
        <v>196</v>
      </c>
      <c r="P116" s="6">
        <v>3042</v>
      </c>
      <c r="Q116" s="6">
        <v>3576</v>
      </c>
      <c r="R116" s="6">
        <v>604</v>
      </c>
      <c r="S116" s="6">
        <v>1422</v>
      </c>
      <c r="T116" s="6">
        <v>1411</v>
      </c>
      <c r="U116" s="6">
        <v>23621</v>
      </c>
      <c r="V116" s="6">
        <v>3224</v>
      </c>
      <c r="W116" s="6">
        <v>1942</v>
      </c>
      <c r="X116" s="6">
        <v>16778</v>
      </c>
      <c r="Y116" s="6">
        <v>9736</v>
      </c>
      <c r="Z116" s="6">
        <v>3960</v>
      </c>
      <c r="AA116" s="6">
        <v>19090</v>
      </c>
      <c r="AB116" s="6">
        <v>1877</v>
      </c>
      <c r="AC116" s="6">
        <v>24</v>
      </c>
      <c r="AD116" s="6">
        <v>165</v>
      </c>
      <c r="AE116" s="6">
        <v>14274</v>
      </c>
      <c r="AF116" s="6">
        <v>1894</v>
      </c>
      <c r="AG116" s="6">
        <v>15679</v>
      </c>
      <c r="AH116" s="6">
        <v>4536</v>
      </c>
      <c r="AI116" s="6">
        <v>31856</v>
      </c>
      <c r="AJ116" s="6">
        <v>5787</v>
      </c>
      <c r="AK116" s="6">
        <v>0</v>
      </c>
      <c r="AL116" s="6">
        <v>3725</v>
      </c>
      <c r="AM116" s="6">
        <v>21659</v>
      </c>
      <c r="AN116" s="6">
        <v>3601</v>
      </c>
      <c r="AO116" s="6">
        <v>15731</v>
      </c>
      <c r="AP116" s="6">
        <v>4146</v>
      </c>
      <c r="AQ116" s="6">
        <v>7860</v>
      </c>
      <c r="AR116" s="6">
        <v>3</v>
      </c>
      <c r="AS116" s="6">
        <v>948</v>
      </c>
      <c r="AT116" s="6">
        <v>118372</v>
      </c>
      <c r="AU116" s="6">
        <v>3292</v>
      </c>
      <c r="AV116" s="6">
        <v>4</v>
      </c>
      <c r="AW116" s="6">
        <v>8162</v>
      </c>
      <c r="AX116" s="6">
        <v>1919</v>
      </c>
      <c r="AY116" s="6">
        <v>72</v>
      </c>
      <c r="AZ116" s="6">
        <v>2726</v>
      </c>
      <c r="BA116" s="6">
        <v>36</v>
      </c>
      <c r="BB116" s="6">
        <v>9217.9580078125</v>
      </c>
      <c r="BC116" s="6">
        <v>1484.08251953125</v>
      </c>
      <c r="BD116" s="6">
        <v>35.228713989257813</v>
      </c>
      <c r="BE116" s="6">
        <v>1552.9000244140625</v>
      </c>
      <c r="BF116" s="6">
        <v>1932.300048828125</v>
      </c>
      <c r="BG116" s="6">
        <v>11303.576171875</v>
      </c>
      <c r="BH116" s="6">
        <v>141.174560546875</v>
      </c>
      <c r="BI116" s="6">
        <v>3274.947998046875</v>
      </c>
      <c r="BJ116" s="6">
        <v>4667.8291015625</v>
      </c>
    </row>
    <row r="117" spans="1:62" ht="15" x14ac:dyDescent="0.25">
      <c r="A117" s="11">
        <v>40344</v>
      </c>
      <c r="B117" s="12">
        <v>705665</v>
      </c>
      <c r="C117" s="6">
        <v>28533</v>
      </c>
      <c r="D117" s="6">
        <v>2721</v>
      </c>
      <c r="E117" s="6">
        <v>21045</v>
      </c>
      <c r="F117" s="6">
        <v>12631</v>
      </c>
      <c r="G117" s="6">
        <v>37085</v>
      </c>
      <c r="H117" s="6">
        <v>8681</v>
      </c>
      <c r="I117" s="6">
        <v>7849</v>
      </c>
      <c r="J117" s="6">
        <v>3163</v>
      </c>
      <c r="L117" s="6">
        <v>98855</v>
      </c>
      <c r="M117" s="6">
        <v>20307</v>
      </c>
      <c r="O117" s="6">
        <v>21</v>
      </c>
      <c r="P117" s="6">
        <v>5663</v>
      </c>
      <c r="Q117" s="6">
        <v>5682</v>
      </c>
      <c r="R117" s="6">
        <v>1316</v>
      </c>
      <c r="S117" s="6">
        <v>3686</v>
      </c>
      <c r="T117" s="6">
        <v>2396</v>
      </c>
      <c r="U117" s="6">
        <v>29669</v>
      </c>
      <c r="V117" s="6">
        <v>4001</v>
      </c>
      <c r="W117" s="6">
        <v>4795</v>
      </c>
      <c r="X117" s="6">
        <v>17839</v>
      </c>
      <c r="Y117" s="6">
        <v>13077</v>
      </c>
      <c r="Z117" s="6">
        <v>2913</v>
      </c>
      <c r="AA117" s="6">
        <v>24203</v>
      </c>
      <c r="AB117" s="6">
        <v>5375</v>
      </c>
      <c r="AC117" s="6">
        <v>73</v>
      </c>
      <c r="AD117" s="6">
        <v>544</v>
      </c>
      <c r="AE117" s="6">
        <v>15230</v>
      </c>
      <c r="AF117" s="6">
        <v>3268</v>
      </c>
      <c r="AG117" s="6">
        <v>20144</v>
      </c>
      <c r="AH117" s="6">
        <v>6750</v>
      </c>
      <c r="AI117" s="6">
        <v>41211</v>
      </c>
      <c r="AJ117" s="6">
        <v>10952</v>
      </c>
      <c r="AK117" s="6">
        <v>0</v>
      </c>
      <c r="AL117" s="6">
        <v>5438</v>
      </c>
      <c r="AM117" s="6">
        <v>32709</v>
      </c>
      <c r="AN117" s="6">
        <v>621</v>
      </c>
      <c r="AO117" s="6">
        <v>24215</v>
      </c>
      <c r="AP117" s="6">
        <v>5607</v>
      </c>
      <c r="AQ117" s="6">
        <v>9932</v>
      </c>
      <c r="AR117" s="6">
        <v>176</v>
      </c>
      <c r="AS117" s="6">
        <v>2209</v>
      </c>
      <c r="AT117" s="6">
        <v>140968</v>
      </c>
      <c r="AU117" s="6">
        <v>3242</v>
      </c>
      <c r="AV117" s="6">
        <v>5</v>
      </c>
      <c r="AW117" s="6">
        <v>16095</v>
      </c>
      <c r="AX117" s="6">
        <v>661</v>
      </c>
      <c r="AY117" s="6">
        <v>97</v>
      </c>
      <c r="AZ117" s="6">
        <v>3968</v>
      </c>
      <c r="BA117" s="6">
        <v>45</v>
      </c>
      <c r="BB117" s="6">
        <v>8307.6025390625</v>
      </c>
      <c r="BC117" s="6">
        <v>845.89117431640625</v>
      </c>
      <c r="BD117" s="6">
        <v>15.537380218505859</v>
      </c>
      <c r="BE117" s="6">
        <v>1394.800048828125</v>
      </c>
      <c r="BF117" s="6">
        <v>1821.4000244140625</v>
      </c>
      <c r="BG117" s="6">
        <v>13058.8486328125</v>
      </c>
      <c r="BH117" s="6">
        <v>200.20216369628906</v>
      </c>
      <c r="BI117" s="6">
        <v>2707.57763671875</v>
      </c>
      <c r="BJ117" s="6">
        <v>5987.865234375</v>
      </c>
    </row>
    <row r="118" spans="1:62" ht="15" x14ac:dyDescent="0.25">
      <c r="A118" s="11">
        <v>40374</v>
      </c>
      <c r="B118" s="12">
        <v>897182</v>
      </c>
      <c r="C118" s="6">
        <v>32168</v>
      </c>
      <c r="D118" s="6">
        <v>2982</v>
      </c>
      <c r="E118" s="6">
        <v>31990</v>
      </c>
      <c r="F118" s="6">
        <v>14801</v>
      </c>
      <c r="G118" s="6">
        <v>64051</v>
      </c>
      <c r="H118" s="6">
        <v>10452</v>
      </c>
      <c r="I118" s="6">
        <v>10500</v>
      </c>
      <c r="J118" s="6">
        <v>4614</v>
      </c>
      <c r="L118" s="6">
        <v>99787</v>
      </c>
      <c r="M118" s="6">
        <v>25582</v>
      </c>
      <c r="O118" s="6">
        <v>784</v>
      </c>
      <c r="P118" s="6">
        <v>11666</v>
      </c>
      <c r="Q118" s="6">
        <v>9089</v>
      </c>
      <c r="R118" s="6">
        <v>3367</v>
      </c>
      <c r="S118" s="6">
        <v>5553</v>
      </c>
      <c r="T118" s="6">
        <v>3560</v>
      </c>
      <c r="U118" s="6">
        <v>33478</v>
      </c>
      <c r="V118" s="6">
        <v>4930</v>
      </c>
      <c r="W118" s="6">
        <v>8565</v>
      </c>
      <c r="X118" s="6">
        <v>24214</v>
      </c>
      <c r="Y118" s="6">
        <v>18851</v>
      </c>
      <c r="Z118" s="6">
        <v>6626</v>
      </c>
      <c r="AA118" s="6">
        <v>28351</v>
      </c>
      <c r="AB118" s="6">
        <v>7821</v>
      </c>
      <c r="AC118" s="6">
        <v>25</v>
      </c>
      <c r="AD118" s="6">
        <v>902</v>
      </c>
      <c r="AE118" s="6">
        <v>21674</v>
      </c>
      <c r="AF118" s="6">
        <v>4510</v>
      </c>
      <c r="AG118" s="6">
        <v>27075</v>
      </c>
      <c r="AH118" s="6">
        <v>7792</v>
      </c>
      <c r="AI118" s="6">
        <v>57123</v>
      </c>
      <c r="AJ118" s="6">
        <v>12003</v>
      </c>
      <c r="AK118" s="6">
        <v>0</v>
      </c>
      <c r="AL118" s="6">
        <v>9546</v>
      </c>
      <c r="AM118" s="6">
        <v>36597</v>
      </c>
      <c r="AN118" s="6">
        <v>8245</v>
      </c>
      <c r="AO118" s="6">
        <v>34048</v>
      </c>
      <c r="AP118" s="6">
        <v>5900</v>
      </c>
      <c r="AQ118" s="6">
        <v>11253</v>
      </c>
      <c r="AR118" s="6">
        <v>449</v>
      </c>
      <c r="AS118" s="6">
        <v>4553</v>
      </c>
      <c r="AT118" s="6">
        <v>150260</v>
      </c>
      <c r="AU118" s="6">
        <v>4775</v>
      </c>
      <c r="AV118" s="6">
        <v>5</v>
      </c>
      <c r="AW118" s="6">
        <v>21682</v>
      </c>
      <c r="AX118" s="6">
        <v>7516</v>
      </c>
      <c r="AY118" s="6">
        <v>287</v>
      </c>
      <c r="AZ118" s="6">
        <v>7152</v>
      </c>
      <c r="BA118" s="6">
        <v>31</v>
      </c>
      <c r="BB118" s="6">
        <v>8923.4853515625</v>
      </c>
      <c r="BC118" s="6">
        <v>1287.56494140625</v>
      </c>
      <c r="BD118" s="6">
        <v>15.820131301879883</v>
      </c>
      <c r="BE118" s="6">
        <v>1562.300048828125</v>
      </c>
      <c r="BF118" s="6">
        <v>1845.699951171875</v>
      </c>
      <c r="BG118" s="6">
        <v>15876.9599609375</v>
      </c>
      <c r="BH118" s="6">
        <v>192.72499084472656</v>
      </c>
      <c r="BI118" s="6">
        <v>2701.453369140625</v>
      </c>
      <c r="BJ118" s="6">
        <v>10159.890625</v>
      </c>
    </row>
    <row r="119" spans="1:62" ht="15" x14ac:dyDescent="0.25">
      <c r="A119" s="11">
        <v>40405</v>
      </c>
      <c r="B119" s="12">
        <v>943002</v>
      </c>
      <c r="C119" s="6">
        <v>35283</v>
      </c>
      <c r="D119" s="6">
        <v>3312</v>
      </c>
      <c r="E119" s="6">
        <v>33649</v>
      </c>
      <c r="F119" s="6">
        <v>17112</v>
      </c>
      <c r="G119" s="6">
        <v>76275</v>
      </c>
      <c r="H119" s="6">
        <v>9298</v>
      </c>
      <c r="I119" s="6">
        <v>8895</v>
      </c>
      <c r="J119" s="6">
        <v>3574</v>
      </c>
      <c r="L119" s="6">
        <v>99861</v>
      </c>
      <c r="M119" s="6">
        <v>27114</v>
      </c>
      <c r="O119" s="6">
        <v>1588</v>
      </c>
      <c r="P119" s="6">
        <v>12470</v>
      </c>
      <c r="Q119" s="6">
        <v>8741</v>
      </c>
      <c r="R119" s="6">
        <v>3093</v>
      </c>
      <c r="S119" s="6">
        <v>6136</v>
      </c>
      <c r="T119" s="6">
        <v>3949</v>
      </c>
      <c r="U119" s="6">
        <v>39507</v>
      </c>
      <c r="V119" s="6">
        <v>4817</v>
      </c>
      <c r="W119" s="6">
        <v>5565</v>
      </c>
      <c r="X119" s="6">
        <v>21399</v>
      </c>
      <c r="Y119" s="6">
        <v>18151</v>
      </c>
      <c r="Z119" s="6">
        <v>7186</v>
      </c>
      <c r="AA119" s="6">
        <v>31018</v>
      </c>
      <c r="AB119" s="6">
        <v>8418</v>
      </c>
      <c r="AC119" s="6">
        <v>7</v>
      </c>
      <c r="AD119" s="6">
        <v>1436</v>
      </c>
      <c r="AE119" s="6">
        <v>18189</v>
      </c>
      <c r="AF119" s="6">
        <v>4601</v>
      </c>
      <c r="AG119" s="6">
        <v>22183</v>
      </c>
      <c r="AH119" s="6">
        <v>8068</v>
      </c>
      <c r="AI119" s="6">
        <v>51302</v>
      </c>
      <c r="AJ119" s="6">
        <v>10299</v>
      </c>
      <c r="AK119" s="6">
        <v>0</v>
      </c>
      <c r="AL119" s="6">
        <v>10740</v>
      </c>
      <c r="AM119" s="6">
        <v>40946</v>
      </c>
      <c r="AN119" s="6">
        <v>12010</v>
      </c>
      <c r="AO119" s="6">
        <v>28780</v>
      </c>
      <c r="AP119" s="6">
        <v>6563</v>
      </c>
      <c r="AQ119" s="6">
        <v>11420</v>
      </c>
      <c r="AR119" s="6">
        <v>765</v>
      </c>
      <c r="AS119" s="6">
        <v>3829</v>
      </c>
      <c r="AT119" s="6">
        <v>180946</v>
      </c>
      <c r="AU119" s="6">
        <v>4853</v>
      </c>
      <c r="AV119" s="6">
        <v>2</v>
      </c>
      <c r="AW119" s="6">
        <v>18204</v>
      </c>
      <c r="AX119" s="6">
        <v>13427</v>
      </c>
      <c r="AY119" s="6">
        <v>360</v>
      </c>
      <c r="AZ119" s="6">
        <v>7624</v>
      </c>
      <c r="BA119" s="6">
        <v>37</v>
      </c>
      <c r="BB119" s="6">
        <v>8636.6142578125</v>
      </c>
      <c r="BC119" s="6">
        <v>1987.4769287109375</v>
      </c>
      <c r="BD119" s="6">
        <v>21.480833053588867</v>
      </c>
      <c r="BE119" s="6">
        <v>1518.4000244140625</v>
      </c>
      <c r="BF119" s="6">
        <v>1854.300048828125</v>
      </c>
      <c r="BG119" s="6">
        <v>14504.1943359375</v>
      </c>
      <c r="BH119" s="6">
        <v>208.67289733886719</v>
      </c>
      <c r="BI119" s="6">
        <v>2519.94140625</v>
      </c>
      <c r="BJ119" s="6">
        <v>10292.703125</v>
      </c>
    </row>
    <row r="120" spans="1:62" ht="15" x14ac:dyDescent="0.25">
      <c r="A120" s="11">
        <v>40436</v>
      </c>
      <c r="B120" s="12">
        <v>696723</v>
      </c>
      <c r="C120" s="6">
        <v>25629</v>
      </c>
      <c r="D120" s="6">
        <v>3069</v>
      </c>
      <c r="E120" s="6">
        <v>27946</v>
      </c>
      <c r="F120" s="6">
        <v>9548</v>
      </c>
      <c r="G120" s="6">
        <v>69752</v>
      </c>
      <c r="H120" s="6">
        <v>6771</v>
      </c>
      <c r="I120" s="6">
        <v>8296</v>
      </c>
      <c r="J120" s="6">
        <v>2762</v>
      </c>
      <c r="L120" s="6">
        <v>97094</v>
      </c>
      <c r="M120" s="6">
        <v>16787</v>
      </c>
      <c r="O120" s="6">
        <v>1454</v>
      </c>
      <c r="P120" s="6">
        <v>2598</v>
      </c>
      <c r="Q120" s="6">
        <v>4265</v>
      </c>
      <c r="R120" s="6">
        <v>506</v>
      </c>
      <c r="S120" s="6">
        <v>1955</v>
      </c>
      <c r="T120" s="6">
        <v>1439</v>
      </c>
      <c r="U120" s="6">
        <v>28403</v>
      </c>
      <c r="V120" s="6">
        <v>4216</v>
      </c>
      <c r="W120" s="6">
        <v>3917</v>
      </c>
      <c r="X120" s="6">
        <v>17385</v>
      </c>
      <c r="Y120" s="6">
        <v>6074</v>
      </c>
      <c r="Z120" s="6">
        <v>1518</v>
      </c>
      <c r="AA120" s="6">
        <v>20549</v>
      </c>
      <c r="AB120" s="6">
        <v>2310</v>
      </c>
      <c r="AC120" s="6">
        <v>49</v>
      </c>
      <c r="AD120" s="6">
        <v>139</v>
      </c>
      <c r="AE120" s="6">
        <v>15224</v>
      </c>
      <c r="AF120" s="6">
        <v>4535</v>
      </c>
      <c r="AG120" s="6">
        <v>18061</v>
      </c>
      <c r="AH120" s="6">
        <v>6028</v>
      </c>
      <c r="AI120" s="6">
        <v>43251</v>
      </c>
      <c r="AJ120" s="6">
        <v>5803</v>
      </c>
      <c r="AK120" s="6">
        <v>0</v>
      </c>
      <c r="AL120" s="6">
        <v>3766</v>
      </c>
      <c r="AM120" s="6">
        <v>27479</v>
      </c>
      <c r="AN120" s="6">
        <v>11428</v>
      </c>
      <c r="AO120" s="6">
        <v>24101</v>
      </c>
      <c r="AP120" s="6">
        <v>5217</v>
      </c>
      <c r="AQ120" s="6">
        <v>9688</v>
      </c>
      <c r="AR120" s="6">
        <v>50</v>
      </c>
      <c r="AS120" s="6">
        <v>1422</v>
      </c>
      <c r="AT120" s="6">
        <v>124090</v>
      </c>
      <c r="AU120" s="6">
        <v>4255</v>
      </c>
      <c r="AV120" s="6">
        <v>6</v>
      </c>
      <c r="AW120" s="6">
        <v>13407</v>
      </c>
      <c r="AX120" s="6">
        <v>12041</v>
      </c>
      <c r="AY120" s="6">
        <v>187</v>
      </c>
      <c r="AZ120" s="6">
        <v>2189</v>
      </c>
      <c r="BA120" s="6">
        <v>63</v>
      </c>
      <c r="BB120" s="6">
        <v>8022.40185546875</v>
      </c>
      <c r="BC120" s="6">
        <v>1902.368896484375</v>
      </c>
      <c r="BD120" s="6">
        <v>2.3639118671417236</v>
      </c>
      <c r="BE120" s="6">
        <v>1352.199951171875</v>
      </c>
      <c r="BF120" s="6">
        <v>1776.4000244140625</v>
      </c>
      <c r="BG120" s="6">
        <v>8337.5322265625</v>
      </c>
      <c r="BH120" s="6">
        <v>196.64828491210937</v>
      </c>
      <c r="BI120" s="6">
        <v>1921.9837646484375</v>
      </c>
      <c r="BJ120" s="6">
        <v>9170.556640625</v>
      </c>
    </row>
    <row r="121" spans="1:62" ht="15" x14ac:dyDescent="0.25">
      <c r="A121" s="11">
        <v>40466</v>
      </c>
      <c r="B121" s="12">
        <v>570363</v>
      </c>
      <c r="C121" s="6">
        <v>22719</v>
      </c>
      <c r="D121" s="6">
        <v>3517</v>
      </c>
      <c r="E121" s="6">
        <v>22024</v>
      </c>
      <c r="F121" s="6">
        <v>6474</v>
      </c>
      <c r="G121" s="6">
        <v>76902</v>
      </c>
      <c r="H121" s="6">
        <v>6849</v>
      </c>
      <c r="I121" s="6">
        <v>7094</v>
      </c>
      <c r="J121" s="6">
        <v>2324</v>
      </c>
      <c r="L121" s="6">
        <v>83333</v>
      </c>
      <c r="M121" s="6">
        <v>9472</v>
      </c>
      <c r="O121" s="6">
        <v>1440</v>
      </c>
      <c r="P121" s="6">
        <v>818</v>
      </c>
      <c r="Q121" s="6">
        <v>4232</v>
      </c>
      <c r="R121" s="6">
        <v>204</v>
      </c>
      <c r="S121" s="6">
        <v>1358</v>
      </c>
      <c r="T121" s="6">
        <v>208</v>
      </c>
      <c r="U121" s="6">
        <v>20855</v>
      </c>
      <c r="V121" s="6">
        <v>3493</v>
      </c>
      <c r="W121" s="6">
        <v>694</v>
      </c>
      <c r="X121" s="6">
        <v>13633</v>
      </c>
      <c r="Y121" s="6">
        <v>6876</v>
      </c>
      <c r="Z121" s="6">
        <v>2569</v>
      </c>
      <c r="AA121" s="6">
        <v>13309</v>
      </c>
      <c r="AB121" s="6">
        <v>2061</v>
      </c>
      <c r="AC121" s="6">
        <v>91</v>
      </c>
      <c r="AD121" s="6">
        <v>96</v>
      </c>
      <c r="AE121" s="6">
        <v>12620</v>
      </c>
      <c r="AF121" s="6">
        <v>2947</v>
      </c>
      <c r="AG121" s="6">
        <v>14545</v>
      </c>
      <c r="AH121" s="6">
        <v>4657</v>
      </c>
      <c r="AI121" s="6">
        <v>31458</v>
      </c>
      <c r="AJ121" s="6">
        <v>4621</v>
      </c>
      <c r="AK121" s="6">
        <v>0</v>
      </c>
      <c r="AL121" s="6">
        <v>5657</v>
      </c>
      <c r="AM121" s="6">
        <v>19147</v>
      </c>
      <c r="AN121" s="6">
        <v>10111</v>
      </c>
      <c r="AO121" s="6">
        <v>19980</v>
      </c>
      <c r="AP121" s="6">
        <v>5020</v>
      </c>
      <c r="AQ121" s="6">
        <v>7610</v>
      </c>
      <c r="AR121" s="6">
        <v>128</v>
      </c>
      <c r="AS121" s="6">
        <v>1584</v>
      </c>
      <c r="AT121" s="6">
        <v>90456</v>
      </c>
      <c r="AU121" s="6">
        <v>3582</v>
      </c>
      <c r="AV121" s="6">
        <v>6</v>
      </c>
      <c r="AW121" s="6">
        <v>13553</v>
      </c>
      <c r="AX121" s="6">
        <v>8267</v>
      </c>
      <c r="AY121" s="6">
        <v>17</v>
      </c>
      <c r="AZ121" s="6">
        <v>1704</v>
      </c>
      <c r="BA121" s="6">
        <v>49</v>
      </c>
      <c r="BB121" s="6">
        <v>9003.0458984375</v>
      </c>
      <c r="BC121" s="6">
        <v>2110.799560546875</v>
      </c>
      <c r="BD121" s="6">
        <v>19.406028747558594</v>
      </c>
      <c r="BE121" s="6">
        <v>1589.800048828125</v>
      </c>
      <c r="BF121" s="6">
        <v>1896</v>
      </c>
      <c r="BG121" s="6">
        <v>8128.4052734375</v>
      </c>
      <c r="BH121" s="6">
        <v>224.64627075195312</v>
      </c>
      <c r="BI121" s="6">
        <v>2196.019775390625</v>
      </c>
      <c r="BJ121" s="6">
        <v>8612.2958984375</v>
      </c>
    </row>
    <row r="122" spans="1:62" ht="15" x14ac:dyDescent="0.25">
      <c r="A122" s="11">
        <v>40497</v>
      </c>
      <c r="B122" s="12">
        <v>496539</v>
      </c>
      <c r="C122" s="6">
        <v>19702</v>
      </c>
      <c r="D122" s="6">
        <v>3010</v>
      </c>
      <c r="E122" s="6">
        <v>15010</v>
      </c>
      <c r="F122" s="6">
        <v>2772</v>
      </c>
      <c r="G122" s="6">
        <v>64944</v>
      </c>
      <c r="H122" s="6">
        <v>6475</v>
      </c>
      <c r="I122" s="6">
        <v>8856</v>
      </c>
      <c r="J122" s="6">
        <v>1448</v>
      </c>
      <c r="L122" s="6">
        <v>64521</v>
      </c>
      <c r="M122" s="6">
        <v>9732</v>
      </c>
      <c r="O122" s="6">
        <v>963</v>
      </c>
      <c r="P122" s="6">
        <v>792</v>
      </c>
      <c r="Q122" s="6">
        <v>4490</v>
      </c>
      <c r="R122" s="6">
        <v>421</v>
      </c>
      <c r="S122" s="6">
        <v>857</v>
      </c>
      <c r="T122" s="6">
        <v>469</v>
      </c>
      <c r="U122" s="6">
        <v>13928</v>
      </c>
      <c r="V122" s="6">
        <v>2875</v>
      </c>
      <c r="W122" s="6">
        <v>616</v>
      </c>
      <c r="X122" s="6">
        <v>13539</v>
      </c>
      <c r="Y122" s="6">
        <v>6101</v>
      </c>
      <c r="Z122" s="6">
        <v>2131</v>
      </c>
      <c r="AA122" s="6">
        <v>14085</v>
      </c>
      <c r="AB122" s="6">
        <v>1374</v>
      </c>
      <c r="AC122" s="6">
        <v>28</v>
      </c>
      <c r="AD122" s="6">
        <v>112</v>
      </c>
      <c r="AE122" s="6">
        <v>12374</v>
      </c>
      <c r="AF122" s="6">
        <v>5594</v>
      </c>
      <c r="AG122" s="6">
        <v>14170</v>
      </c>
      <c r="AH122" s="6">
        <v>4785</v>
      </c>
      <c r="AI122" s="6">
        <v>32672</v>
      </c>
      <c r="AJ122" s="6">
        <v>4250</v>
      </c>
      <c r="AK122" s="6">
        <v>0</v>
      </c>
      <c r="AL122" s="6">
        <v>5176</v>
      </c>
      <c r="AM122" s="6">
        <v>14084</v>
      </c>
      <c r="AN122" s="6">
        <v>10535</v>
      </c>
      <c r="AO122" s="6">
        <v>22643</v>
      </c>
      <c r="AP122" s="6">
        <v>3448</v>
      </c>
      <c r="AQ122" s="6">
        <v>5583</v>
      </c>
      <c r="AR122" s="6">
        <v>10</v>
      </c>
      <c r="AS122" s="6">
        <v>1543</v>
      </c>
      <c r="AT122" s="6">
        <v>79635</v>
      </c>
      <c r="AU122" s="6">
        <v>4220</v>
      </c>
      <c r="AV122" s="6">
        <v>4</v>
      </c>
      <c r="AW122" s="6">
        <v>9771</v>
      </c>
      <c r="AX122" s="6">
        <v>5325</v>
      </c>
      <c r="AY122" s="6">
        <v>48</v>
      </c>
      <c r="AZ122" s="6">
        <v>1366</v>
      </c>
      <c r="BA122" s="6">
        <v>53</v>
      </c>
      <c r="BB122" s="6">
        <v>9326.361328125</v>
      </c>
      <c r="BC122" s="6">
        <v>1484.05517578125</v>
      </c>
      <c r="BD122" s="6">
        <v>18.792669296264648</v>
      </c>
      <c r="BE122" s="6">
        <v>1666.5</v>
      </c>
      <c r="BF122" s="6">
        <v>2071.5</v>
      </c>
      <c r="BG122" s="6">
        <v>9284.146484375</v>
      </c>
      <c r="BH122" s="6">
        <v>202.57142639160156</v>
      </c>
      <c r="BI122" s="6">
        <v>3290.501953125</v>
      </c>
      <c r="BJ122" s="6">
        <v>8152.3125</v>
      </c>
    </row>
    <row r="123" spans="1:62" ht="15" x14ac:dyDescent="0.25">
      <c r="A123" s="11">
        <v>40527</v>
      </c>
      <c r="B123" s="12">
        <v>564274</v>
      </c>
      <c r="C123" s="6">
        <v>28293</v>
      </c>
      <c r="D123" s="6">
        <v>3628</v>
      </c>
      <c r="E123" s="6">
        <v>12934</v>
      </c>
      <c r="F123" s="6">
        <v>6654</v>
      </c>
      <c r="G123" s="6">
        <v>60297</v>
      </c>
      <c r="H123" s="6">
        <v>6795</v>
      </c>
      <c r="I123" s="6">
        <v>6603</v>
      </c>
      <c r="J123" s="6">
        <v>705</v>
      </c>
      <c r="L123" s="6">
        <v>75769</v>
      </c>
      <c r="M123" s="6">
        <v>14376</v>
      </c>
      <c r="O123" s="6">
        <v>894</v>
      </c>
      <c r="P123" s="6">
        <v>2584</v>
      </c>
      <c r="Q123" s="6">
        <v>8190</v>
      </c>
      <c r="R123" s="6">
        <v>952</v>
      </c>
      <c r="S123" s="6">
        <v>1251</v>
      </c>
      <c r="T123" s="6">
        <v>2652</v>
      </c>
      <c r="U123" s="6">
        <v>18961</v>
      </c>
      <c r="V123" s="6">
        <v>3489</v>
      </c>
      <c r="W123" s="6">
        <v>1427</v>
      </c>
      <c r="X123" s="6">
        <v>13925</v>
      </c>
      <c r="Y123" s="6">
        <v>10925</v>
      </c>
      <c r="Z123" s="6">
        <v>1903</v>
      </c>
      <c r="AA123" s="6">
        <v>20103</v>
      </c>
      <c r="AB123" s="6">
        <v>2876</v>
      </c>
      <c r="AC123" s="6">
        <v>396</v>
      </c>
      <c r="AD123" s="6">
        <v>71</v>
      </c>
      <c r="AE123" s="6">
        <v>11491</v>
      </c>
      <c r="AF123" s="6">
        <v>4249</v>
      </c>
      <c r="AG123" s="6">
        <v>15826</v>
      </c>
      <c r="AH123" s="6">
        <v>5946</v>
      </c>
      <c r="AI123" s="6">
        <v>29538</v>
      </c>
      <c r="AJ123" s="6">
        <v>6013</v>
      </c>
      <c r="AK123" s="6">
        <v>0</v>
      </c>
      <c r="AL123" s="6">
        <v>7467</v>
      </c>
      <c r="AM123" s="6">
        <v>21000</v>
      </c>
      <c r="AN123" s="6">
        <v>10219</v>
      </c>
      <c r="AO123" s="6">
        <v>22491</v>
      </c>
      <c r="AP123" s="6">
        <v>4858</v>
      </c>
      <c r="AQ123" s="6">
        <v>8175</v>
      </c>
      <c r="AR123" s="6">
        <v>3</v>
      </c>
      <c r="AS123" s="6">
        <v>4357</v>
      </c>
      <c r="AT123" s="6">
        <v>82213</v>
      </c>
      <c r="AU123" s="6">
        <v>3635</v>
      </c>
      <c r="AV123" s="6">
        <v>5</v>
      </c>
      <c r="AW123" s="6">
        <v>13441</v>
      </c>
      <c r="AX123" s="6">
        <v>4475</v>
      </c>
      <c r="AY123" s="6">
        <v>202</v>
      </c>
      <c r="AZ123" s="6">
        <v>1961</v>
      </c>
      <c r="BA123" s="6">
        <v>55</v>
      </c>
      <c r="BB123" s="6">
        <v>9603.1259765625</v>
      </c>
      <c r="BC123" s="6">
        <v>1573.54833984375</v>
      </c>
      <c r="BD123" s="6">
        <v>23.915336608886719</v>
      </c>
      <c r="BE123" s="6">
        <v>1654.4000244140625</v>
      </c>
      <c r="BF123" s="6">
        <v>1944.5999755859375</v>
      </c>
      <c r="BG123" s="6">
        <v>10910.7392578125</v>
      </c>
      <c r="BH123" s="6">
        <v>263.4842529296875</v>
      </c>
      <c r="BI123" s="6">
        <v>3795.302001953125</v>
      </c>
      <c r="BJ123" s="6">
        <v>7582.78857421875</v>
      </c>
    </row>
    <row r="124" spans="1:62" ht="12.75" x14ac:dyDescent="0.2">
      <c r="A124" s="11">
        <v>40558</v>
      </c>
      <c r="B124" s="6">
        <v>539792</v>
      </c>
      <c r="C124" s="6">
        <v>26720</v>
      </c>
      <c r="D124" s="6">
        <v>3932</v>
      </c>
      <c r="E124" s="6">
        <v>11666</v>
      </c>
      <c r="F124" s="6">
        <v>8137</v>
      </c>
      <c r="G124" s="6">
        <v>51610</v>
      </c>
      <c r="H124" s="6">
        <v>7097</v>
      </c>
      <c r="I124" s="6">
        <v>7741</v>
      </c>
      <c r="J124" s="6">
        <v>649</v>
      </c>
      <c r="K124" s="6">
        <v>68</v>
      </c>
      <c r="L124" s="6">
        <v>69954</v>
      </c>
      <c r="M124" s="6">
        <v>12157</v>
      </c>
      <c r="O124" s="6">
        <v>567</v>
      </c>
      <c r="P124" s="6">
        <v>2664</v>
      </c>
      <c r="Q124" s="6">
        <v>7936</v>
      </c>
      <c r="R124" s="6">
        <v>646</v>
      </c>
      <c r="S124" s="6">
        <v>1117</v>
      </c>
      <c r="T124" s="6">
        <v>967</v>
      </c>
      <c r="U124" s="6">
        <v>22882</v>
      </c>
      <c r="V124" s="6">
        <v>2752</v>
      </c>
      <c r="W124" s="6">
        <v>394</v>
      </c>
      <c r="X124" s="6">
        <v>13144</v>
      </c>
      <c r="Y124" s="6">
        <v>9935</v>
      </c>
      <c r="Z124" s="6">
        <v>2370</v>
      </c>
      <c r="AA124" s="6">
        <v>20448</v>
      </c>
      <c r="AB124" s="6">
        <v>3102</v>
      </c>
      <c r="AC124" s="6">
        <v>20</v>
      </c>
      <c r="AD124" s="6">
        <v>92</v>
      </c>
      <c r="AE124" s="6">
        <v>11332</v>
      </c>
      <c r="AF124" s="6">
        <v>3337</v>
      </c>
      <c r="AG124" s="6">
        <v>14291</v>
      </c>
      <c r="AH124" s="6">
        <v>5351</v>
      </c>
      <c r="AI124" s="6">
        <v>29397</v>
      </c>
      <c r="AJ124" s="6">
        <v>4681</v>
      </c>
      <c r="AL124" s="6">
        <v>7012</v>
      </c>
      <c r="AM124" s="6">
        <v>18623</v>
      </c>
      <c r="AN124" s="6">
        <v>6264</v>
      </c>
      <c r="AO124" s="6">
        <v>18005</v>
      </c>
      <c r="AP124" s="6">
        <v>5324</v>
      </c>
      <c r="AQ124" s="6">
        <v>7329</v>
      </c>
      <c r="AR124" s="6">
        <v>22</v>
      </c>
      <c r="AS124" s="6">
        <v>2306</v>
      </c>
      <c r="AT124" s="6">
        <v>96470</v>
      </c>
      <c r="AU124" s="6">
        <v>3394</v>
      </c>
      <c r="AV124" s="6">
        <v>5</v>
      </c>
      <c r="AW124" s="6">
        <v>11260</v>
      </c>
      <c r="AX124" s="6">
        <v>3649</v>
      </c>
      <c r="AY124" s="6">
        <v>96</v>
      </c>
      <c r="AZ124" s="6">
        <v>2845</v>
      </c>
      <c r="BA124" s="6">
        <v>33</v>
      </c>
      <c r="BB124" s="6">
        <v>10106.2314453125</v>
      </c>
      <c r="BC124" s="6">
        <v>1552.71337890625</v>
      </c>
      <c r="BD124" s="6">
        <v>164.27142333984375</v>
      </c>
      <c r="BE124" s="6">
        <v>1660.699951171875</v>
      </c>
      <c r="BF124" s="6">
        <v>2636.300048828125</v>
      </c>
      <c r="BG124" s="6">
        <v>10923.69140625</v>
      </c>
      <c r="BH124" s="6">
        <v>268.07461547851562</v>
      </c>
      <c r="BI124" s="6">
        <v>4618.39306640625</v>
      </c>
      <c r="BJ124" s="6">
        <v>6609.46484375</v>
      </c>
    </row>
    <row r="125" spans="1:62" ht="12.75" x14ac:dyDescent="0.2">
      <c r="A125" s="11">
        <v>40589</v>
      </c>
      <c r="B125" s="6">
        <v>483686</v>
      </c>
      <c r="C125" s="6">
        <v>23752</v>
      </c>
      <c r="D125" s="6">
        <v>3363</v>
      </c>
      <c r="E125" s="6">
        <v>9602</v>
      </c>
      <c r="F125" s="6">
        <v>6894</v>
      </c>
      <c r="G125" s="6">
        <v>51394</v>
      </c>
      <c r="H125" s="6">
        <v>6339</v>
      </c>
      <c r="I125" s="6">
        <v>7819</v>
      </c>
      <c r="J125" s="6">
        <v>1604</v>
      </c>
      <c r="K125" s="6">
        <v>60</v>
      </c>
      <c r="L125" s="6">
        <v>62308</v>
      </c>
      <c r="M125" s="6">
        <v>9127</v>
      </c>
      <c r="O125" s="6">
        <v>472</v>
      </c>
      <c r="P125" s="6">
        <v>1759</v>
      </c>
      <c r="Q125" s="6">
        <v>5599</v>
      </c>
      <c r="R125" s="6">
        <v>375</v>
      </c>
      <c r="S125" s="6">
        <v>1398</v>
      </c>
      <c r="T125" s="6">
        <v>481</v>
      </c>
      <c r="U125" s="6">
        <v>21955</v>
      </c>
      <c r="V125" s="6">
        <v>1615</v>
      </c>
      <c r="W125" s="6">
        <v>286</v>
      </c>
      <c r="X125" s="6">
        <v>11659</v>
      </c>
      <c r="Y125" s="6">
        <v>7487</v>
      </c>
      <c r="Z125" s="6">
        <v>1584</v>
      </c>
      <c r="AA125" s="6">
        <v>16289</v>
      </c>
      <c r="AB125" s="6">
        <v>1739</v>
      </c>
      <c r="AC125" s="6">
        <v>195</v>
      </c>
      <c r="AD125" s="6">
        <v>84</v>
      </c>
      <c r="AE125" s="6">
        <v>10267</v>
      </c>
      <c r="AF125" s="6">
        <v>4543</v>
      </c>
      <c r="AG125" s="6">
        <v>13352</v>
      </c>
      <c r="AH125" s="6">
        <v>5412</v>
      </c>
      <c r="AI125" s="6">
        <v>27122</v>
      </c>
      <c r="AJ125" s="6">
        <v>3473</v>
      </c>
      <c r="AL125" s="6">
        <v>4744</v>
      </c>
      <c r="AM125" s="6">
        <v>16282</v>
      </c>
      <c r="AN125" s="6">
        <v>3628</v>
      </c>
      <c r="AO125" s="6">
        <v>19710</v>
      </c>
      <c r="AP125" s="6">
        <v>3844</v>
      </c>
      <c r="AQ125" s="6">
        <v>5371</v>
      </c>
      <c r="AR125" s="6">
        <v>7</v>
      </c>
      <c r="AS125" s="6">
        <v>341</v>
      </c>
      <c r="AT125" s="6">
        <v>92143</v>
      </c>
      <c r="AU125" s="6">
        <v>3294</v>
      </c>
      <c r="AV125" s="6">
        <v>4</v>
      </c>
      <c r="AW125" s="6">
        <v>10373</v>
      </c>
      <c r="AX125" s="6">
        <v>1591</v>
      </c>
      <c r="AY125" s="6">
        <v>39</v>
      </c>
      <c r="AZ125" s="6">
        <v>2867</v>
      </c>
      <c r="BA125" s="6">
        <v>43</v>
      </c>
      <c r="BB125" s="6">
        <v>9186.2275390625</v>
      </c>
      <c r="BC125" s="6">
        <v>1151.9241943359375</v>
      </c>
      <c r="BD125" s="6">
        <v>37.556652069091797</v>
      </c>
      <c r="BE125" s="6">
        <v>1483.5999755859375</v>
      </c>
      <c r="BF125" s="6">
        <v>2543</v>
      </c>
      <c r="BG125" s="6">
        <v>8683.2021484375</v>
      </c>
      <c r="BH125" s="6">
        <v>230.77395629882813</v>
      </c>
      <c r="BI125" s="6">
        <v>4195.7099609375</v>
      </c>
      <c r="BJ125" s="6">
        <v>6391.59423828125</v>
      </c>
    </row>
    <row r="126" spans="1:62" ht="12.75" x14ac:dyDescent="0.2">
      <c r="A126" s="11">
        <v>40617</v>
      </c>
      <c r="B126" s="6">
        <v>481926</v>
      </c>
      <c r="C126" s="6">
        <v>20204</v>
      </c>
      <c r="D126" s="6">
        <v>3564</v>
      </c>
      <c r="E126" s="6">
        <v>6239</v>
      </c>
      <c r="F126" s="6">
        <v>5991</v>
      </c>
      <c r="G126" s="6">
        <v>41357</v>
      </c>
      <c r="H126" s="6">
        <v>5266</v>
      </c>
      <c r="I126" s="6">
        <v>6728</v>
      </c>
      <c r="J126" s="6">
        <v>2871</v>
      </c>
      <c r="K126" s="6">
        <v>69</v>
      </c>
      <c r="L126" s="6">
        <v>75884</v>
      </c>
      <c r="M126" s="6">
        <v>9758</v>
      </c>
      <c r="O126" s="6">
        <v>62</v>
      </c>
      <c r="P126" s="6">
        <v>2193</v>
      </c>
      <c r="Q126" s="6">
        <v>8557</v>
      </c>
      <c r="R126" s="6">
        <v>499</v>
      </c>
      <c r="S126" s="6">
        <v>1301</v>
      </c>
      <c r="T126" s="6">
        <v>508</v>
      </c>
      <c r="U126" s="6">
        <v>19117</v>
      </c>
      <c r="V126" s="6">
        <v>1331</v>
      </c>
      <c r="W126" s="6">
        <v>382</v>
      </c>
      <c r="X126" s="6">
        <v>12491</v>
      </c>
      <c r="Y126" s="6">
        <v>8483</v>
      </c>
      <c r="Z126" s="6">
        <v>1972</v>
      </c>
      <c r="AA126" s="6">
        <v>13306</v>
      </c>
      <c r="AB126" s="6">
        <v>2590</v>
      </c>
      <c r="AC126" s="6">
        <v>180</v>
      </c>
      <c r="AD126" s="6">
        <v>240</v>
      </c>
      <c r="AE126" s="6">
        <v>11642</v>
      </c>
      <c r="AF126" s="6">
        <v>3904</v>
      </c>
      <c r="AG126" s="6">
        <v>12901</v>
      </c>
      <c r="AH126" s="6">
        <v>5067</v>
      </c>
      <c r="AI126" s="6">
        <v>32716</v>
      </c>
      <c r="AJ126" s="6">
        <v>4445</v>
      </c>
      <c r="AL126" s="6">
        <v>9156</v>
      </c>
      <c r="AM126" s="6">
        <v>13813</v>
      </c>
      <c r="AN126" s="6">
        <v>2711</v>
      </c>
      <c r="AO126" s="6">
        <v>25719</v>
      </c>
      <c r="AP126" s="6">
        <v>5536</v>
      </c>
      <c r="AQ126" s="6">
        <v>6884</v>
      </c>
      <c r="AR126" s="6">
        <v>6</v>
      </c>
      <c r="AS126" s="6">
        <v>679</v>
      </c>
      <c r="AT126" s="6">
        <v>79314</v>
      </c>
      <c r="AU126" s="6">
        <v>2904</v>
      </c>
      <c r="AV126" s="6">
        <v>5</v>
      </c>
      <c r="AW126" s="6">
        <v>8224</v>
      </c>
      <c r="AX126" s="6">
        <v>1066</v>
      </c>
      <c r="AY126" s="6">
        <v>46</v>
      </c>
      <c r="AZ126" s="6">
        <v>4005</v>
      </c>
      <c r="BA126" s="6">
        <v>38</v>
      </c>
      <c r="BB126" s="6">
        <v>10136.0810546875</v>
      </c>
      <c r="BC126" s="6">
        <v>1188.560302734375</v>
      </c>
      <c r="BD126" s="6">
        <v>4.4346489906311035</v>
      </c>
      <c r="BE126" s="6">
        <v>1752.800048828125</v>
      </c>
      <c r="BF126" s="6">
        <v>2523.39990234375</v>
      </c>
      <c r="BG126" s="6">
        <v>8951.4541015625</v>
      </c>
      <c r="BH126" s="6">
        <v>248.77679443359375</v>
      </c>
      <c r="BI126" s="6">
        <v>4131.32763671875</v>
      </c>
      <c r="BJ126" s="6">
        <v>6442.51904296875</v>
      </c>
    </row>
    <row r="127" spans="1:62" ht="12.75" x14ac:dyDescent="0.2">
      <c r="A127" s="11">
        <v>40648</v>
      </c>
      <c r="B127" s="6">
        <v>521453</v>
      </c>
      <c r="C127" s="6">
        <v>17484</v>
      </c>
      <c r="D127" s="6">
        <v>3703</v>
      </c>
      <c r="E127" s="6">
        <v>11340</v>
      </c>
      <c r="F127" s="6">
        <v>6417</v>
      </c>
      <c r="G127" s="6">
        <v>35375</v>
      </c>
      <c r="H127" s="6">
        <v>6947</v>
      </c>
      <c r="I127" s="6">
        <v>7009</v>
      </c>
      <c r="J127" s="6">
        <v>3346</v>
      </c>
      <c r="K127" s="6">
        <v>77</v>
      </c>
      <c r="L127" s="6">
        <v>92345</v>
      </c>
      <c r="M127" s="6">
        <v>14483</v>
      </c>
      <c r="O127" s="6">
        <v>487</v>
      </c>
      <c r="P127" s="6">
        <v>2394</v>
      </c>
      <c r="Q127" s="6">
        <v>6764</v>
      </c>
      <c r="R127" s="6">
        <v>247</v>
      </c>
      <c r="S127" s="6">
        <v>1426</v>
      </c>
      <c r="T127" s="6">
        <v>959</v>
      </c>
      <c r="U127" s="6">
        <v>26209</v>
      </c>
      <c r="V127" s="6">
        <v>3280</v>
      </c>
      <c r="W127" s="6">
        <v>1001</v>
      </c>
      <c r="X127" s="6">
        <v>16687</v>
      </c>
      <c r="Y127" s="6">
        <v>6102</v>
      </c>
      <c r="Z127" s="6">
        <v>1572</v>
      </c>
      <c r="AA127" s="6">
        <v>13418</v>
      </c>
      <c r="AB127" s="6">
        <v>1375</v>
      </c>
      <c r="AC127" s="6">
        <v>611</v>
      </c>
      <c r="AD127" s="6">
        <v>90</v>
      </c>
      <c r="AE127" s="6">
        <v>11093</v>
      </c>
      <c r="AF127" s="6">
        <v>4000</v>
      </c>
      <c r="AG127" s="6">
        <v>15881</v>
      </c>
      <c r="AH127" s="6">
        <v>4496</v>
      </c>
      <c r="AI127" s="6">
        <v>29690</v>
      </c>
      <c r="AJ127" s="6">
        <v>3691</v>
      </c>
      <c r="AK127" s="6">
        <v>0</v>
      </c>
      <c r="AL127" s="6">
        <v>4154</v>
      </c>
      <c r="AM127" s="6">
        <v>14962</v>
      </c>
      <c r="AN127" s="6">
        <v>2712</v>
      </c>
      <c r="AO127" s="6">
        <v>21288</v>
      </c>
      <c r="AP127" s="6">
        <v>3745</v>
      </c>
      <c r="AQ127" s="6">
        <v>7433</v>
      </c>
      <c r="AR127" s="6">
        <v>4</v>
      </c>
      <c r="AS127" s="6">
        <v>1670</v>
      </c>
      <c r="AT127" s="6">
        <v>103723</v>
      </c>
      <c r="AU127" s="6">
        <v>2798</v>
      </c>
      <c r="AV127" s="6">
        <v>0</v>
      </c>
      <c r="AW127" s="6">
        <v>4978</v>
      </c>
      <c r="AX127" s="6">
        <v>1297</v>
      </c>
      <c r="AY127" s="6">
        <v>46</v>
      </c>
      <c r="AZ127" s="6">
        <v>2603</v>
      </c>
      <c r="BA127" s="6">
        <v>39</v>
      </c>
      <c r="BB127" s="6">
        <v>9424.482421875</v>
      </c>
      <c r="BC127" s="6">
        <v>1519.3272705078125</v>
      </c>
      <c r="BD127" s="6">
        <v>30.571504592895508</v>
      </c>
      <c r="BE127" s="6">
        <v>1539.699951171875</v>
      </c>
      <c r="BF127" s="6">
        <v>2070.89990234375</v>
      </c>
      <c r="BG127" s="6">
        <v>6703.17333984375</v>
      </c>
      <c r="BH127" s="6">
        <v>196.71076965332031</v>
      </c>
      <c r="BI127" s="6">
        <v>3078.421630859375</v>
      </c>
      <c r="BJ127" s="6">
        <v>5255.55908203125</v>
      </c>
    </row>
    <row r="128" spans="1:62" ht="12.75" x14ac:dyDescent="0.2">
      <c r="A128" s="11">
        <v>40678</v>
      </c>
      <c r="B128" s="6">
        <v>571998</v>
      </c>
      <c r="C128" s="6">
        <v>23979</v>
      </c>
      <c r="D128" s="6">
        <v>3279</v>
      </c>
      <c r="E128" s="6">
        <v>8379</v>
      </c>
      <c r="F128" s="6">
        <v>7876</v>
      </c>
      <c r="G128" s="6">
        <v>30546</v>
      </c>
      <c r="H128" s="6">
        <v>7238</v>
      </c>
      <c r="I128" s="6">
        <v>8420</v>
      </c>
      <c r="J128" s="6">
        <v>3090</v>
      </c>
      <c r="K128" s="6">
        <v>82</v>
      </c>
      <c r="L128" s="6">
        <v>94558</v>
      </c>
      <c r="M128" s="6">
        <v>16466</v>
      </c>
      <c r="O128" s="6">
        <v>142</v>
      </c>
      <c r="P128" s="6">
        <v>4325</v>
      </c>
      <c r="Q128" s="6">
        <v>6060</v>
      </c>
      <c r="R128" s="6">
        <v>271</v>
      </c>
      <c r="S128" s="6">
        <v>1333</v>
      </c>
      <c r="T128" s="6">
        <v>1855</v>
      </c>
      <c r="U128" s="6">
        <v>27825</v>
      </c>
      <c r="V128" s="6">
        <v>2830</v>
      </c>
      <c r="W128" s="6">
        <v>2306</v>
      </c>
      <c r="X128" s="6">
        <v>13587</v>
      </c>
      <c r="Y128" s="6">
        <v>8127</v>
      </c>
      <c r="Z128" s="6">
        <v>882</v>
      </c>
      <c r="AA128" s="6">
        <v>19137</v>
      </c>
      <c r="AB128" s="6">
        <v>1851</v>
      </c>
      <c r="AC128" s="6">
        <v>385</v>
      </c>
      <c r="AD128" s="6">
        <v>117</v>
      </c>
      <c r="AE128" s="6">
        <v>12596</v>
      </c>
      <c r="AF128" s="6">
        <v>3864</v>
      </c>
      <c r="AG128" s="6">
        <v>15689</v>
      </c>
      <c r="AH128" s="6">
        <v>5239</v>
      </c>
      <c r="AI128" s="6">
        <v>32463</v>
      </c>
      <c r="AJ128" s="6">
        <v>8148</v>
      </c>
      <c r="AK128" s="6">
        <v>0</v>
      </c>
      <c r="AL128" s="6">
        <v>7569</v>
      </c>
      <c r="AM128" s="6">
        <v>17699</v>
      </c>
      <c r="AN128" s="6">
        <v>1368</v>
      </c>
      <c r="AO128" s="6">
        <v>25785</v>
      </c>
      <c r="AP128" s="6">
        <v>5132</v>
      </c>
      <c r="AQ128" s="6">
        <v>8720</v>
      </c>
      <c r="AR128" s="6">
        <v>11</v>
      </c>
      <c r="AS128" s="6">
        <v>4503</v>
      </c>
      <c r="AT128" s="6">
        <v>113215</v>
      </c>
      <c r="AU128" s="6">
        <v>2879</v>
      </c>
      <c r="AV128" s="6">
        <v>7</v>
      </c>
      <c r="AW128" s="6">
        <v>6627</v>
      </c>
      <c r="AX128" s="6">
        <v>856</v>
      </c>
      <c r="AY128" s="6">
        <v>422</v>
      </c>
      <c r="AZ128" s="6">
        <v>4219</v>
      </c>
      <c r="BA128" s="6">
        <v>40</v>
      </c>
      <c r="BB128" s="6">
        <v>8475.4150390625</v>
      </c>
      <c r="BC128" s="6">
        <v>1078.9097900390625</v>
      </c>
      <c r="BD128" s="6">
        <v>24.482479095458984</v>
      </c>
      <c r="BE128" s="6">
        <v>1534.699951171875</v>
      </c>
      <c r="BF128" s="6">
        <v>1958.4000244140625</v>
      </c>
      <c r="BG128" s="6">
        <v>6071.67431640625</v>
      </c>
      <c r="BH128" s="6">
        <v>194.65403747558594</v>
      </c>
      <c r="BI128" s="6">
        <v>2992.719482421875</v>
      </c>
      <c r="BJ128" s="6">
        <v>6429.5498046875</v>
      </c>
    </row>
    <row r="129" spans="1:62" ht="12.75" x14ac:dyDescent="0.2">
      <c r="A129" s="11">
        <v>40709</v>
      </c>
      <c r="B129" s="6">
        <v>699414</v>
      </c>
      <c r="C129" s="6">
        <v>31413</v>
      </c>
      <c r="D129" s="6">
        <v>3135</v>
      </c>
      <c r="E129" s="6">
        <v>16715</v>
      </c>
      <c r="F129" s="6">
        <v>13665</v>
      </c>
      <c r="G129" s="6">
        <v>34436</v>
      </c>
      <c r="H129" s="6">
        <v>7235</v>
      </c>
      <c r="I129" s="6">
        <v>8473</v>
      </c>
      <c r="J129" s="6">
        <v>3630</v>
      </c>
      <c r="K129" s="6">
        <v>97</v>
      </c>
      <c r="L129" s="6">
        <v>102529</v>
      </c>
      <c r="M129" s="6">
        <v>21127</v>
      </c>
      <c r="O129" s="6">
        <v>173</v>
      </c>
      <c r="P129" s="6">
        <v>4658</v>
      </c>
      <c r="Q129" s="6">
        <v>6028</v>
      </c>
      <c r="R129" s="6">
        <v>663</v>
      </c>
      <c r="S129" s="6">
        <v>5298</v>
      </c>
      <c r="T129" s="6">
        <v>1971</v>
      </c>
      <c r="U129" s="6">
        <v>29419</v>
      </c>
      <c r="V129" s="6">
        <v>2743</v>
      </c>
      <c r="W129" s="6">
        <v>3169</v>
      </c>
      <c r="X129" s="6">
        <v>15755</v>
      </c>
      <c r="Y129" s="6">
        <v>8434</v>
      </c>
      <c r="Z129" s="6">
        <v>1906</v>
      </c>
      <c r="AA129" s="6">
        <v>25710</v>
      </c>
      <c r="AB129" s="6">
        <v>4708</v>
      </c>
      <c r="AC129" s="6">
        <v>11</v>
      </c>
      <c r="AD129" s="6">
        <v>384</v>
      </c>
      <c r="AE129" s="6">
        <v>13945</v>
      </c>
      <c r="AF129" s="6">
        <v>2770</v>
      </c>
      <c r="AG129" s="6">
        <v>18249</v>
      </c>
      <c r="AH129" s="6">
        <v>6932</v>
      </c>
      <c r="AI129" s="6">
        <v>39657</v>
      </c>
      <c r="AJ129" s="6">
        <v>10582</v>
      </c>
      <c r="AK129" s="6">
        <v>0</v>
      </c>
      <c r="AL129" s="6">
        <v>6830</v>
      </c>
      <c r="AM129" s="6">
        <v>31057</v>
      </c>
      <c r="AN129" s="6">
        <v>936</v>
      </c>
      <c r="AO129" s="6">
        <v>26921</v>
      </c>
      <c r="AP129" s="6">
        <v>5326</v>
      </c>
      <c r="AQ129" s="6">
        <v>9288</v>
      </c>
      <c r="AR129" s="6">
        <v>31</v>
      </c>
      <c r="AS129" s="6">
        <v>3617</v>
      </c>
      <c r="AT129" s="6">
        <v>149403</v>
      </c>
      <c r="AU129" s="6">
        <v>2191</v>
      </c>
      <c r="AV129" s="6">
        <v>6</v>
      </c>
      <c r="AW129" s="6">
        <v>13279</v>
      </c>
      <c r="AX129" s="6">
        <v>776</v>
      </c>
      <c r="AY129" s="6">
        <v>436</v>
      </c>
      <c r="AZ129" s="6">
        <v>3666</v>
      </c>
      <c r="BA129" s="6">
        <v>28</v>
      </c>
      <c r="BB129" s="6">
        <v>8563.0341796875</v>
      </c>
      <c r="BC129" s="6">
        <v>427.05865478515625</v>
      </c>
      <c r="BD129" s="6">
        <v>19.255363464355469</v>
      </c>
      <c r="BE129" s="6">
        <v>1302</v>
      </c>
      <c r="BF129" s="6">
        <v>1944.5999755859375</v>
      </c>
      <c r="BG129" s="6">
        <v>7184.3740234375</v>
      </c>
      <c r="BH129" s="6">
        <v>175.051513671875</v>
      </c>
      <c r="BI129" s="6">
        <v>3030.7080078125</v>
      </c>
      <c r="BJ129" s="6">
        <v>7400.78076171875</v>
      </c>
    </row>
    <row r="130" spans="1:62" ht="12.75" x14ac:dyDescent="0.2">
      <c r="A130" s="11">
        <v>40739</v>
      </c>
      <c r="B130" s="6">
        <v>938575</v>
      </c>
      <c r="C130" s="6">
        <v>36666</v>
      </c>
      <c r="D130" s="6">
        <v>3206</v>
      </c>
      <c r="E130" s="6">
        <v>25648</v>
      </c>
      <c r="F130" s="6">
        <v>17199</v>
      </c>
      <c r="G130" s="6">
        <v>56668</v>
      </c>
      <c r="H130" s="6">
        <v>10395</v>
      </c>
      <c r="I130" s="6">
        <v>10960</v>
      </c>
      <c r="J130" s="6">
        <v>5382</v>
      </c>
      <c r="K130" s="6">
        <v>110</v>
      </c>
      <c r="L130" s="6">
        <v>105913</v>
      </c>
      <c r="M130" s="6">
        <v>23029</v>
      </c>
      <c r="O130" s="6">
        <v>475</v>
      </c>
      <c r="P130" s="6">
        <v>14399</v>
      </c>
      <c r="Q130" s="6">
        <v>11743</v>
      </c>
      <c r="R130" s="6">
        <v>3395</v>
      </c>
      <c r="S130" s="6">
        <v>8153</v>
      </c>
      <c r="T130" s="6">
        <v>3526</v>
      </c>
      <c r="U130" s="6">
        <v>32496</v>
      </c>
      <c r="V130" s="6">
        <v>3957</v>
      </c>
      <c r="W130" s="6">
        <v>7435</v>
      </c>
      <c r="X130" s="6">
        <v>22106</v>
      </c>
      <c r="Y130" s="6">
        <v>20538</v>
      </c>
      <c r="Z130" s="6">
        <v>7742</v>
      </c>
      <c r="AA130" s="6">
        <v>29847</v>
      </c>
      <c r="AB130" s="6">
        <v>8651</v>
      </c>
      <c r="AC130" s="6">
        <v>926</v>
      </c>
      <c r="AD130" s="6">
        <v>1687</v>
      </c>
      <c r="AE130" s="6">
        <v>18626</v>
      </c>
      <c r="AF130" s="6">
        <v>4893</v>
      </c>
      <c r="AG130" s="6">
        <v>24519</v>
      </c>
      <c r="AH130" s="6">
        <v>8804</v>
      </c>
      <c r="AI130" s="6">
        <v>57410</v>
      </c>
      <c r="AJ130" s="6">
        <v>14049</v>
      </c>
      <c r="AK130" s="6">
        <v>0</v>
      </c>
      <c r="AL130" s="6">
        <v>12094</v>
      </c>
      <c r="AM130" s="6">
        <v>43541</v>
      </c>
      <c r="AN130" s="6">
        <v>2148</v>
      </c>
      <c r="AO130" s="6">
        <v>35804</v>
      </c>
      <c r="AP130" s="6">
        <v>6340</v>
      </c>
      <c r="AQ130" s="6">
        <v>11017</v>
      </c>
      <c r="AR130" s="6">
        <v>967</v>
      </c>
      <c r="AS130" s="6">
        <v>4420</v>
      </c>
      <c r="AT130" s="6">
        <v>185185</v>
      </c>
      <c r="AU130" s="6">
        <v>4347</v>
      </c>
      <c r="AV130" s="6">
        <v>4</v>
      </c>
      <c r="AW130" s="6">
        <v>21602</v>
      </c>
      <c r="AX130" s="6">
        <v>1628</v>
      </c>
      <c r="AY130" s="6">
        <v>621</v>
      </c>
      <c r="AZ130" s="6">
        <v>8253</v>
      </c>
      <c r="BA130" s="6">
        <v>50</v>
      </c>
      <c r="BB130" s="6">
        <v>10230.322265625</v>
      </c>
      <c r="BC130" s="6">
        <v>725.470703125</v>
      </c>
      <c r="BD130" s="6">
        <v>29.926792144775391</v>
      </c>
      <c r="BE130" s="6">
        <v>1477.9000244140625</v>
      </c>
      <c r="BF130" s="6">
        <v>2077.199951171875</v>
      </c>
      <c r="BG130" s="6">
        <v>12640.5068359375</v>
      </c>
      <c r="BH130" s="6">
        <v>178.61906433105469</v>
      </c>
      <c r="BI130" s="6">
        <v>2068.018798828125</v>
      </c>
      <c r="BJ130" s="6">
        <v>9591.453125</v>
      </c>
    </row>
    <row r="131" spans="1:62" ht="12.75" x14ac:dyDescent="0.2">
      <c r="A131" s="11">
        <v>40770</v>
      </c>
      <c r="B131" s="6">
        <v>921449</v>
      </c>
      <c r="C131" s="6">
        <v>40688</v>
      </c>
      <c r="D131" s="6">
        <v>3407</v>
      </c>
      <c r="E131" s="6">
        <v>31547</v>
      </c>
      <c r="F131" s="6">
        <v>15614</v>
      </c>
      <c r="G131" s="6">
        <v>69261</v>
      </c>
      <c r="H131" s="6">
        <v>8411</v>
      </c>
      <c r="I131" s="6">
        <v>11246</v>
      </c>
      <c r="J131" s="6">
        <v>3950</v>
      </c>
      <c r="K131" s="6">
        <v>110</v>
      </c>
      <c r="L131" s="6">
        <v>110489</v>
      </c>
      <c r="M131" s="6">
        <v>27828</v>
      </c>
      <c r="O131" s="6">
        <v>970</v>
      </c>
      <c r="P131" s="6">
        <v>7634</v>
      </c>
      <c r="Q131" s="6">
        <v>7696</v>
      </c>
      <c r="R131" s="6">
        <v>2579</v>
      </c>
      <c r="S131" s="6">
        <v>5718</v>
      </c>
      <c r="T131" s="6">
        <v>2491</v>
      </c>
      <c r="U131" s="6">
        <v>35435</v>
      </c>
      <c r="V131" s="6">
        <v>3532</v>
      </c>
      <c r="W131" s="6">
        <v>2775</v>
      </c>
      <c r="X131" s="6">
        <v>21259</v>
      </c>
      <c r="Y131" s="6">
        <v>12985</v>
      </c>
      <c r="Z131" s="6">
        <v>4505</v>
      </c>
      <c r="AA131" s="6">
        <v>31641</v>
      </c>
      <c r="AB131" s="6">
        <v>7139</v>
      </c>
      <c r="AC131" s="6">
        <v>745</v>
      </c>
      <c r="AD131" s="6">
        <v>1089</v>
      </c>
      <c r="AE131" s="6">
        <v>19657</v>
      </c>
      <c r="AF131" s="6">
        <v>4181</v>
      </c>
      <c r="AG131" s="6">
        <v>19592</v>
      </c>
      <c r="AH131" s="6">
        <v>8654</v>
      </c>
      <c r="AI131" s="6">
        <v>48539</v>
      </c>
      <c r="AJ131" s="6">
        <v>10826</v>
      </c>
      <c r="AK131" s="6">
        <v>0</v>
      </c>
      <c r="AL131" s="6">
        <v>10073</v>
      </c>
      <c r="AM131" s="6">
        <v>41050</v>
      </c>
      <c r="AN131" s="6">
        <v>5120</v>
      </c>
      <c r="AO131" s="6">
        <v>30637</v>
      </c>
      <c r="AP131" s="6">
        <v>5969</v>
      </c>
      <c r="AQ131" s="6">
        <v>10331</v>
      </c>
      <c r="AR131" s="6">
        <v>352</v>
      </c>
      <c r="AS131" s="6">
        <v>2006</v>
      </c>
      <c r="AT131" s="6">
        <v>201213</v>
      </c>
      <c r="AU131" s="6">
        <v>4416</v>
      </c>
      <c r="AV131" s="6">
        <v>3</v>
      </c>
      <c r="AW131" s="6">
        <v>16768</v>
      </c>
      <c r="AX131" s="6">
        <v>5312</v>
      </c>
      <c r="AY131" s="6">
        <v>356</v>
      </c>
      <c r="AZ131" s="6">
        <v>5632</v>
      </c>
      <c r="BA131" s="6">
        <v>17</v>
      </c>
      <c r="BB131" s="6">
        <v>10623.1201171875</v>
      </c>
      <c r="BC131" s="6">
        <v>763.6309814453125</v>
      </c>
      <c r="BD131" s="6">
        <v>42.698265075683594</v>
      </c>
      <c r="BE131" s="6">
        <v>1539.5</v>
      </c>
      <c r="BF131" s="6">
        <v>2014.699951171875</v>
      </c>
      <c r="BG131" s="6">
        <v>9453.9755859375</v>
      </c>
      <c r="BH131" s="6">
        <v>154.21748352050781</v>
      </c>
      <c r="BI131" s="6">
        <v>2313.77099609375</v>
      </c>
      <c r="BJ131" s="6">
        <v>9351.498046875</v>
      </c>
    </row>
    <row r="132" spans="1:62" ht="12.75" x14ac:dyDescent="0.2">
      <c r="A132" s="11">
        <v>40801</v>
      </c>
      <c r="B132" s="6">
        <v>684198</v>
      </c>
      <c r="C132" s="6">
        <v>31065</v>
      </c>
      <c r="D132" s="6">
        <v>3465</v>
      </c>
      <c r="E132" s="6">
        <v>21994</v>
      </c>
      <c r="F132" s="6">
        <v>6548</v>
      </c>
      <c r="G132" s="6">
        <v>69651</v>
      </c>
      <c r="H132" s="6">
        <v>4881</v>
      </c>
      <c r="I132" s="6">
        <v>11012</v>
      </c>
      <c r="J132" s="6">
        <v>3335</v>
      </c>
      <c r="K132" s="6">
        <v>94</v>
      </c>
      <c r="L132" s="6">
        <v>100705</v>
      </c>
      <c r="M132" s="6">
        <v>16724</v>
      </c>
      <c r="O132" s="6">
        <v>1211</v>
      </c>
      <c r="P132" s="6">
        <v>2728</v>
      </c>
      <c r="Q132" s="6">
        <v>4016</v>
      </c>
      <c r="R132" s="6">
        <v>588</v>
      </c>
      <c r="S132" s="6">
        <v>1924</v>
      </c>
      <c r="T132" s="6">
        <v>854</v>
      </c>
      <c r="U132" s="6">
        <v>23042</v>
      </c>
      <c r="V132" s="6">
        <v>2871</v>
      </c>
      <c r="W132" s="6">
        <v>1976</v>
      </c>
      <c r="X132" s="6">
        <v>16881</v>
      </c>
      <c r="Y132" s="6">
        <v>5169</v>
      </c>
      <c r="Z132" s="6">
        <v>1395</v>
      </c>
      <c r="AA132" s="6">
        <v>19259</v>
      </c>
      <c r="AB132" s="6">
        <v>1849</v>
      </c>
      <c r="AC132" s="6">
        <v>248</v>
      </c>
      <c r="AD132" s="6">
        <v>242</v>
      </c>
      <c r="AE132" s="6">
        <v>16067</v>
      </c>
      <c r="AF132" s="6">
        <v>3661</v>
      </c>
      <c r="AG132" s="6">
        <v>16529</v>
      </c>
      <c r="AH132" s="6">
        <v>6052</v>
      </c>
      <c r="AI132" s="6">
        <v>37955</v>
      </c>
      <c r="AJ132" s="6">
        <v>7157</v>
      </c>
      <c r="AK132" s="6">
        <v>0</v>
      </c>
      <c r="AL132" s="6">
        <v>6001</v>
      </c>
      <c r="AM132" s="6">
        <v>22727</v>
      </c>
      <c r="AN132" s="6">
        <v>8021</v>
      </c>
      <c r="AO132" s="6">
        <v>27055</v>
      </c>
      <c r="AP132" s="6">
        <v>6415</v>
      </c>
      <c r="AQ132" s="6">
        <v>9192</v>
      </c>
      <c r="AR132" s="6">
        <v>61</v>
      </c>
      <c r="AS132" s="6">
        <v>1174</v>
      </c>
      <c r="AT132" s="6">
        <v>135600</v>
      </c>
      <c r="AU132" s="6">
        <v>3668</v>
      </c>
      <c r="AV132" s="6">
        <v>5</v>
      </c>
      <c r="AW132" s="6">
        <v>14156</v>
      </c>
      <c r="AX132" s="6">
        <v>6961</v>
      </c>
      <c r="AY132" s="6">
        <v>423</v>
      </c>
      <c r="AZ132" s="6">
        <v>1567</v>
      </c>
      <c r="BA132" s="6">
        <v>23</v>
      </c>
      <c r="BB132" s="6">
        <v>9591.8896484375</v>
      </c>
      <c r="BC132" s="6">
        <v>981.59832763671875</v>
      </c>
      <c r="BD132" s="6">
        <v>34.552421569824219</v>
      </c>
      <c r="BE132" s="6">
        <v>1465.5999755859375</v>
      </c>
      <c r="BF132" s="6">
        <v>1700.300048828125</v>
      </c>
      <c r="BG132" s="6">
        <v>6231.37109375</v>
      </c>
      <c r="BH132" s="6">
        <v>161.41607666015625</v>
      </c>
      <c r="BI132" s="6">
        <v>2381.9228515625</v>
      </c>
      <c r="BJ132" s="6">
        <v>8957.041015625</v>
      </c>
    </row>
    <row r="133" spans="1:62" ht="12.75" x14ac:dyDescent="0.2">
      <c r="A133" s="11">
        <v>40831</v>
      </c>
      <c r="B133" s="6">
        <v>574932</v>
      </c>
      <c r="C133" s="6">
        <v>26923</v>
      </c>
      <c r="D133" s="6">
        <v>3367</v>
      </c>
      <c r="E133" s="6">
        <v>16841</v>
      </c>
      <c r="F133" s="6">
        <v>6832</v>
      </c>
      <c r="G133" s="6">
        <v>54481</v>
      </c>
      <c r="H133" s="6">
        <v>5766</v>
      </c>
      <c r="I133" s="6">
        <v>9731</v>
      </c>
      <c r="J133" s="6">
        <v>3388</v>
      </c>
      <c r="K133" s="6">
        <v>83</v>
      </c>
      <c r="L133" s="6">
        <v>82404</v>
      </c>
      <c r="M133" s="6">
        <v>18326</v>
      </c>
      <c r="O133" s="6">
        <v>533</v>
      </c>
      <c r="P133" s="6">
        <v>1592</v>
      </c>
      <c r="Q133" s="6">
        <v>4127</v>
      </c>
      <c r="R133" s="6">
        <v>216</v>
      </c>
      <c r="S133" s="6">
        <v>1066</v>
      </c>
      <c r="T133" s="6">
        <v>793</v>
      </c>
      <c r="U133" s="6">
        <v>19443</v>
      </c>
      <c r="V133" s="6">
        <v>2676</v>
      </c>
      <c r="W133" s="6">
        <v>464</v>
      </c>
      <c r="X133" s="6">
        <v>17408</v>
      </c>
      <c r="Y133" s="6">
        <v>6708</v>
      </c>
      <c r="Z133" s="6">
        <v>1459</v>
      </c>
      <c r="AA133" s="6">
        <v>18204</v>
      </c>
      <c r="AB133" s="6">
        <v>1685</v>
      </c>
      <c r="AC133" s="6">
        <v>146</v>
      </c>
      <c r="AD133" s="6">
        <v>76</v>
      </c>
      <c r="AE133" s="6">
        <v>13829</v>
      </c>
      <c r="AF133" s="6">
        <v>2835</v>
      </c>
      <c r="AG133" s="6">
        <v>16432</v>
      </c>
      <c r="AH133" s="6">
        <v>5030</v>
      </c>
      <c r="AI133" s="6">
        <v>35001</v>
      </c>
      <c r="AJ133" s="6">
        <v>6183</v>
      </c>
      <c r="AK133" s="6">
        <v>0</v>
      </c>
      <c r="AL133" s="6">
        <v>8347</v>
      </c>
      <c r="AM133" s="6">
        <v>15817</v>
      </c>
      <c r="AN133" s="6">
        <v>6517</v>
      </c>
      <c r="AO133" s="6">
        <v>22797</v>
      </c>
      <c r="AP133" s="6">
        <v>5425</v>
      </c>
      <c r="AQ133" s="6">
        <v>8435</v>
      </c>
      <c r="AR133" s="6">
        <v>115</v>
      </c>
      <c r="AS133" s="6">
        <v>1896</v>
      </c>
      <c r="AT133" s="6">
        <v>99575</v>
      </c>
      <c r="AU133" s="6">
        <v>3208</v>
      </c>
      <c r="AV133" s="6">
        <v>4</v>
      </c>
      <c r="AW133" s="6">
        <v>12366</v>
      </c>
      <c r="AX133" s="6">
        <v>2812</v>
      </c>
      <c r="AY133" s="6">
        <v>11</v>
      </c>
      <c r="AZ133" s="6">
        <v>3531</v>
      </c>
      <c r="BA133" s="6">
        <v>31</v>
      </c>
      <c r="BB133" s="6">
        <v>10691.0107421875</v>
      </c>
      <c r="BC133" s="6">
        <v>1066.4586181640625</v>
      </c>
      <c r="BD133" s="6">
        <v>37.896240234375</v>
      </c>
      <c r="BE133" s="6">
        <v>1669</v>
      </c>
      <c r="BF133" s="6">
        <v>1686.0999755859375</v>
      </c>
      <c r="BG133" s="6">
        <v>7655.453125</v>
      </c>
      <c r="BH133" s="6">
        <v>177.19712829589844</v>
      </c>
      <c r="BI133" s="6">
        <v>2385.445068359375</v>
      </c>
      <c r="BJ133" s="6">
        <v>8485.16015625</v>
      </c>
    </row>
    <row r="134" spans="1:62" ht="12.75" x14ac:dyDescent="0.2">
      <c r="A134" s="11">
        <v>40862</v>
      </c>
      <c r="B134" s="6">
        <v>542546</v>
      </c>
      <c r="C134" s="6">
        <v>31662</v>
      </c>
      <c r="D134" s="6">
        <v>3579</v>
      </c>
      <c r="E134" s="6">
        <v>11627</v>
      </c>
      <c r="F134" s="6">
        <v>5511</v>
      </c>
      <c r="G134" s="6">
        <v>53508</v>
      </c>
      <c r="H134" s="6">
        <v>7272</v>
      </c>
      <c r="I134" s="6">
        <v>9586</v>
      </c>
      <c r="J134" s="6">
        <v>4038</v>
      </c>
      <c r="K134" s="6">
        <v>72</v>
      </c>
      <c r="L134" s="6">
        <v>72272</v>
      </c>
      <c r="M134" s="6">
        <v>12860</v>
      </c>
      <c r="O134" s="6">
        <v>1426</v>
      </c>
      <c r="P134" s="6">
        <v>1281</v>
      </c>
      <c r="Q134" s="6">
        <v>6926</v>
      </c>
      <c r="R134" s="6">
        <v>189</v>
      </c>
      <c r="S134" s="6">
        <v>829</v>
      </c>
      <c r="T134" s="6">
        <v>657</v>
      </c>
      <c r="U134" s="6">
        <v>18709</v>
      </c>
      <c r="V134" s="6">
        <v>2535</v>
      </c>
      <c r="W134" s="6">
        <v>280</v>
      </c>
      <c r="X134" s="6">
        <v>13664</v>
      </c>
      <c r="Y134" s="6">
        <v>8473</v>
      </c>
      <c r="Z134" s="6">
        <v>853</v>
      </c>
      <c r="AA134" s="6">
        <v>17740</v>
      </c>
      <c r="AB134" s="6">
        <v>1139</v>
      </c>
      <c r="AC134" s="6">
        <v>874</v>
      </c>
      <c r="AD134" s="6">
        <v>61</v>
      </c>
      <c r="AE134" s="6">
        <v>10010</v>
      </c>
      <c r="AF134" s="6">
        <v>4358</v>
      </c>
      <c r="AG134" s="6">
        <v>16504</v>
      </c>
      <c r="AH134" s="6">
        <v>5184</v>
      </c>
      <c r="AI134" s="6">
        <v>30698</v>
      </c>
      <c r="AJ134" s="6">
        <v>7969</v>
      </c>
      <c r="AL134" s="6">
        <v>6794</v>
      </c>
      <c r="AM134" s="6">
        <v>12373</v>
      </c>
      <c r="AN134" s="6">
        <v>9240</v>
      </c>
      <c r="AO134" s="6">
        <v>24307</v>
      </c>
      <c r="AP134" s="6">
        <v>5935</v>
      </c>
      <c r="AQ134" s="6">
        <v>8170</v>
      </c>
      <c r="AR134" s="6">
        <v>5</v>
      </c>
      <c r="AS134" s="6">
        <v>1524</v>
      </c>
      <c r="AT134" s="6">
        <v>89936</v>
      </c>
      <c r="AU134" s="6">
        <v>3125</v>
      </c>
      <c r="AV134" s="6">
        <v>2</v>
      </c>
      <c r="AW134" s="6">
        <v>8638</v>
      </c>
      <c r="AX134" s="6">
        <v>6117</v>
      </c>
      <c r="AY134" s="6">
        <v>27</v>
      </c>
      <c r="AZ134" s="6">
        <v>3966</v>
      </c>
      <c r="BA134" s="6">
        <v>40</v>
      </c>
      <c r="BB134" s="6">
        <v>10949.544921875</v>
      </c>
      <c r="BC134" s="6">
        <v>1050.701416015625</v>
      </c>
      <c r="BD134" s="6">
        <v>39.188003540039063</v>
      </c>
      <c r="BE134" s="6">
        <v>1654.699951171875</v>
      </c>
      <c r="BF134" s="6">
        <v>1801.9000244140625</v>
      </c>
      <c r="BG134" s="6">
        <v>8797.7978515625</v>
      </c>
      <c r="BH134" s="6">
        <v>217.5321044921875</v>
      </c>
      <c r="BI134" s="6">
        <v>2847.945556640625</v>
      </c>
      <c r="BJ134" s="6">
        <v>7964.21875</v>
      </c>
    </row>
    <row r="135" spans="1:62" ht="12.75" x14ac:dyDescent="0.2">
      <c r="A135" s="11">
        <v>40892</v>
      </c>
      <c r="B135" s="6">
        <v>613894</v>
      </c>
      <c r="C135" s="6">
        <v>32287</v>
      </c>
      <c r="D135" s="6">
        <v>3737</v>
      </c>
      <c r="E135" s="6">
        <v>9369</v>
      </c>
      <c r="F135" s="6">
        <v>6329</v>
      </c>
      <c r="G135" s="6">
        <v>68276</v>
      </c>
      <c r="H135" s="6">
        <v>8169</v>
      </c>
      <c r="I135" s="6">
        <v>9172</v>
      </c>
      <c r="J135" s="6">
        <v>3699</v>
      </c>
      <c r="K135" s="6">
        <v>79</v>
      </c>
      <c r="L135" s="6">
        <v>74424</v>
      </c>
      <c r="M135" s="6">
        <v>14606</v>
      </c>
      <c r="O135" s="6">
        <v>1780</v>
      </c>
      <c r="P135" s="6">
        <v>1883</v>
      </c>
      <c r="Q135" s="6">
        <v>9848</v>
      </c>
      <c r="R135" s="6">
        <v>227</v>
      </c>
      <c r="S135" s="6">
        <v>939</v>
      </c>
      <c r="T135" s="6">
        <v>512</v>
      </c>
      <c r="U135" s="6">
        <v>16712</v>
      </c>
      <c r="V135" s="6">
        <v>3432</v>
      </c>
      <c r="W135" s="6">
        <v>666</v>
      </c>
      <c r="X135" s="6">
        <v>11263</v>
      </c>
      <c r="Y135" s="6">
        <v>10343</v>
      </c>
      <c r="Z135" s="6">
        <v>2003</v>
      </c>
      <c r="AA135" s="6">
        <v>19051</v>
      </c>
      <c r="AB135" s="6">
        <v>1798</v>
      </c>
      <c r="AC135" s="6">
        <v>340</v>
      </c>
      <c r="AD135" s="6">
        <v>59</v>
      </c>
      <c r="AE135" s="6">
        <v>13713</v>
      </c>
      <c r="AF135" s="6">
        <v>4465</v>
      </c>
      <c r="AG135" s="6">
        <v>15657</v>
      </c>
      <c r="AH135" s="6">
        <v>7159</v>
      </c>
      <c r="AI135" s="6">
        <v>33370</v>
      </c>
      <c r="AJ135" s="6">
        <v>8594</v>
      </c>
      <c r="AK135" s="6">
        <v>0</v>
      </c>
      <c r="AL135" s="6">
        <v>10072</v>
      </c>
      <c r="AM135" s="6">
        <v>16233</v>
      </c>
      <c r="AN135" s="6">
        <v>11590</v>
      </c>
      <c r="AO135" s="6">
        <v>28239</v>
      </c>
      <c r="AP135" s="6">
        <v>5207</v>
      </c>
      <c r="AQ135" s="6">
        <v>7974</v>
      </c>
      <c r="AR135" s="6">
        <v>9</v>
      </c>
      <c r="AS135" s="6">
        <v>2178</v>
      </c>
      <c r="AT135" s="6">
        <v>108637</v>
      </c>
      <c r="AU135" s="6">
        <v>3914</v>
      </c>
      <c r="AV135" s="6">
        <v>4</v>
      </c>
      <c r="AW135" s="6">
        <v>14012</v>
      </c>
      <c r="AX135" s="6">
        <v>7201</v>
      </c>
      <c r="AY135" s="6">
        <v>55</v>
      </c>
      <c r="AZ135" s="6">
        <v>4573</v>
      </c>
      <c r="BA135" s="6">
        <v>36</v>
      </c>
      <c r="BB135" s="6">
        <v>11553.9169921875</v>
      </c>
      <c r="BC135" s="6">
        <v>1162.2459716796875</v>
      </c>
      <c r="BD135" s="6">
        <v>7.5252575874328613</v>
      </c>
      <c r="BE135" s="6">
        <v>1783.199951171875</v>
      </c>
      <c r="BF135" s="6">
        <v>2012.0999755859375</v>
      </c>
      <c r="BG135" s="6">
        <v>8437.8681640625</v>
      </c>
      <c r="BH135" s="6">
        <v>208.34024047851562</v>
      </c>
      <c r="BI135" s="6">
        <v>2890.818603515625</v>
      </c>
      <c r="BJ135" s="6">
        <v>8191.349609375</v>
      </c>
    </row>
    <row r="136" spans="1:62" ht="12.75" x14ac:dyDescent="0.2">
      <c r="A136" s="11">
        <v>40923</v>
      </c>
      <c r="B136" s="6">
        <v>648823</v>
      </c>
      <c r="C136" s="6">
        <v>32868</v>
      </c>
      <c r="D136" s="6">
        <v>4033</v>
      </c>
      <c r="E136" s="6">
        <v>13126</v>
      </c>
      <c r="F136" s="6">
        <v>9880</v>
      </c>
      <c r="G136" s="6">
        <v>65556</v>
      </c>
      <c r="H136" s="6">
        <v>6818</v>
      </c>
      <c r="I136" s="6">
        <v>8057</v>
      </c>
      <c r="J136" s="6">
        <v>3793</v>
      </c>
      <c r="L136" s="6">
        <v>79830</v>
      </c>
      <c r="M136" s="6">
        <v>18869</v>
      </c>
      <c r="O136" s="6">
        <v>1341</v>
      </c>
      <c r="P136" s="6">
        <v>4389</v>
      </c>
      <c r="Q136" s="6">
        <v>10451</v>
      </c>
      <c r="R136" s="6">
        <v>483</v>
      </c>
      <c r="S136" s="6">
        <v>1817</v>
      </c>
      <c r="T136" s="6">
        <v>1123</v>
      </c>
      <c r="U136" s="6">
        <v>17420</v>
      </c>
      <c r="V136" s="6">
        <v>3364</v>
      </c>
      <c r="W136" s="6">
        <v>393</v>
      </c>
      <c r="X136" s="6">
        <v>11614</v>
      </c>
      <c r="Y136" s="6">
        <v>13361</v>
      </c>
      <c r="Z136" s="6">
        <v>1830</v>
      </c>
      <c r="AA136" s="6">
        <v>21831</v>
      </c>
      <c r="AB136" s="6">
        <v>2304</v>
      </c>
      <c r="AC136" s="6">
        <v>372</v>
      </c>
      <c r="AD136" s="6">
        <v>58</v>
      </c>
      <c r="AE136" s="6">
        <v>13180</v>
      </c>
      <c r="AF136" s="6">
        <v>5188</v>
      </c>
      <c r="AG136" s="6">
        <v>14665</v>
      </c>
      <c r="AH136" s="6">
        <v>5272</v>
      </c>
      <c r="AI136" s="6">
        <v>33216</v>
      </c>
      <c r="AJ136" s="6">
        <v>10096</v>
      </c>
      <c r="AK136" s="6">
        <v>0</v>
      </c>
      <c r="AL136" s="6">
        <v>15282</v>
      </c>
      <c r="AM136" s="6">
        <v>20349</v>
      </c>
      <c r="AN136" s="6">
        <v>11175</v>
      </c>
      <c r="AO136" s="6">
        <v>30854</v>
      </c>
      <c r="AP136" s="6">
        <v>4731</v>
      </c>
      <c r="AQ136" s="6">
        <v>9050</v>
      </c>
      <c r="AR136" s="6">
        <v>4</v>
      </c>
      <c r="AS136" s="6">
        <v>3079</v>
      </c>
      <c r="AT136" s="6">
        <v>106663</v>
      </c>
      <c r="AU136" s="6">
        <v>3905</v>
      </c>
      <c r="AV136" s="6">
        <v>3</v>
      </c>
      <c r="AW136" s="6">
        <v>16477</v>
      </c>
      <c r="AX136" s="6">
        <v>4566</v>
      </c>
      <c r="AY136" s="6">
        <v>167</v>
      </c>
      <c r="AZ136" s="6">
        <v>5868</v>
      </c>
      <c r="BA136" s="6">
        <v>51</v>
      </c>
      <c r="BB136" s="6">
        <v>14857.431640625</v>
      </c>
      <c r="BC136" s="6">
        <v>954.84490966796875</v>
      </c>
      <c r="BD136" s="6">
        <v>5.1606969833374023</v>
      </c>
      <c r="BE136" s="6">
        <v>1911.199951171875</v>
      </c>
      <c r="BF136" s="6">
        <v>2093.5</v>
      </c>
      <c r="BG136" s="6">
        <v>9833.99609375</v>
      </c>
      <c r="BH136" s="6">
        <v>134.10507202148437</v>
      </c>
      <c r="BI136" s="6">
        <v>4067.796630859375</v>
      </c>
      <c r="BJ136" s="6">
        <v>8021.96630859375</v>
      </c>
    </row>
    <row r="137" spans="1:62" ht="12.75" x14ac:dyDescent="0.2">
      <c r="A137" s="11">
        <v>40954</v>
      </c>
      <c r="B137" s="6">
        <v>644530</v>
      </c>
      <c r="C137" s="6">
        <v>34517</v>
      </c>
      <c r="D137" s="6">
        <v>3469</v>
      </c>
      <c r="E137" s="6">
        <v>15085</v>
      </c>
      <c r="F137" s="6">
        <v>10173</v>
      </c>
      <c r="G137" s="6">
        <v>65299</v>
      </c>
      <c r="H137" s="6">
        <v>6166</v>
      </c>
      <c r="I137" s="6">
        <v>7632</v>
      </c>
      <c r="J137" s="6">
        <v>3661</v>
      </c>
      <c r="L137" s="6">
        <v>74712</v>
      </c>
      <c r="M137" s="6">
        <v>18706</v>
      </c>
      <c r="O137" s="6">
        <v>1356</v>
      </c>
      <c r="P137" s="6">
        <v>5844</v>
      </c>
      <c r="Q137" s="6">
        <v>10389</v>
      </c>
      <c r="R137" s="6">
        <v>503</v>
      </c>
      <c r="S137" s="6">
        <v>1537</v>
      </c>
      <c r="T137" s="6">
        <v>791</v>
      </c>
      <c r="U137" s="6">
        <v>17941</v>
      </c>
      <c r="V137" s="6">
        <v>3125</v>
      </c>
      <c r="W137" s="6">
        <v>196</v>
      </c>
      <c r="X137" s="6">
        <v>11812</v>
      </c>
      <c r="Y137" s="6">
        <v>13826</v>
      </c>
      <c r="Z137" s="6">
        <v>3604</v>
      </c>
      <c r="AA137" s="6">
        <v>22451</v>
      </c>
      <c r="AB137" s="6">
        <v>2530</v>
      </c>
      <c r="AC137" s="6">
        <v>374</v>
      </c>
      <c r="AD137" s="6">
        <v>54</v>
      </c>
      <c r="AE137" s="6">
        <v>12062</v>
      </c>
      <c r="AF137" s="6">
        <v>4690</v>
      </c>
      <c r="AG137" s="6">
        <v>14497</v>
      </c>
      <c r="AH137" s="6">
        <v>5142</v>
      </c>
      <c r="AI137" s="6">
        <v>31880</v>
      </c>
      <c r="AJ137" s="6">
        <v>12898</v>
      </c>
      <c r="AL137" s="6">
        <v>13986</v>
      </c>
      <c r="AM137" s="6">
        <v>19984</v>
      </c>
      <c r="AN137" s="6">
        <v>10620</v>
      </c>
      <c r="AO137" s="6">
        <v>35221</v>
      </c>
      <c r="AP137" s="6">
        <v>5438</v>
      </c>
      <c r="AQ137" s="6">
        <v>8578</v>
      </c>
      <c r="AR137" s="6">
        <v>6</v>
      </c>
      <c r="AS137" s="6">
        <v>1994</v>
      </c>
      <c r="AT137" s="6">
        <v>98584</v>
      </c>
      <c r="AU137" s="6">
        <v>3859</v>
      </c>
      <c r="AV137" s="6">
        <v>3</v>
      </c>
      <c r="AW137" s="6">
        <v>16083</v>
      </c>
      <c r="AX137" s="6">
        <v>5246</v>
      </c>
      <c r="AY137" s="6">
        <v>113</v>
      </c>
      <c r="AZ137" s="6">
        <v>7845</v>
      </c>
      <c r="BA137" s="6">
        <v>51</v>
      </c>
      <c r="BB137" s="6">
        <v>13840.2783203125</v>
      </c>
      <c r="BC137" s="6">
        <v>1073.1417236328125</v>
      </c>
      <c r="BD137" s="6">
        <v>6.3800296783447266</v>
      </c>
      <c r="BE137" s="6">
        <v>1756</v>
      </c>
      <c r="BF137" s="6">
        <v>2238.5</v>
      </c>
      <c r="BG137" s="6">
        <v>9459.0478515625</v>
      </c>
      <c r="BH137" s="6">
        <v>236.83000183105469</v>
      </c>
      <c r="BI137" s="6">
        <v>3758.19677734375</v>
      </c>
      <c r="BJ137" s="6">
        <v>8221.345703125</v>
      </c>
    </row>
    <row r="138" spans="1:62" ht="12.75" x14ac:dyDescent="0.2">
      <c r="A138" s="11">
        <v>40983</v>
      </c>
      <c r="B138" s="6">
        <v>674099</v>
      </c>
      <c r="C138" s="6">
        <v>29927</v>
      </c>
      <c r="D138" s="6">
        <v>3518</v>
      </c>
      <c r="E138" s="6">
        <v>15876</v>
      </c>
      <c r="F138" s="6">
        <v>6554</v>
      </c>
      <c r="G138" s="6">
        <v>63258</v>
      </c>
      <c r="H138" s="6">
        <v>6048</v>
      </c>
      <c r="I138" s="6">
        <v>7960</v>
      </c>
      <c r="J138" s="6">
        <v>4348</v>
      </c>
      <c r="L138" s="6">
        <v>92620</v>
      </c>
      <c r="M138" s="6">
        <v>19050</v>
      </c>
      <c r="O138" s="6">
        <v>872</v>
      </c>
      <c r="P138" s="6">
        <v>6931</v>
      </c>
      <c r="Q138" s="6">
        <v>11310</v>
      </c>
      <c r="R138" s="6">
        <v>546</v>
      </c>
      <c r="S138" s="6">
        <v>1918</v>
      </c>
      <c r="T138" s="6">
        <v>2167</v>
      </c>
      <c r="U138" s="6">
        <v>24102</v>
      </c>
      <c r="V138" s="6">
        <v>2272</v>
      </c>
      <c r="W138" s="6">
        <v>3375</v>
      </c>
      <c r="X138" s="6">
        <v>12937</v>
      </c>
      <c r="Y138" s="6">
        <v>15940</v>
      </c>
      <c r="Z138" s="6">
        <v>3823</v>
      </c>
      <c r="AA138" s="6">
        <v>24096</v>
      </c>
      <c r="AB138" s="6">
        <v>2903</v>
      </c>
      <c r="AC138" s="6">
        <v>384</v>
      </c>
      <c r="AD138" s="6">
        <v>87</v>
      </c>
      <c r="AE138" s="6">
        <v>12107</v>
      </c>
      <c r="AF138" s="6">
        <v>3443</v>
      </c>
      <c r="AG138" s="6">
        <v>16478</v>
      </c>
      <c r="AH138" s="6">
        <v>6038</v>
      </c>
      <c r="AI138" s="6">
        <v>31742</v>
      </c>
      <c r="AJ138" s="6">
        <v>10717</v>
      </c>
      <c r="AK138" s="6">
        <v>0</v>
      </c>
      <c r="AL138" s="6">
        <v>13403</v>
      </c>
      <c r="AM138" s="6">
        <v>21762</v>
      </c>
      <c r="AN138" s="6">
        <v>7402</v>
      </c>
      <c r="AO138" s="6">
        <v>30811</v>
      </c>
      <c r="AP138" s="6">
        <v>4098</v>
      </c>
      <c r="AQ138" s="6">
        <v>8614</v>
      </c>
      <c r="AR138" s="6">
        <v>2</v>
      </c>
      <c r="AS138" s="6">
        <v>4401</v>
      </c>
      <c r="AT138" s="6">
        <v>111167</v>
      </c>
      <c r="AU138" s="6">
        <v>4028</v>
      </c>
      <c r="AV138" s="6">
        <v>3</v>
      </c>
      <c r="AW138" s="6">
        <v>15591</v>
      </c>
      <c r="AX138" s="6">
        <v>3270</v>
      </c>
      <c r="AY138" s="6">
        <v>113</v>
      </c>
      <c r="AZ138" s="6">
        <v>6048</v>
      </c>
      <c r="BA138" s="6">
        <v>40</v>
      </c>
      <c r="BB138" s="6">
        <v>13349.77734375</v>
      </c>
      <c r="BC138" s="6">
        <v>1365.2467041015625</v>
      </c>
      <c r="BD138" s="6">
        <v>7.7152848243713379</v>
      </c>
      <c r="BE138" s="6">
        <v>1649.199951171875</v>
      </c>
      <c r="BF138" s="6">
        <v>2040</v>
      </c>
      <c r="BG138" s="6">
        <v>8821.25</v>
      </c>
      <c r="BH138" s="6">
        <v>247.39959716796875</v>
      </c>
      <c r="BI138" s="6">
        <v>4438.5048828125</v>
      </c>
      <c r="BJ138" s="6">
        <v>8015.13671875</v>
      </c>
    </row>
    <row r="139" spans="1:62" ht="12.75" x14ac:dyDescent="0.2">
      <c r="A139" s="11">
        <v>41014</v>
      </c>
      <c r="B139" s="6">
        <v>714338</v>
      </c>
      <c r="C139" s="6">
        <v>31146</v>
      </c>
      <c r="D139" s="6">
        <v>3412</v>
      </c>
      <c r="E139" s="6">
        <v>17556</v>
      </c>
      <c r="F139" s="6">
        <v>11312</v>
      </c>
      <c r="G139" s="6">
        <v>59439</v>
      </c>
      <c r="H139" s="6">
        <v>5964</v>
      </c>
      <c r="I139" s="6">
        <v>7155</v>
      </c>
      <c r="J139" s="6">
        <v>5345</v>
      </c>
      <c r="L139" s="6">
        <v>92374</v>
      </c>
      <c r="M139" s="6">
        <v>23144</v>
      </c>
      <c r="O139" s="6">
        <v>530</v>
      </c>
      <c r="P139" s="6">
        <v>8032</v>
      </c>
      <c r="Q139" s="6">
        <v>7267</v>
      </c>
      <c r="R139" s="6">
        <v>509</v>
      </c>
      <c r="S139" s="6">
        <v>2417</v>
      </c>
      <c r="T139" s="6">
        <v>6076</v>
      </c>
      <c r="U139" s="6">
        <v>26867</v>
      </c>
      <c r="V139" s="6">
        <v>989</v>
      </c>
      <c r="W139" s="6">
        <v>8736</v>
      </c>
      <c r="X139" s="6">
        <v>11942</v>
      </c>
      <c r="Y139" s="6">
        <v>20448</v>
      </c>
      <c r="Z139" s="6">
        <v>4652</v>
      </c>
      <c r="AA139" s="6">
        <v>24548</v>
      </c>
      <c r="AB139" s="6">
        <v>3324</v>
      </c>
      <c r="AC139" s="6">
        <v>369</v>
      </c>
      <c r="AD139" s="6">
        <v>241</v>
      </c>
      <c r="AE139" s="6">
        <v>11342</v>
      </c>
      <c r="AF139" s="6">
        <v>3076</v>
      </c>
      <c r="AG139" s="6">
        <v>17258</v>
      </c>
      <c r="AH139" s="6">
        <v>5954</v>
      </c>
      <c r="AI139" s="6">
        <v>34351</v>
      </c>
      <c r="AJ139" s="6">
        <v>10778</v>
      </c>
      <c r="AL139" s="6">
        <v>11636</v>
      </c>
      <c r="AM139" s="6">
        <v>30147</v>
      </c>
      <c r="AN139" s="6">
        <v>3321</v>
      </c>
      <c r="AO139" s="6">
        <v>32457</v>
      </c>
      <c r="AP139" s="6">
        <v>3941</v>
      </c>
      <c r="AQ139" s="6">
        <v>8175</v>
      </c>
      <c r="AR139" s="6">
        <v>21</v>
      </c>
      <c r="AS139" s="6">
        <v>5262</v>
      </c>
      <c r="AT139" s="6">
        <v>132297</v>
      </c>
      <c r="AU139" s="6">
        <v>3331</v>
      </c>
      <c r="AV139" s="6">
        <v>3</v>
      </c>
      <c r="AW139" s="6">
        <v>8832</v>
      </c>
      <c r="AX139" s="6">
        <v>1547</v>
      </c>
      <c r="AY139" s="6">
        <v>165</v>
      </c>
      <c r="AZ139" s="6">
        <v>6599</v>
      </c>
      <c r="BA139" s="6">
        <v>52</v>
      </c>
      <c r="BB139" s="6">
        <v>12004.1572265625</v>
      </c>
      <c r="BC139" s="6">
        <v>906.5069580078125</v>
      </c>
      <c r="BD139" s="6">
        <v>24.793830871582031</v>
      </c>
      <c r="BE139" s="6">
        <v>1111.5999755859375</v>
      </c>
      <c r="BF139" s="6">
        <v>1840.0999755859375</v>
      </c>
      <c r="BG139" s="6">
        <v>7225.880859375</v>
      </c>
      <c r="BH139" s="6">
        <v>0</v>
      </c>
      <c r="BI139" s="6">
        <v>3605.20947265625</v>
      </c>
      <c r="BJ139" s="6">
        <v>7554.72607421875</v>
      </c>
    </row>
    <row r="140" spans="1:62" ht="12.75" x14ac:dyDescent="0.2">
      <c r="A140" s="11">
        <v>41044</v>
      </c>
      <c r="B140" s="6">
        <v>812467</v>
      </c>
      <c r="C140" s="6">
        <v>37974</v>
      </c>
      <c r="D140" s="6">
        <v>3188</v>
      </c>
      <c r="E140" s="6">
        <v>16742</v>
      </c>
      <c r="F140" s="6">
        <v>11660</v>
      </c>
      <c r="G140" s="6">
        <v>59554</v>
      </c>
      <c r="H140" s="6">
        <v>8061</v>
      </c>
      <c r="I140" s="6">
        <v>7310</v>
      </c>
      <c r="J140" s="6">
        <v>5027</v>
      </c>
      <c r="L140" s="6">
        <v>106171</v>
      </c>
      <c r="M140" s="6">
        <v>29164</v>
      </c>
      <c r="O140" s="6">
        <v>197</v>
      </c>
      <c r="P140" s="6">
        <v>6809</v>
      </c>
      <c r="Q140" s="6">
        <v>11154</v>
      </c>
      <c r="R140" s="6">
        <v>1233</v>
      </c>
      <c r="S140" s="6">
        <v>4335</v>
      </c>
      <c r="T140" s="6">
        <v>5254</v>
      </c>
      <c r="U140" s="6">
        <v>34074</v>
      </c>
      <c r="V140" s="6">
        <v>879</v>
      </c>
      <c r="W140" s="6">
        <v>8620</v>
      </c>
      <c r="X140" s="6">
        <v>14515</v>
      </c>
      <c r="Y140" s="6">
        <v>19353</v>
      </c>
      <c r="Z140" s="6">
        <v>6060</v>
      </c>
      <c r="AA140" s="6">
        <v>30403</v>
      </c>
      <c r="AB140" s="6">
        <v>5193</v>
      </c>
      <c r="AC140" s="6">
        <v>435</v>
      </c>
      <c r="AD140" s="6">
        <v>681</v>
      </c>
      <c r="AE140" s="6">
        <v>16874</v>
      </c>
      <c r="AF140" s="6">
        <v>4556</v>
      </c>
      <c r="AG140" s="6">
        <v>22292</v>
      </c>
      <c r="AH140" s="6">
        <v>6232</v>
      </c>
      <c r="AI140" s="6">
        <v>41947</v>
      </c>
      <c r="AJ140" s="6">
        <v>13077</v>
      </c>
      <c r="AK140" s="6">
        <v>0</v>
      </c>
      <c r="AL140" s="6">
        <v>14972</v>
      </c>
      <c r="AM140" s="6">
        <v>32053</v>
      </c>
      <c r="AN140" s="6">
        <v>1492</v>
      </c>
      <c r="AO140" s="6">
        <v>30222</v>
      </c>
      <c r="AP140" s="6">
        <v>5581</v>
      </c>
      <c r="AQ140" s="6">
        <v>11140</v>
      </c>
      <c r="AR140" s="6">
        <v>95</v>
      </c>
      <c r="AS140" s="6">
        <v>6334</v>
      </c>
      <c r="AT140" s="6">
        <v>141302</v>
      </c>
      <c r="AU140" s="6">
        <v>3954</v>
      </c>
      <c r="AV140" s="6">
        <v>3</v>
      </c>
      <c r="AW140" s="6">
        <v>15240</v>
      </c>
      <c r="AX140" s="6">
        <v>896</v>
      </c>
      <c r="AY140" s="6">
        <v>287</v>
      </c>
      <c r="AZ140" s="6">
        <v>9836</v>
      </c>
      <c r="BA140" s="6">
        <v>36</v>
      </c>
      <c r="BB140" s="6">
        <v>11059.7646484375</v>
      </c>
      <c r="BC140" s="6">
        <v>797.22723388671875</v>
      </c>
      <c r="BD140" s="6">
        <v>0</v>
      </c>
      <c r="BE140" s="6">
        <v>1611.199951171875</v>
      </c>
      <c r="BF140" s="6">
        <v>1712.9000244140625</v>
      </c>
      <c r="BG140" s="6">
        <v>7711.451171875</v>
      </c>
      <c r="BH140" s="6">
        <v>0.40753427147865295</v>
      </c>
      <c r="BI140" s="6">
        <v>3366.084228515625</v>
      </c>
      <c r="BJ140" s="6">
        <v>8343.0517578125</v>
      </c>
    </row>
    <row r="141" spans="1:62" ht="12.75" x14ac:dyDescent="0.2">
      <c r="A141" s="11">
        <v>41075</v>
      </c>
      <c r="B141" s="6">
        <v>879881</v>
      </c>
      <c r="C141" s="6">
        <v>38229</v>
      </c>
      <c r="D141" s="6">
        <v>2928</v>
      </c>
      <c r="E141" s="6">
        <v>25082</v>
      </c>
      <c r="F141" s="6">
        <v>13998</v>
      </c>
      <c r="G141" s="6">
        <v>62632</v>
      </c>
      <c r="H141" s="6">
        <v>8393</v>
      </c>
      <c r="I141" s="6">
        <v>9356</v>
      </c>
      <c r="J141" s="6">
        <v>5087</v>
      </c>
      <c r="L141" s="6">
        <v>102818</v>
      </c>
      <c r="M141" s="6">
        <v>32369</v>
      </c>
      <c r="O141" s="6">
        <v>349</v>
      </c>
      <c r="P141" s="6">
        <v>11741</v>
      </c>
      <c r="Q141" s="6">
        <v>11057</v>
      </c>
      <c r="R141" s="6">
        <v>2421</v>
      </c>
      <c r="S141" s="6">
        <v>4107</v>
      </c>
      <c r="T141" s="6">
        <v>3321</v>
      </c>
      <c r="U141" s="6">
        <v>36888</v>
      </c>
      <c r="V141" s="6">
        <v>2067</v>
      </c>
      <c r="W141" s="6">
        <v>4438</v>
      </c>
      <c r="X141" s="6">
        <v>16520</v>
      </c>
      <c r="Y141" s="6">
        <v>20794</v>
      </c>
      <c r="Z141" s="6">
        <v>7013</v>
      </c>
      <c r="AA141" s="6">
        <v>32327</v>
      </c>
      <c r="AB141" s="6">
        <v>7447</v>
      </c>
      <c r="AC141" s="6">
        <v>526</v>
      </c>
      <c r="AD141" s="6">
        <v>1422</v>
      </c>
      <c r="AE141" s="6">
        <v>17965</v>
      </c>
      <c r="AF141" s="6">
        <v>4464</v>
      </c>
      <c r="AG141" s="6">
        <v>22956</v>
      </c>
      <c r="AH141" s="6">
        <v>7348</v>
      </c>
      <c r="AI141" s="6">
        <v>48943</v>
      </c>
      <c r="AJ141" s="6">
        <v>13291</v>
      </c>
      <c r="AK141" s="6">
        <v>0</v>
      </c>
      <c r="AL141" s="6">
        <v>15950</v>
      </c>
      <c r="AM141" s="6">
        <v>35773</v>
      </c>
      <c r="AN141" s="6">
        <v>1156</v>
      </c>
      <c r="AO141" s="6">
        <v>33904</v>
      </c>
      <c r="AP141" s="6">
        <v>5535</v>
      </c>
      <c r="AQ141" s="6">
        <v>9540</v>
      </c>
      <c r="AR141" s="6">
        <v>257</v>
      </c>
      <c r="AS141" s="6">
        <v>6991</v>
      </c>
      <c r="AT141" s="6">
        <v>158225</v>
      </c>
      <c r="AU141" s="6">
        <v>4498</v>
      </c>
      <c r="AV141" s="6">
        <v>3</v>
      </c>
      <c r="AW141" s="6">
        <v>18398</v>
      </c>
      <c r="AX141" s="6">
        <v>840</v>
      </c>
      <c r="AY141" s="6">
        <v>194</v>
      </c>
      <c r="AZ141" s="6">
        <v>10275</v>
      </c>
      <c r="BA141" s="6">
        <v>45</v>
      </c>
      <c r="BB141" s="6">
        <v>11264.8857421875</v>
      </c>
      <c r="BC141" s="6">
        <v>772.68841552734375</v>
      </c>
      <c r="BD141" s="6">
        <v>9.2943811416625977</v>
      </c>
      <c r="BE141" s="6">
        <v>1589.300048828125</v>
      </c>
      <c r="BF141" s="6">
        <v>1506.5</v>
      </c>
      <c r="BG141" s="6">
        <v>8837.13671875</v>
      </c>
      <c r="BH141" s="6">
        <v>25.069931030273438</v>
      </c>
      <c r="BI141" s="6">
        <v>3230.457275390625</v>
      </c>
      <c r="BJ141" s="6">
        <v>10020.2412109375</v>
      </c>
    </row>
    <row r="142" spans="1:62" ht="12.75" x14ac:dyDescent="0.2">
      <c r="A142" s="11">
        <v>41105</v>
      </c>
      <c r="B142" s="6">
        <v>1081688</v>
      </c>
      <c r="C142" s="6">
        <v>42746</v>
      </c>
      <c r="D142" s="6">
        <v>3104</v>
      </c>
      <c r="E142" s="6">
        <v>29722</v>
      </c>
      <c r="F142" s="6">
        <v>18416</v>
      </c>
      <c r="G142" s="6">
        <v>73812</v>
      </c>
      <c r="H142" s="6">
        <v>10910</v>
      </c>
      <c r="I142" s="6">
        <v>12599</v>
      </c>
      <c r="J142" s="6">
        <v>6286</v>
      </c>
      <c r="L142" s="6">
        <v>114669</v>
      </c>
      <c r="M142" s="6">
        <v>38917</v>
      </c>
      <c r="O142" s="6">
        <v>1716</v>
      </c>
      <c r="P142" s="6">
        <v>21542</v>
      </c>
      <c r="Q142" s="6">
        <v>15119</v>
      </c>
      <c r="R142" s="6">
        <v>5424</v>
      </c>
      <c r="S142" s="6">
        <v>7331</v>
      </c>
      <c r="T142" s="6">
        <v>5512</v>
      </c>
      <c r="U142" s="6">
        <v>36827</v>
      </c>
      <c r="V142" s="6">
        <v>3611</v>
      </c>
      <c r="W142" s="6">
        <v>7890</v>
      </c>
      <c r="X142" s="6">
        <v>23375</v>
      </c>
      <c r="Y142" s="6">
        <v>29884</v>
      </c>
      <c r="Z142" s="6">
        <v>12363</v>
      </c>
      <c r="AA142" s="6">
        <v>33007</v>
      </c>
      <c r="AB142" s="6">
        <v>11097</v>
      </c>
      <c r="AC142" s="6">
        <v>639</v>
      </c>
      <c r="AD142" s="6">
        <v>3376</v>
      </c>
      <c r="AE142" s="6">
        <v>20959</v>
      </c>
      <c r="AF142" s="6">
        <v>5426</v>
      </c>
      <c r="AG142" s="6">
        <v>29859</v>
      </c>
      <c r="AH142" s="6">
        <v>8376</v>
      </c>
      <c r="AI142" s="6">
        <v>65796</v>
      </c>
      <c r="AJ142" s="6">
        <v>20603</v>
      </c>
      <c r="AK142" s="6">
        <v>0</v>
      </c>
      <c r="AL142" s="6">
        <v>20479</v>
      </c>
      <c r="AM142" s="6">
        <v>45372</v>
      </c>
      <c r="AN142" s="6">
        <v>3981</v>
      </c>
      <c r="AO142" s="6">
        <v>42507</v>
      </c>
      <c r="AP142" s="6">
        <v>6267</v>
      </c>
      <c r="AQ142" s="6">
        <v>12522</v>
      </c>
      <c r="AR142" s="6">
        <v>1276</v>
      </c>
      <c r="AS142" s="6">
        <v>8785</v>
      </c>
      <c r="AT142" s="6">
        <v>171113</v>
      </c>
      <c r="AU142" s="6">
        <v>4778</v>
      </c>
      <c r="AV142" s="6">
        <v>3</v>
      </c>
      <c r="AW142" s="6">
        <v>25195</v>
      </c>
      <c r="AX142" s="6">
        <v>2169</v>
      </c>
      <c r="AY142" s="6">
        <v>550</v>
      </c>
      <c r="AZ142" s="6">
        <v>15746</v>
      </c>
      <c r="BA142" s="6">
        <v>31</v>
      </c>
      <c r="BB142" s="6">
        <v>12259.205078125</v>
      </c>
      <c r="BC142" s="6">
        <v>779.18280029296875</v>
      </c>
      <c r="BD142" s="6">
        <v>5.9511609077453613</v>
      </c>
      <c r="BE142" s="6">
        <v>1567.9000244140625</v>
      </c>
      <c r="BF142" s="6">
        <v>1567</v>
      </c>
      <c r="BG142" s="6">
        <v>11097.99609375</v>
      </c>
      <c r="BH142" s="6">
        <v>277.22848510742187</v>
      </c>
      <c r="BI142" s="6">
        <v>2988.567626953125</v>
      </c>
      <c r="BJ142" s="6">
        <v>10638.92578125</v>
      </c>
    </row>
    <row r="143" spans="1:62" ht="12.75" x14ac:dyDescent="0.2">
      <c r="A143" s="11">
        <v>41136</v>
      </c>
      <c r="B143" s="6">
        <v>1003938</v>
      </c>
      <c r="C143" s="6">
        <v>39324</v>
      </c>
      <c r="D143" s="6">
        <v>3268</v>
      </c>
      <c r="E143" s="6">
        <v>35177</v>
      </c>
      <c r="F143" s="6">
        <v>15385</v>
      </c>
      <c r="G143" s="6">
        <v>101388</v>
      </c>
      <c r="H143" s="6">
        <v>10162</v>
      </c>
      <c r="I143" s="6">
        <v>12490</v>
      </c>
      <c r="J143" s="6">
        <v>5233</v>
      </c>
      <c r="L143" s="6">
        <v>114407</v>
      </c>
      <c r="M143" s="6">
        <v>32124</v>
      </c>
      <c r="O143" s="6">
        <v>2459</v>
      </c>
      <c r="P143" s="6">
        <v>9250</v>
      </c>
      <c r="Q143" s="6">
        <v>9148</v>
      </c>
      <c r="R143" s="6">
        <v>1770</v>
      </c>
      <c r="S143" s="6">
        <v>4445</v>
      </c>
      <c r="T143" s="6">
        <v>2634</v>
      </c>
      <c r="U143" s="6">
        <v>35333</v>
      </c>
      <c r="V143" s="6">
        <v>4143</v>
      </c>
      <c r="W143" s="6">
        <v>5571</v>
      </c>
      <c r="X143" s="6">
        <v>23234</v>
      </c>
      <c r="Y143" s="6">
        <v>15198</v>
      </c>
      <c r="Z143" s="6">
        <v>5581</v>
      </c>
      <c r="AA143" s="6">
        <v>29713</v>
      </c>
      <c r="AB143" s="6">
        <v>6970</v>
      </c>
      <c r="AC143" s="6">
        <v>703</v>
      </c>
      <c r="AD143" s="6">
        <v>1250</v>
      </c>
      <c r="AE143" s="6">
        <v>22608</v>
      </c>
      <c r="AF143" s="6">
        <v>5053</v>
      </c>
      <c r="AG143" s="6">
        <v>25873</v>
      </c>
      <c r="AH143" s="6">
        <v>8969</v>
      </c>
      <c r="AI143" s="6">
        <v>57285</v>
      </c>
      <c r="AJ143" s="6">
        <v>16794</v>
      </c>
      <c r="AK143" s="6">
        <v>0</v>
      </c>
      <c r="AL143" s="6">
        <v>15870</v>
      </c>
      <c r="AM143" s="6">
        <v>38833</v>
      </c>
      <c r="AN143" s="6">
        <v>7219</v>
      </c>
      <c r="AO143" s="6">
        <v>37929</v>
      </c>
      <c r="AP143" s="6">
        <v>7039</v>
      </c>
      <c r="AQ143" s="6">
        <v>9644</v>
      </c>
      <c r="AR143" s="6">
        <v>508</v>
      </c>
      <c r="AS143" s="6">
        <v>6545</v>
      </c>
      <c r="AT143" s="6">
        <v>178032</v>
      </c>
      <c r="AU143" s="6">
        <v>4999</v>
      </c>
      <c r="AV143" s="6">
        <v>3</v>
      </c>
      <c r="AW143" s="6">
        <v>19932</v>
      </c>
      <c r="AX143" s="6">
        <v>5935</v>
      </c>
      <c r="AY143" s="6">
        <v>289</v>
      </c>
      <c r="AZ143" s="6">
        <v>8183</v>
      </c>
      <c r="BA143" s="6">
        <v>36</v>
      </c>
      <c r="BB143" s="6">
        <v>12422.681640625</v>
      </c>
      <c r="BC143" s="6">
        <v>870.67138671875</v>
      </c>
      <c r="BD143" s="6">
        <v>5.9850344657897949</v>
      </c>
      <c r="BE143" s="6">
        <v>1110.5</v>
      </c>
      <c r="BF143" s="6">
        <v>1803</v>
      </c>
      <c r="BG143" s="6">
        <v>9556.361328125</v>
      </c>
      <c r="BH143" s="6">
        <v>255.52400207519531</v>
      </c>
      <c r="BI143" s="6">
        <v>3220.00341796875</v>
      </c>
      <c r="BJ143" s="6">
        <v>11786.345703125</v>
      </c>
    </row>
    <row r="144" spans="1:62" ht="12.75" x14ac:dyDescent="0.2">
      <c r="A144" s="11">
        <v>41167</v>
      </c>
      <c r="B144" s="6">
        <v>802588</v>
      </c>
      <c r="C144" s="6">
        <v>31873</v>
      </c>
      <c r="D144" s="6">
        <v>2970</v>
      </c>
      <c r="E144" s="6">
        <v>25391</v>
      </c>
      <c r="F144" s="6">
        <v>9328</v>
      </c>
      <c r="G144" s="6">
        <v>89558</v>
      </c>
      <c r="H144" s="6">
        <v>7620</v>
      </c>
      <c r="I144" s="6">
        <v>10483</v>
      </c>
      <c r="J144" s="6">
        <v>4553</v>
      </c>
      <c r="L144" s="6">
        <v>105942</v>
      </c>
      <c r="M144" s="6">
        <v>27422</v>
      </c>
      <c r="O144" s="6">
        <v>1634</v>
      </c>
      <c r="P144" s="6">
        <v>6252</v>
      </c>
      <c r="Q144" s="6">
        <v>6872</v>
      </c>
      <c r="R144" s="6">
        <v>925</v>
      </c>
      <c r="S144" s="6">
        <v>2195</v>
      </c>
      <c r="T144" s="6">
        <v>1454</v>
      </c>
      <c r="U144" s="6">
        <v>28605</v>
      </c>
      <c r="V144" s="6">
        <v>2646</v>
      </c>
      <c r="W144" s="6">
        <v>3438</v>
      </c>
      <c r="X144" s="6">
        <v>18343</v>
      </c>
      <c r="Y144" s="6">
        <v>10524</v>
      </c>
      <c r="Z144" s="6">
        <v>2551</v>
      </c>
      <c r="AA144" s="6">
        <v>20428</v>
      </c>
      <c r="AB144" s="6">
        <v>3352</v>
      </c>
      <c r="AC144" s="6">
        <v>528</v>
      </c>
      <c r="AD144" s="6">
        <v>267</v>
      </c>
      <c r="AE144" s="6">
        <v>17863</v>
      </c>
      <c r="AF144" s="6">
        <v>4512</v>
      </c>
      <c r="AG144" s="6">
        <v>22087</v>
      </c>
      <c r="AH144" s="6">
        <v>5946</v>
      </c>
      <c r="AI144" s="6">
        <v>41513</v>
      </c>
      <c r="AJ144" s="6">
        <v>14032</v>
      </c>
      <c r="AL144" s="6">
        <v>13233</v>
      </c>
      <c r="AM144" s="6">
        <v>27119</v>
      </c>
      <c r="AN144" s="6">
        <v>10546</v>
      </c>
      <c r="AO144" s="6">
        <v>32377</v>
      </c>
      <c r="AP144" s="6">
        <v>5516</v>
      </c>
      <c r="AQ144" s="6">
        <v>10620</v>
      </c>
      <c r="AR144" s="6">
        <v>52</v>
      </c>
      <c r="AS144" s="6">
        <v>6173</v>
      </c>
      <c r="AT144" s="6">
        <v>133771</v>
      </c>
      <c r="AU144" s="6">
        <v>4134</v>
      </c>
      <c r="AV144" s="6">
        <v>2</v>
      </c>
      <c r="AW144" s="6">
        <v>17131</v>
      </c>
      <c r="AX144" s="6">
        <v>6370</v>
      </c>
      <c r="AY144" s="6">
        <v>150</v>
      </c>
      <c r="AZ144" s="6">
        <v>4259</v>
      </c>
      <c r="BA144" s="6">
        <v>29</v>
      </c>
      <c r="BB144" s="6">
        <v>11955.740234375</v>
      </c>
      <c r="BC144" s="6">
        <v>561.62640380859375</v>
      </c>
      <c r="BD144" s="6">
        <v>95.906532287597656</v>
      </c>
      <c r="BE144" s="6">
        <v>599.4000244140625</v>
      </c>
      <c r="BF144" s="6">
        <v>1477.699951171875</v>
      </c>
      <c r="BG144" s="6">
        <v>8156.1484375</v>
      </c>
      <c r="BH144" s="6">
        <v>12.107711791992188</v>
      </c>
      <c r="BI144" s="6">
        <v>3686.7763671875</v>
      </c>
      <c r="BJ144" s="6">
        <v>10879.541015625</v>
      </c>
    </row>
    <row r="145" spans="1:65" ht="12.75" x14ac:dyDescent="0.2">
      <c r="A145" s="11">
        <v>41197</v>
      </c>
      <c r="B145" s="6">
        <v>669195</v>
      </c>
      <c r="C145" s="6">
        <v>24622</v>
      </c>
      <c r="D145" s="6">
        <v>3307</v>
      </c>
      <c r="E145" s="6">
        <v>19457</v>
      </c>
      <c r="F145" s="6">
        <v>9154</v>
      </c>
      <c r="G145" s="6">
        <v>82060</v>
      </c>
      <c r="H145" s="6">
        <v>4154</v>
      </c>
      <c r="I145" s="6">
        <v>10622</v>
      </c>
      <c r="J145" s="6">
        <v>4248</v>
      </c>
      <c r="L145" s="6">
        <v>94486</v>
      </c>
      <c r="M145" s="6">
        <v>22727</v>
      </c>
      <c r="O145" s="6">
        <v>1529</v>
      </c>
      <c r="P145" s="6">
        <v>2496</v>
      </c>
      <c r="Q145" s="6">
        <v>8357</v>
      </c>
      <c r="R145" s="6">
        <v>675</v>
      </c>
      <c r="S145" s="6">
        <v>957</v>
      </c>
      <c r="T145" s="6">
        <v>924</v>
      </c>
      <c r="U145" s="6">
        <v>23761</v>
      </c>
      <c r="V145" s="6">
        <v>2205</v>
      </c>
      <c r="W145" s="6">
        <v>2357</v>
      </c>
      <c r="X145" s="6">
        <v>15423</v>
      </c>
      <c r="Y145" s="6">
        <v>7910</v>
      </c>
      <c r="Z145" s="6">
        <v>1958</v>
      </c>
      <c r="AA145" s="6">
        <v>18099</v>
      </c>
      <c r="AB145" s="6">
        <v>1613</v>
      </c>
      <c r="AC145" s="6">
        <v>421</v>
      </c>
      <c r="AD145" s="6">
        <v>90</v>
      </c>
      <c r="AE145" s="6">
        <v>16263</v>
      </c>
      <c r="AF145" s="6">
        <v>4245</v>
      </c>
      <c r="AG145" s="6">
        <v>17093</v>
      </c>
      <c r="AH145" s="6">
        <v>5540</v>
      </c>
      <c r="AI145" s="6">
        <v>38655</v>
      </c>
      <c r="AJ145" s="6">
        <v>9107</v>
      </c>
      <c r="AL145" s="6">
        <v>12767</v>
      </c>
      <c r="AM145" s="6">
        <v>16847</v>
      </c>
      <c r="AN145" s="6">
        <v>10565</v>
      </c>
      <c r="AO145" s="6">
        <v>27688</v>
      </c>
      <c r="AP145" s="6">
        <v>5498</v>
      </c>
      <c r="AQ145" s="6">
        <v>10395</v>
      </c>
      <c r="AR145" s="6">
        <v>67</v>
      </c>
      <c r="AS145" s="6">
        <v>3973</v>
      </c>
      <c r="AT145" s="6">
        <v>102192</v>
      </c>
      <c r="AU145" s="6">
        <v>2858</v>
      </c>
      <c r="AV145" s="6">
        <v>2</v>
      </c>
      <c r="AW145" s="6">
        <v>12418</v>
      </c>
      <c r="AX145" s="6">
        <v>6656</v>
      </c>
      <c r="AY145" s="6">
        <v>170</v>
      </c>
      <c r="AZ145" s="6">
        <v>2541</v>
      </c>
      <c r="BA145" s="6">
        <v>45</v>
      </c>
      <c r="BB145" s="6">
        <v>12748.5283203125</v>
      </c>
      <c r="BC145" s="6">
        <v>1079.848876953125</v>
      </c>
      <c r="BD145" s="6">
        <v>91.042076110839844</v>
      </c>
      <c r="BE145" s="6">
        <v>876</v>
      </c>
      <c r="BF145" s="6">
        <v>1879.800048828125</v>
      </c>
      <c r="BG145" s="6">
        <v>7741.58837890625</v>
      </c>
      <c r="BH145" s="6">
        <v>0</v>
      </c>
      <c r="BI145" s="6">
        <v>3940.842041015625</v>
      </c>
      <c r="BJ145" s="6">
        <v>8554.001953125</v>
      </c>
    </row>
    <row r="146" spans="1:65" ht="12.75" x14ac:dyDescent="0.2">
      <c r="A146" s="11">
        <v>41228</v>
      </c>
      <c r="B146" s="6">
        <v>579745</v>
      </c>
      <c r="C146" s="6">
        <v>26858</v>
      </c>
      <c r="D146" s="6">
        <v>3573</v>
      </c>
      <c r="E146" s="6">
        <v>8550</v>
      </c>
      <c r="F146" s="6">
        <v>7487</v>
      </c>
      <c r="G146" s="6">
        <v>68922</v>
      </c>
      <c r="H146" s="6">
        <v>6320</v>
      </c>
      <c r="I146" s="6">
        <v>11042</v>
      </c>
      <c r="J146" s="6">
        <v>2301</v>
      </c>
      <c r="L146" s="6">
        <v>74621</v>
      </c>
      <c r="M146" s="6">
        <v>20277</v>
      </c>
      <c r="O146" s="6">
        <v>988</v>
      </c>
      <c r="P146" s="6">
        <v>3507</v>
      </c>
      <c r="Q146" s="6">
        <v>7243</v>
      </c>
      <c r="R146" s="6">
        <v>935</v>
      </c>
      <c r="S146" s="6">
        <v>841</v>
      </c>
      <c r="T146" s="6">
        <v>1332</v>
      </c>
      <c r="U146" s="6">
        <v>17837</v>
      </c>
      <c r="V146" s="6">
        <v>1624</v>
      </c>
      <c r="W146" s="6">
        <v>2972</v>
      </c>
      <c r="X146" s="6">
        <v>11707</v>
      </c>
      <c r="Y146" s="6">
        <v>8494</v>
      </c>
      <c r="Z146" s="6">
        <v>3085</v>
      </c>
      <c r="AA146" s="6">
        <v>16114</v>
      </c>
      <c r="AB146" s="6">
        <v>1901</v>
      </c>
      <c r="AC146" s="6">
        <v>303</v>
      </c>
      <c r="AD146" s="6">
        <v>115</v>
      </c>
      <c r="AE146" s="6">
        <v>12758</v>
      </c>
      <c r="AF146" s="6">
        <v>2269</v>
      </c>
      <c r="AG146" s="6">
        <v>11646</v>
      </c>
      <c r="AH146" s="6">
        <v>4305</v>
      </c>
      <c r="AI146" s="6">
        <v>39241</v>
      </c>
      <c r="AJ146" s="6">
        <v>7885</v>
      </c>
      <c r="AK146" s="6">
        <v>0</v>
      </c>
      <c r="AL146" s="6">
        <v>11033</v>
      </c>
      <c r="AM146" s="6">
        <v>14726</v>
      </c>
      <c r="AN146" s="6">
        <v>8185</v>
      </c>
      <c r="AO146" s="6">
        <v>28895</v>
      </c>
      <c r="AP146" s="6">
        <v>3384</v>
      </c>
      <c r="AQ146" s="6">
        <v>10398</v>
      </c>
      <c r="AR146" s="6">
        <v>6</v>
      </c>
      <c r="AS146" s="6">
        <v>4393</v>
      </c>
      <c r="AT146" s="6">
        <v>88702</v>
      </c>
      <c r="AU146" s="6">
        <v>3353</v>
      </c>
      <c r="AV146" s="6">
        <v>4</v>
      </c>
      <c r="AW146" s="6">
        <v>11311</v>
      </c>
      <c r="AX146" s="6">
        <v>3081</v>
      </c>
      <c r="AY146" s="6">
        <v>122</v>
      </c>
      <c r="AZ146" s="6">
        <v>5069</v>
      </c>
      <c r="BA146" s="6">
        <v>30</v>
      </c>
      <c r="BB146" s="6">
        <v>11659.4248046875</v>
      </c>
      <c r="BC146" s="6">
        <v>1056.890625</v>
      </c>
      <c r="BD146" s="6">
        <v>54.611919403076172</v>
      </c>
      <c r="BE146" s="6">
        <v>1633.5999755859375</v>
      </c>
      <c r="BF146" s="6">
        <v>1633.199951171875</v>
      </c>
      <c r="BG146" s="6">
        <v>8533.1259765625</v>
      </c>
      <c r="BH146" s="6">
        <v>0</v>
      </c>
      <c r="BI146" s="6">
        <v>4395.42236328125</v>
      </c>
      <c r="BJ146" s="6">
        <v>6630.8828125</v>
      </c>
    </row>
    <row r="147" spans="1:65" ht="12.75" x14ac:dyDescent="0.2">
      <c r="A147" s="11">
        <v>41258</v>
      </c>
      <c r="B147" s="6">
        <v>599502</v>
      </c>
      <c r="C147" s="6">
        <v>31222</v>
      </c>
      <c r="D147" s="6">
        <v>2989</v>
      </c>
      <c r="E147" s="6">
        <v>7054</v>
      </c>
      <c r="F147" s="6">
        <v>5712</v>
      </c>
      <c r="G147" s="6">
        <v>63863</v>
      </c>
      <c r="H147" s="6">
        <v>5693</v>
      </c>
      <c r="I147" s="6">
        <v>9348</v>
      </c>
      <c r="J147" s="6">
        <v>3411</v>
      </c>
      <c r="L147" s="6">
        <v>86123</v>
      </c>
      <c r="M147" s="6">
        <v>25326</v>
      </c>
      <c r="O147" s="6">
        <v>629</v>
      </c>
      <c r="P147" s="6">
        <v>2507</v>
      </c>
      <c r="Q147" s="6">
        <v>6959</v>
      </c>
      <c r="R147" s="6">
        <v>1087</v>
      </c>
      <c r="S147" s="6">
        <v>622</v>
      </c>
      <c r="T147" s="6">
        <v>606</v>
      </c>
      <c r="U147" s="6">
        <v>22977</v>
      </c>
      <c r="V147" s="6">
        <v>1532</v>
      </c>
      <c r="W147" s="6">
        <v>1226</v>
      </c>
      <c r="X147" s="6">
        <v>8177</v>
      </c>
      <c r="Y147" s="6">
        <v>5504</v>
      </c>
      <c r="Z147" s="6">
        <v>4671</v>
      </c>
      <c r="AA147" s="6">
        <v>18324</v>
      </c>
      <c r="AB147" s="6">
        <v>1904</v>
      </c>
      <c r="AC147" s="6">
        <v>316</v>
      </c>
      <c r="AD147" s="6">
        <v>55</v>
      </c>
      <c r="AE147" s="6">
        <v>15311</v>
      </c>
      <c r="AF147" s="6">
        <v>3488</v>
      </c>
      <c r="AG147" s="6">
        <v>11765</v>
      </c>
      <c r="AH147" s="6">
        <v>5235</v>
      </c>
      <c r="AI147" s="6">
        <v>34505</v>
      </c>
      <c r="AJ147" s="6">
        <v>11589</v>
      </c>
      <c r="AL147" s="6">
        <v>12980</v>
      </c>
      <c r="AM147" s="6">
        <v>14902</v>
      </c>
      <c r="AN147" s="6">
        <v>5782</v>
      </c>
      <c r="AO147" s="6">
        <v>30909</v>
      </c>
      <c r="AP147" s="6">
        <v>3524</v>
      </c>
      <c r="AQ147" s="6">
        <v>7333</v>
      </c>
      <c r="AR147" s="6">
        <v>169</v>
      </c>
      <c r="AS147" s="6">
        <v>5032</v>
      </c>
      <c r="AT147" s="6">
        <v>94898</v>
      </c>
      <c r="AU147" s="6">
        <v>3442</v>
      </c>
      <c r="AV147" s="6">
        <v>4</v>
      </c>
      <c r="AW147" s="6">
        <v>13239</v>
      </c>
      <c r="AX147" s="6">
        <v>2760</v>
      </c>
      <c r="AY147" s="6">
        <v>42</v>
      </c>
      <c r="AZ147" s="6">
        <v>4705</v>
      </c>
      <c r="BA147" s="6">
        <v>51</v>
      </c>
      <c r="BB147" s="6">
        <v>12816.9365234375</v>
      </c>
      <c r="BC147" s="6">
        <v>1085.1173095703125</v>
      </c>
      <c r="BD147" s="6">
        <v>8.3867731094360352</v>
      </c>
      <c r="BE147" s="6">
        <v>1930.5</v>
      </c>
      <c r="BF147" s="6">
        <v>1932</v>
      </c>
      <c r="BG147" s="6">
        <v>9869.57421875</v>
      </c>
      <c r="BH147" s="6">
        <v>234.72659301757812</v>
      </c>
      <c r="BI147" s="6">
        <v>5001.02587890625</v>
      </c>
      <c r="BJ147" s="6">
        <v>7075.39404296875</v>
      </c>
    </row>
    <row r="148" spans="1:65" ht="12.75" x14ac:dyDescent="0.2">
      <c r="A148" s="11">
        <v>41289</v>
      </c>
      <c r="B148" s="6">
        <v>628762</v>
      </c>
      <c r="C148" s="6">
        <v>26684</v>
      </c>
      <c r="D148" s="6">
        <v>3497</v>
      </c>
      <c r="E148" s="6">
        <v>10698</v>
      </c>
      <c r="F148" s="6">
        <v>9361</v>
      </c>
      <c r="G148" s="6">
        <v>65515</v>
      </c>
      <c r="H148" s="6">
        <v>6889</v>
      </c>
      <c r="I148" s="6">
        <v>8796</v>
      </c>
      <c r="J148" s="6">
        <v>2236</v>
      </c>
      <c r="L148" s="6">
        <v>75422</v>
      </c>
      <c r="M148" s="6">
        <v>22844</v>
      </c>
      <c r="O148" s="6">
        <v>2413</v>
      </c>
      <c r="P148" s="6">
        <v>2930</v>
      </c>
      <c r="Q148" s="6">
        <v>7582</v>
      </c>
      <c r="R148" s="6">
        <v>722</v>
      </c>
      <c r="S148" s="6">
        <v>1005</v>
      </c>
      <c r="T148" s="6">
        <v>1144</v>
      </c>
      <c r="U148" s="6">
        <v>20943</v>
      </c>
      <c r="V148" s="6">
        <v>2281</v>
      </c>
      <c r="W148" s="6">
        <v>480</v>
      </c>
      <c r="X148" s="6">
        <v>10286</v>
      </c>
      <c r="Y148" s="6">
        <v>7215</v>
      </c>
      <c r="Z148" s="6">
        <v>4053</v>
      </c>
      <c r="AA148" s="6">
        <v>22891</v>
      </c>
      <c r="AB148" s="6">
        <v>2968</v>
      </c>
      <c r="AD148" s="6">
        <v>45</v>
      </c>
      <c r="AE148" s="6">
        <v>15840</v>
      </c>
      <c r="AF148" s="6">
        <v>2883</v>
      </c>
      <c r="AG148" s="6">
        <v>14782</v>
      </c>
      <c r="AH148" s="6">
        <v>5256</v>
      </c>
      <c r="AI148" s="6">
        <v>33283</v>
      </c>
      <c r="AJ148" s="6">
        <v>15951</v>
      </c>
      <c r="AL148" s="6">
        <v>13617</v>
      </c>
      <c r="AM148" s="6">
        <v>18143</v>
      </c>
      <c r="AN148" s="6">
        <v>10204</v>
      </c>
      <c r="AO148" s="6">
        <v>31239</v>
      </c>
      <c r="AP148" s="6">
        <v>2751</v>
      </c>
      <c r="AQ148" s="6">
        <v>6938</v>
      </c>
      <c r="AR148" s="6">
        <v>244</v>
      </c>
      <c r="AS148" s="6">
        <v>4735</v>
      </c>
      <c r="AT148" s="6">
        <v>105856</v>
      </c>
      <c r="AU148" s="6">
        <v>4056</v>
      </c>
      <c r="AV148" s="6">
        <v>5</v>
      </c>
      <c r="AW148" s="6">
        <v>13894</v>
      </c>
      <c r="AX148" s="6">
        <v>4248</v>
      </c>
      <c r="AY148" s="6">
        <v>227</v>
      </c>
      <c r="AZ148" s="6">
        <v>5322</v>
      </c>
      <c r="BB148" s="6">
        <v>12432.5244140625</v>
      </c>
      <c r="BC148" s="6">
        <v>1027.3468017578125</v>
      </c>
      <c r="BD148" s="6">
        <v>45.959331512451172</v>
      </c>
      <c r="BE148" s="6">
        <v>1784.0999755859375</v>
      </c>
      <c r="BF148" s="6">
        <v>1353.300048828125</v>
      </c>
      <c r="BG148" s="6">
        <v>10528.875</v>
      </c>
      <c r="BH148" s="6">
        <v>1.2226028442382812</v>
      </c>
      <c r="BI148" s="6">
        <v>3767.381591796875</v>
      </c>
      <c r="BJ148" s="6">
        <v>7409.685546875</v>
      </c>
      <c r="BK148" s="27">
        <f t="shared" ref="BK148:BK165" si="0">SUM(C148:BA148)</f>
        <v>628374</v>
      </c>
      <c r="BL148" s="24">
        <f t="shared" ref="BL148:BL165" si="1">+BK148/B148</f>
        <v>0.99938291436187299</v>
      </c>
    </row>
    <row r="149" spans="1:65" ht="12.75" x14ac:dyDescent="0.2">
      <c r="A149" s="11">
        <v>41320</v>
      </c>
      <c r="B149" s="6">
        <v>564804</v>
      </c>
      <c r="C149" s="6">
        <v>30617</v>
      </c>
      <c r="D149" s="6">
        <v>2854</v>
      </c>
      <c r="E149" s="6">
        <v>8256</v>
      </c>
      <c r="F149" s="6">
        <v>8795</v>
      </c>
      <c r="G149" s="6">
        <v>60070</v>
      </c>
      <c r="H149" s="6">
        <v>4936</v>
      </c>
      <c r="I149" s="6">
        <v>8247</v>
      </c>
      <c r="J149" s="6">
        <v>2066</v>
      </c>
      <c r="L149" s="6">
        <v>75948</v>
      </c>
      <c r="M149" s="6">
        <v>23977</v>
      </c>
      <c r="O149" s="6">
        <v>1223</v>
      </c>
      <c r="P149" s="6">
        <v>2841</v>
      </c>
      <c r="Q149" s="6">
        <v>6771</v>
      </c>
      <c r="R149" s="6">
        <v>778</v>
      </c>
      <c r="S149" s="6">
        <v>1731</v>
      </c>
      <c r="T149" s="6">
        <v>816</v>
      </c>
      <c r="U149" s="6">
        <v>14427</v>
      </c>
      <c r="V149" s="6">
        <v>1270</v>
      </c>
      <c r="W149" s="6">
        <v>900</v>
      </c>
      <c r="X149" s="6">
        <v>6679</v>
      </c>
      <c r="Y149" s="6">
        <v>5908</v>
      </c>
      <c r="Z149" s="6">
        <v>2817</v>
      </c>
      <c r="AA149" s="6">
        <v>17398</v>
      </c>
      <c r="AB149" s="6">
        <v>2560</v>
      </c>
      <c r="AD149" s="6">
        <v>63</v>
      </c>
      <c r="AE149" s="6">
        <v>13664</v>
      </c>
      <c r="AF149" s="6">
        <v>2281</v>
      </c>
      <c r="AG149" s="6">
        <v>14675</v>
      </c>
      <c r="AH149" s="6">
        <v>4717</v>
      </c>
      <c r="AI149" s="6">
        <v>34621</v>
      </c>
      <c r="AJ149" s="6">
        <v>14442</v>
      </c>
      <c r="AL149" s="6">
        <v>14224</v>
      </c>
      <c r="AM149" s="6">
        <v>14453</v>
      </c>
      <c r="AN149" s="6">
        <v>9134</v>
      </c>
      <c r="AO149" s="6">
        <v>29132</v>
      </c>
      <c r="AP149" s="6">
        <v>1542</v>
      </c>
      <c r="AQ149" s="6">
        <v>6853</v>
      </c>
      <c r="AS149" s="6">
        <v>3598</v>
      </c>
      <c r="AT149" s="6">
        <v>82525</v>
      </c>
      <c r="AU149" s="6">
        <v>3161</v>
      </c>
      <c r="AV149" s="6">
        <v>4</v>
      </c>
      <c r="AW149" s="6">
        <v>13917</v>
      </c>
      <c r="AX149" s="6">
        <v>4956</v>
      </c>
      <c r="AY149" s="6">
        <v>165</v>
      </c>
      <c r="AZ149" s="6">
        <v>4442</v>
      </c>
      <c r="BB149" s="6">
        <v>11349.966796875</v>
      </c>
      <c r="BC149" s="6">
        <v>844.28863525390625</v>
      </c>
      <c r="BD149" s="6">
        <v>2.9145970344543457</v>
      </c>
      <c r="BE149" s="6">
        <v>1507.5</v>
      </c>
      <c r="BF149" s="6">
        <v>1202.0999755859375</v>
      </c>
      <c r="BG149" s="6">
        <v>9272.8984375</v>
      </c>
      <c r="BH149" s="6">
        <v>0</v>
      </c>
      <c r="BI149" s="6">
        <v>3268.070556640625</v>
      </c>
      <c r="BJ149" s="6">
        <v>5636.54736328125</v>
      </c>
      <c r="BK149" s="27">
        <f t="shared" si="0"/>
        <v>564454</v>
      </c>
      <c r="BL149" s="24">
        <f t="shared" si="1"/>
        <v>0.99938031600342769</v>
      </c>
    </row>
    <row r="150" spans="1:65" ht="12.75" x14ac:dyDescent="0.2">
      <c r="A150" s="11">
        <v>41348</v>
      </c>
      <c r="B150" s="6">
        <v>601263</v>
      </c>
      <c r="C150" s="6">
        <v>31108</v>
      </c>
      <c r="D150" s="6">
        <v>3150</v>
      </c>
      <c r="E150" s="6">
        <v>8753</v>
      </c>
      <c r="F150" s="6">
        <v>9045</v>
      </c>
      <c r="G150" s="6">
        <v>58616</v>
      </c>
      <c r="H150" s="6">
        <v>6887</v>
      </c>
      <c r="I150" s="6">
        <v>8910</v>
      </c>
      <c r="J150" s="6">
        <v>4578</v>
      </c>
      <c r="L150" s="6">
        <v>77893</v>
      </c>
      <c r="M150" s="6">
        <v>24076</v>
      </c>
      <c r="O150" s="6">
        <v>1614</v>
      </c>
      <c r="P150" s="6">
        <v>5517</v>
      </c>
      <c r="Q150" s="6">
        <v>6095</v>
      </c>
      <c r="R150" s="6">
        <v>802</v>
      </c>
      <c r="S150" s="6">
        <v>1993</v>
      </c>
      <c r="T150" s="6">
        <v>2033</v>
      </c>
      <c r="U150" s="6">
        <v>16498</v>
      </c>
      <c r="V150" s="6">
        <v>1779</v>
      </c>
      <c r="W150" s="6">
        <v>873</v>
      </c>
      <c r="X150" s="6">
        <v>9177</v>
      </c>
      <c r="Y150" s="6">
        <v>9418</v>
      </c>
      <c r="Z150" s="6">
        <v>4233</v>
      </c>
      <c r="AA150" s="6">
        <v>15591</v>
      </c>
      <c r="AB150" s="6">
        <v>3751</v>
      </c>
      <c r="AD150" s="6">
        <v>102</v>
      </c>
      <c r="AE150" s="6">
        <v>12637</v>
      </c>
      <c r="AF150" s="6">
        <v>2285</v>
      </c>
      <c r="AG150" s="6">
        <v>16825</v>
      </c>
      <c r="AH150" s="6">
        <v>4625</v>
      </c>
      <c r="AI150" s="6">
        <v>34587</v>
      </c>
      <c r="AJ150" s="6">
        <v>15968</v>
      </c>
      <c r="AL150" s="6">
        <v>13426</v>
      </c>
      <c r="AM150" s="6">
        <v>18759</v>
      </c>
      <c r="AN150" s="6">
        <v>10181</v>
      </c>
      <c r="AO150" s="6">
        <v>27466</v>
      </c>
      <c r="AP150" s="6">
        <v>2371</v>
      </c>
      <c r="AQ150" s="6">
        <v>7990</v>
      </c>
      <c r="AS150" s="6">
        <v>4495</v>
      </c>
      <c r="AT150" s="6">
        <v>90272</v>
      </c>
      <c r="AU150" s="6">
        <v>3773</v>
      </c>
      <c r="AV150" s="6">
        <v>4</v>
      </c>
      <c r="AW150" s="6">
        <v>9701</v>
      </c>
      <c r="AX150" s="6">
        <v>7020</v>
      </c>
      <c r="AY150" s="6">
        <v>158</v>
      </c>
      <c r="AZ150" s="6">
        <v>5753</v>
      </c>
      <c r="BB150" s="6">
        <v>12397.65234375</v>
      </c>
      <c r="BC150" s="6">
        <v>1177.031494140625</v>
      </c>
      <c r="BD150" s="6">
        <v>3.1594002246856689</v>
      </c>
      <c r="BE150" s="6">
        <v>1692.0999755859375</v>
      </c>
      <c r="BF150" s="6">
        <v>1049.699951171875</v>
      </c>
      <c r="BG150" s="6">
        <v>9752.880859375</v>
      </c>
      <c r="BH150" s="6">
        <v>0</v>
      </c>
      <c r="BI150" s="6">
        <v>4538.1044921875</v>
      </c>
      <c r="BJ150" s="6">
        <v>8124.05712890625</v>
      </c>
      <c r="BK150" s="27">
        <f t="shared" si="0"/>
        <v>600788</v>
      </c>
      <c r="BL150" s="24">
        <f t="shared" si="1"/>
        <v>0.99920999629114049</v>
      </c>
    </row>
    <row r="151" spans="1:65" ht="12.75" x14ac:dyDescent="0.2">
      <c r="A151" s="11">
        <v>41379</v>
      </c>
      <c r="B151" s="6">
        <v>561478</v>
      </c>
      <c r="C151" s="6">
        <v>22309</v>
      </c>
      <c r="D151" s="6">
        <v>2935</v>
      </c>
      <c r="E151" s="6">
        <v>11176</v>
      </c>
      <c r="F151" s="6">
        <v>5097</v>
      </c>
      <c r="G151" s="6">
        <v>51153</v>
      </c>
      <c r="H151" s="6">
        <v>6200</v>
      </c>
      <c r="I151" s="6">
        <v>8265</v>
      </c>
      <c r="J151" s="6">
        <v>2596</v>
      </c>
      <c r="L151" s="6">
        <v>79779</v>
      </c>
      <c r="M151" s="6">
        <v>20429</v>
      </c>
      <c r="O151" s="6">
        <v>765</v>
      </c>
      <c r="P151" s="6">
        <v>4761</v>
      </c>
      <c r="Q151" s="6">
        <v>4538</v>
      </c>
      <c r="R151" s="6">
        <v>554</v>
      </c>
      <c r="S151" s="6">
        <v>1405</v>
      </c>
      <c r="T151" s="6">
        <v>1470</v>
      </c>
      <c r="U151" s="6">
        <v>20184</v>
      </c>
      <c r="V151" s="6">
        <v>1657</v>
      </c>
      <c r="W151" s="6">
        <v>2125</v>
      </c>
      <c r="X151" s="6">
        <v>13971</v>
      </c>
      <c r="Y151" s="6">
        <v>9593</v>
      </c>
      <c r="Z151" s="6">
        <v>4717</v>
      </c>
      <c r="AA151" s="6">
        <v>13141</v>
      </c>
      <c r="AB151" s="6">
        <v>2008</v>
      </c>
      <c r="AD151" s="6">
        <v>120</v>
      </c>
      <c r="AE151" s="6">
        <v>10199</v>
      </c>
      <c r="AF151" s="6">
        <v>125</v>
      </c>
      <c r="AG151" s="6">
        <v>16922</v>
      </c>
      <c r="AH151" s="6">
        <v>5918</v>
      </c>
      <c r="AI151" s="6">
        <v>30646</v>
      </c>
      <c r="AJ151" s="6">
        <v>14409</v>
      </c>
      <c r="AL151" s="6">
        <v>9609</v>
      </c>
      <c r="AM151" s="6">
        <v>16604</v>
      </c>
      <c r="AN151" s="6">
        <v>4939</v>
      </c>
      <c r="AO151" s="6">
        <v>25676</v>
      </c>
      <c r="AP151" s="6">
        <v>4016</v>
      </c>
      <c r="AQ151" s="6">
        <v>7157</v>
      </c>
      <c r="AR151" s="6">
        <v>173</v>
      </c>
      <c r="AS151" s="6">
        <v>692</v>
      </c>
      <c r="AT151" s="6">
        <v>98380</v>
      </c>
      <c r="AU151" s="6">
        <v>3380</v>
      </c>
      <c r="AV151" s="6">
        <v>1</v>
      </c>
      <c r="AW151" s="6">
        <v>13472</v>
      </c>
      <c r="AX151" s="6">
        <v>2374</v>
      </c>
      <c r="AY151" s="6">
        <v>182</v>
      </c>
      <c r="AZ151" s="6">
        <v>5318</v>
      </c>
      <c r="BB151" s="6">
        <v>11551.7529296875</v>
      </c>
      <c r="BC151" s="6">
        <v>984.77374267578125</v>
      </c>
      <c r="BD151" s="6">
        <v>21.305610656738281</v>
      </c>
      <c r="BE151" s="6">
        <v>1383.199951171875</v>
      </c>
      <c r="BF151" s="6">
        <v>768</v>
      </c>
      <c r="BG151" s="6">
        <v>7966.7275390625</v>
      </c>
      <c r="BH151" s="6">
        <v>0</v>
      </c>
      <c r="BI151" s="6">
        <v>3820.449462890625</v>
      </c>
      <c r="BJ151" s="6">
        <v>6630.97900390625</v>
      </c>
      <c r="BK151" s="27">
        <f t="shared" si="0"/>
        <v>561140</v>
      </c>
      <c r="BL151" s="24">
        <f t="shared" si="1"/>
        <v>0.99939801737556944</v>
      </c>
    </row>
    <row r="152" spans="1:65" ht="12.75" x14ac:dyDescent="0.2">
      <c r="A152" s="11">
        <v>41409</v>
      </c>
      <c r="B152" s="6">
        <v>613004</v>
      </c>
      <c r="C152" s="6">
        <v>21814</v>
      </c>
      <c r="D152" s="6">
        <v>2660</v>
      </c>
      <c r="E152" s="6">
        <v>9608</v>
      </c>
      <c r="F152" s="6">
        <v>5777</v>
      </c>
      <c r="G152" s="6">
        <v>56457</v>
      </c>
      <c r="H152" s="6">
        <v>6136</v>
      </c>
      <c r="I152" s="6">
        <v>9363</v>
      </c>
      <c r="J152" s="6">
        <v>3353</v>
      </c>
      <c r="L152" s="6">
        <v>86344</v>
      </c>
      <c r="M152" s="6">
        <v>21096</v>
      </c>
      <c r="O152" s="6">
        <v>1125</v>
      </c>
      <c r="P152" s="6">
        <v>4305</v>
      </c>
      <c r="Q152" s="6">
        <v>6145</v>
      </c>
      <c r="R152" s="6">
        <v>865</v>
      </c>
      <c r="S152" s="6">
        <v>2094</v>
      </c>
      <c r="T152" s="6">
        <v>1690</v>
      </c>
      <c r="U152" s="6">
        <v>19404</v>
      </c>
      <c r="V152" s="6">
        <v>1383</v>
      </c>
      <c r="W152" s="6">
        <v>3196</v>
      </c>
      <c r="X152" s="6">
        <v>15442</v>
      </c>
      <c r="Y152" s="6">
        <v>11856</v>
      </c>
      <c r="Z152" s="6">
        <v>3596</v>
      </c>
      <c r="AA152" s="6">
        <v>17586</v>
      </c>
      <c r="AB152" s="6">
        <v>3359</v>
      </c>
      <c r="AD152" s="6">
        <v>263</v>
      </c>
      <c r="AE152" s="6">
        <v>13524</v>
      </c>
      <c r="AF152" s="6">
        <v>1281</v>
      </c>
      <c r="AG152" s="6">
        <v>17695</v>
      </c>
      <c r="AH152" s="6">
        <v>6193</v>
      </c>
      <c r="AI152" s="6">
        <v>35596</v>
      </c>
      <c r="AJ152" s="6">
        <v>15758</v>
      </c>
      <c r="AL152" s="6">
        <v>13781</v>
      </c>
      <c r="AM152" s="6">
        <v>19948</v>
      </c>
      <c r="AN152" s="6">
        <v>2888</v>
      </c>
      <c r="AO152" s="6">
        <v>27558</v>
      </c>
      <c r="AP152" s="6">
        <v>5297</v>
      </c>
      <c r="AQ152" s="6">
        <v>7032</v>
      </c>
      <c r="AS152" s="6">
        <v>1426</v>
      </c>
      <c r="AT152" s="6">
        <v>108498</v>
      </c>
      <c r="AU152" s="6">
        <v>2673</v>
      </c>
      <c r="AV152" s="6">
        <v>4</v>
      </c>
      <c r="AW152" s="6">
        <v>12592</v>
      </c>
      <c r="AX152" s="6">
        <v>2203</v>
      </c>
      <c r="AY152" s="6">
        <v>352</v>
      </c>
      <c r="AZ152" s="6">
        <v>3412</v>
      </c>
      <c r="BB152" s="6">
        <v>10933.849609375</v>
      </c>
      <c r="BC152" s="6">
        <v>927.2564697265625</v>
      </c>
      <c r="BD152" s="6">
        <v>30.027374267578125</v>
      </c>
      <c r="BE152" s="6">
        <v>926.29998779296875</v>
      </c>
      <c r="BF152" s="6">
        <v>675.4000244140625</v>
      </c>
      <c r="BG152" s="6">
        <v>7038.29248046875</v>
      </c>
      <c r="BH152" s="6">
        <v>0</v>
      </c>
      <c r="BI152" s="6">
        <v>2899.806884765625</v>
      </c>
      <c r="BJ152" s="6">
        <v>8755.7177734375</v>
      </c>
      <c r="BK152" s="27">
        <f t="shared" si="0"/>
        <v>612628</v>
      </c>
      <c r="BL152" s="24">
        <f t="shared" si="1"/>
        <v>0.99938662716719628</v>
      </c>
      <c r="BM152" s="27">
        <f>SUM(BK148:BK152)</f>
        <v>2967384</v>
      </c>
    </row>
    <row r="153" spans="1:65" ht="12.75" x14ac:dyDescent="0.2">
      <c r="A153" s="11">
        <v>41440</v>
      </c>
      <c r="B153" s="6">
        <v>733992</v>
      </c>
      <c r="C153" s="6">
        <v>29325</v>
      </c>
      <c r="D153" s="6">
        <v>2667</v>
      </c>
      <c r="E153" s="6">
        <v>23656</v>
      </c>
      <c r="F153" s="6">
        <v>10363</v>
      </c>
      <c r="G153" s="6">
        <v>66002</v>
      </c>
      <c r="H153" s="6">
        <v>8848</v>
      </c>
      <c r="I153" s="6">
        <v>8491</v>
      </c>
      <c r="J153" s="6">
        <v>3645</v>
      </c>
      <c r="L153" s="6">
        <v>96637</v>
      </c>
      <c r="M153" s="6">
        <v>26054</v>
      </c>
      <c r="O153" s="6">
        <v>1605</v>
      </c>
      <c r="P153" s="6">
        <v>3551</v>
      </c>
      <c r="Q153" s="6">
        <v>5609</v>
      </c>
      <c r="R153" s="6">
        <v>793</v>
      </c>
      <c r="S153" s="6">
        <v>3117</v>
      </c>
      <c r="T153" s="6">
        <v>924</v>
      </c>
      <c r="U153" s="6">
        <v>26728</v>
      </c>
      <c r="V153" s="6">
        <v>1775</v>
      </c>
      <c r="W153" s="6">
        <v>2385</v>
      </c>
      <c r="X153" s="6">
        <v>13808</v>
      </c>
      <c r="Y153" s="6">
        <v>8325</v>
      </c>
      <c r="Z153" s="6">
        <v>2928</v>
      </c>
      <c r="AA153" s="6">
        <v>25043</v>
      </c>
      <c r="AB153" s="6">
        <v>3499</v>
      </c>
      <c r="AC153" s="6">
        <v>301</v>
      </c>
      <c r="AD153" s="6">
        <v>427</v>
      </c>
      <c r="AE153" s="6">
        <v>17631</v>
      </c>
      <c r="AF153" s="6">
        <v>2935</v>
      </c>
      <c r="AG153" s="6">
        <v>19924</v>
      </c>
      <c r="AH153" s="6">
        <v>7248</v>
      </c>
      <c r="AI153" s="6">
        <v>41574</v>
      </c>
      <c r="AJ153" s="6">
        <v>17311</v>
      </c>
      <c r="AL153" s="6">
        <v>13245</v>
      </c>
      <c r="AM153" s="6">
        <v>26007</v>
      </c>
      <c r="AN153" s="6">
        <v>3653</v>
      </c>
      <c r="AO153" s="6">
        <v>28450</v>
      </c>
      <c r="AP153" s="6">
        <v>4521</v>
      </c>
      <c r="AQ153" s="6">
        <v>9799</v>
      </c>
      <c r="AS153" s="6">
        <v>3014</v>
      </c>
      <c r="AT153" s="6">
        <v>137055</v>
      </c>
      <c r="AU153" s="6">
        <v>3324</v>
      </c>
      <c r="AV153" s="6">
        <v>4</v>
      </c>
      <c r="AW153" s="6">
        <v>12395</v>
      </c>
      <c r="AX153" s="6">
        <v>4368</v>
      </c>
      <c r="AY153" s="6">
        <v>224</v>
      </c>
      <c r="AZ153" s="6">
        <v>4705</v>
      </c>
      <c r="BB153" s="6">
        <v>10875.138671875</v>
      </c>
      <c r="BC153" s="6">
        <v>901.13714599609375</v>
      </c>
      <c r="BD153" s="6">
        <v>0</v>
      </c>
      <c r="BE153" s="6">
        <v>1052.199951171875</v>
      </c>
      <c r="BF153" s="6">
        <v>646.4000244140625</v>
      </c>
      <c r="BG153" s="6">
        <v>7287.6484375</v>
      </c>
      <c r="BH153" s="6">
        <v>0</v>
      </c>
      <c r="BI153" s="6">
        <v>2552.865234375</v>
      </c>
      <c r="BJ153" s="6">
        <v>9654.77734375</v>
      </c>
      <c r="BK153" s="27">
        <f t="shared" si="0"/>
        <v>733893</v>
      </c>
      <c r="BL153" s="24">
        <f t="shared" si="1"/>
        <v>0.99986512114573456</v>
      </c>
    </row>
    <row r="154" spans="1:65" ht="12.75" x14ac:dyDescent="0.2">
      <c r="A154" s="11">
        <v>41470</v>
      </c>
      <c r="B154" s="6">
        <v>905868</v>
      </c>
      <c r="C154" s="6">
        <v>30779</v>
      </c>
      <c r="D154" s="6">
        <v>2549</v>
      </c>
      <c r="E154" s="6">
        <v>32223</v>
      </c>
      <c r="F154" s="6">
        <v>10497</v>
      </c>
      <c r="G154" s="6">
        <v>82047</v>
      </c>
      <c r="H154" s="6">
        <v>10258</v>
      </c>
      <c r="I154" s="6">
        <v>11393</v>
      </c>
      <c r="J154" s="6">
        <v>5026</v>
      </c>
      <c r="L154" s="6">
        <v>96912</v>
      </c>
      <c r="M154" s="6">
        <v>24911</v>
      </c>
      <c r="O154" s="6">
        <v>2918</v>
      </c>
      <c r="P154" s="6">
        <v>10638</v>
      </c>
      <c r="Q154" s="6">
        <v>9287</v>
      </c>
      <c r="R154" s="6">
        <v>2378</v>
      </c>
      <c r="S154" s="6">
        <v>3146</v>
      </c>
      <c r="T154" s="6">
        <v>2790</v>
      </c>
      <c r="U154" s="6">
        <v>30271</v>
      </c>
      <c r="V154" s="6">
        <v>2180</v>
      </c>
      <c r="W154" s="6">
        <v>4887</v>
      </c>
      <c r="X154" s="6">
        <v>22504</v>
      </c>
      <c r="Y154" s="6">
        <v>13313</v>
      </c>
      <c r="Z154" s="6">
        <v>6429</v>
      </c>
      <c r="AA154" s="6">
        <v>25297</v>
      </c>
      <c r="AB154" s="6">
        <v>4823</v>
      </c>
      <c r="AD154" s="6">
        <v>1233</v>
      </c>
      <c r="AE154" s="6">
        <v>21176</v>
      </c>
      <c r="AF154" s="6">
        <v>4140</v>
      </c>
      <c r="AG154" s="6">
        <v>29174</v>
      </c>
      <c r="AH154" s="6">
        <v>8071</v>
      </c>
      <c r="AI154" s="6">
        <v>62457</v>
      </c>
      <c r="AJ154" s="6">
        <v>19612</v>
      </c>
      <c r="AL154" s="6">
        <v>17455</v>
      </c>
      <c r="AM154" s="6">
        <v>29436</v>
      </c>
      <c r="AN154" s="6">
        <v>8628</v>
      </c>
      <c r="AO154" s="6">
        <v>37990</v>
      </c>
      <c r="AP154" s="6">
        <v>6014</v>
      </c>
      <c r="AQ154" s="6">
        <v>11958</v>
      </c>
      <c r="AR154" s="6">
        <v>951</v>
      </c>
      <c r="AS154" s="6">
        <v>3935</v>
      </c>
      <c r="AT154" s="6">
        <v>151346</v>
      </c>
      <c r="AU154" s="6">
        <v>4863</v>
      </c>
      <c r="AV154" s="6">
        <v>3</v>
      </c>
      <c r="AW154" s="6">
        <v>21601</v>
      </c>
      <c r="AX154" s="6">
        <v>9252</v>
      </c>
      <c r="AY154" s="6">
        <v>845</v>
      </c>
      <c r="AZ154" s="6">
        <v>7584</v>
      </c>
      <c r="BB154" s="6">
        <v>11749.9853515625</v>
      </c>
      <c r="BC154" s="6">
        <v>989.19110107421875</v>
      </c>
      <c r="BD154" s="6">
        <v>22.253990173339844</v>
      </c>
      <c r="BE154" s="6">
        <v>1350.4000244140625</v>
      </c>
      <c r="BF154" s="6">
        <v>1045.4000244140625</v>
      </c>
      <c r="BG154" s="6">
        <v>9624.51171875</v>
      </c>
      <c r="BH154" s="6">
        <v>0</v>
      </c>
      <c r="BI154" s="6">
        <v>2687.66943359375</v>
      </c>
      <c r="BJ154" s="6">
        <v>10966.2431640625</v>
      </c>
      <c r="BK154" s="27">
        <f t="shared" si="0"/>
        <v>905180</v>
      </c>
      <c r="BL154" s="24">
        <f t="shared" si="1"/>
        <v>0.9992405074470011</v>
      </c>
    </row>
    <row r="155" spans="1:65" ht="12.75" x14ac:dyDescent="0.2">
      <c r="A155" s="11">
        <v>41501</v>
      </c>
      <c r="B155" s="6">
        <v>898441</v>
      </c>
      <c r="C155" s="6">
        <v>33496</v>
      </c>
      <c r="D155" s="6">
        <v>2509</v>
      </c>
      <c r="E155" s="6">
        <v>32612</v>
      </c>
      <c r="F155" s="6">
        <v>10091</v>
      </c>
      <c r="G155" s="6">
        <v>82511</v>
      </c>
      <c r="H155" s="6">
        <v>9801</v>
      </c>
      <c r="I155" s="6">
        <v>9827</v>
      </c>
      <c r="J155" s="6">
        <v>4157</v>
      </c>
      <c r="L155" s="6">
        <v>107377</v>
      </c>
      <c r="M155" s="6">
        <v>28011</v>
      </c>
      <c r="O155" s="6">
        <v>3225</v>
      </c>
      <c r="P155" s="6">
        <v>6925</v>
      </c>
      <c r="Q155" s="6">
        <v>8716</v>
      </c>
      <c r="R155" s="6">
        <v>2207</v>
      </c>
      <c r="S155" s="6">
        <v>2951</v>
      </c>
      <c r="T155" s="6">
        <v>1184</v>
      </c>
      <c r="U155" s="6">
        <v>31530</v>
      </c>
      <c r="V155" s="6">
        <v>1627</v>
      </c>
      <c r="W155" s="6">
        <v>1743</v>
      </c>
      <c r="X155" s="6">
        <v>19294</v>
      </c>
      <c r="Y155" s="6">
        <v>11306</v>
      </c>
      <c r="Z155" s="6">
        <v>6016</v>
      </c>
      <c r="AA155" s="6">
        <v>26815</v>
      </c>
      <c r="AB155" s="6">
        <v>3684</v>
      </c>
      <c r="AD155" s="6">
        <v>1399</v>
      </c>
      <c r="AE155" s="6">
        <v>19233</v>
      </c>
      <c r="AF155" s="6">
        <v>3638</v>
      </c>
      <c r="AG155" s="6">
        <v>22216</v>
      </c>
      <c r="AH155" s="6">
        <v>8762</v>
      </c>
      <c r="AI155" s="6">
        <v>44729</v>
      </c>
      <c r="AJ155" s="6">
        <v>19504</v>
      </c>
      <c r="AL155" s="6">
        <v>15104</v>
      </c>
      <c r="AM155" s="6">
        <v>30981</v>
      </c>
      <c r="AN155" s="6">
        <v>11110</v>
      </c>
      <c r="AO155" s="6">
        <v>35567</v>
      </c>
      <c r="AP155" s="6">
        <v>5309</v>
      </c>
      <c r="AQ155" s="6">
        <v>10753</v>
      </c>
      <c r="AR155" s="6">
        <v>1013</v>
      </c>
      <c r="AS155" s="6">
        <v>3718</v>
      </c>
      <c r="AT155" s="6">
        <v>172002</v>
      </c>
      <c r="AU155" s="6">
        <v>4927</v>
      </c>
      <c r="AV155" s="6">
        <v>3</v>
      </c>
      <c r="AW155" s="6">
        <v>20057</v>
      </c>
      <c r="AX155" s="6">
        <v>11984</v>
      </c>
      <c r="AY155" s="6">
        <v>239</v>
      </c>
      <c r="AZ155" s="6">
        <v>7828</v>
      </c>
      <c r="BB155" s="6">
        <v>11981.2626953125</v>
      </c>
      <c r="BC155" s="6">
        <v>933.9940185546875</v>
      </c>
      <c r="BD155" s="6">
        <v>21.318958282470703</v>
      </c>
      <c r="BE155" s="6">
        <v>1573.5</v>
      </c>
      <c r="BF155" s="6">
        <v>1316.4000244140625</v>
      </c>
      <c r="BG155" s="6">
        <v>7154.37841796875</v>
      </c>
      <c r="BH155" s="6">
        <v>0</v>
      </c>
      <c r="BI155" s="6">
        <v>2973.060791015625</v>
      </c>
      <c r="BJ155" s="6">
        <v>10613.6787109375</v>
      </c>
      <c r="BK155" s="27">
        <f t="shared" si="0"/>
        <v>897691</v>
      </c>
      <c r="BL155" s="24">
        <f t="shared" si="1"/>
        <v>0.99916522064331437</v>
      </c>
    </row>
    <row r="156" spans="1:65" ht="12.75" x14ac:dyDescent="0.2">
      <c r="A156" s="11">
        <v>41532</v>
      </c>
      <c r="B156" s="6">
        <v>749379</v>
      </c>
      <c r="C156" s="6">
        <v>26773</v>
      </c>
      <c r="D156" s="6">
        <v>2322</v>
      </c>
      <c r="E156" s="6">
        <v>25355</v>
      </c>
      <c r="F156" s="6">
        <v>7482</v>
      </c>
      <c r="G156" s="6">
        <v>82139</v>
      </c>
      <c r="H156" s="6">
        <v>8839</v>
      </c>
      <c r="I156" s="6">
        <v>9182</v>
      </c>
      <c r="J156" s="6">
        <v>3895</v>
      </c>
      <c r="L156" s="6">
        <v>95708</v>
      </c>
      <c r="M156" s="6">
        <v>26038</v>
      </c>
      <c r="O156" s="6">
        <v>2800</v>
      </c>
      <c r="P156" s="6">
        <v>4513</v>
      </c>
      <c r="Q156" s="6">
        <v>5692</v>
      </c>
      <c r="R156" s="6">
        <v>1645</v>
      </c>
      <c r="S156" s="6">
        <v>2648</v>
      </c>
      <c r="T156" s="6">
        <v>706</v>
      </c>
      <c r="U156" s="6">
        <v>25259</v>
      </c>
      <c r="V156" s="6">
        <v>1484</v>
      </c>
      <c r="W156" s="6">
        <v>2796</v>
      </c>
      <c r="X156" s="6">
        <v>14444</v>
      </c>
      <c r="Y156" s="6">
        <v>7677</v>
      </c>
      <c r="Z156" s="6">
        <v>4911</v>
      </c>
      <c r="AA156" s="6">
        <v>18443</v>
      </c>
      <c r="AB156" s="6">
        <v>3635</v>
      </c>
      <c r="AD156" s="6">
        <v>617</v>
      </c>
      <c r="AE156" s="6">
        <v>15385</v>
      </c>
      <c r="AF156" s="6">
        <v>3169</v>
      </c>
      <c r="AG156" s="6">
        <v>18934</v>
      </c>
      <c r="AH156" s="6">
        <v>7000</v>
      </c>
      <c r="AI156" s="6">
        <v>34409</v>
      </c>
      <c r="AJ156" s="6">
        <v>18336</v>
      </c>
      <c r="AL156" s="6">
        <v>8592</v>
      </c>
      <c r="AM156" s="6">
        <v>23685</v>
      </c>
      <c r="AN156" s="6">
        <v>9036</v>
      </c>
      <c r="AO156" s="6">
        <v>29781</v>
      </c>
      <c r="AP156" s="6">
        <v>5223</v>
      </c>
      <c r="AQ156" s="6">
        <v>9001</v>
      </c>
      <c r="AR156" s="6">
        <v>528</v>
      </c>
      <c r="AS156" s="6">
        <v>2855</v>
      </c>
      <c r="AT156" s="6">
        <v>142792</v>
      </c>
      <c r="AU156" s="6">
        <v>4676</v>
      </c>
      <c r="AV156" s="6">
        <v>3</v>
      </c>
      <c r="AW156" s="6">
        <v>15834</v>
      </c>
      <c r="AX156" s="6">
        <v>9448</v>
      </c>
      <c r="AY156" s="6">
        <v>221</v>
      </c>
      <c r="AZ156" s="6">
        <v>4946</v>
      </c>
      <c r="BB156" s="6">
        <v>10583.7978515625</v>
      </c>
      <c r="BC156" s="6">
        <v>612.2034912109375</v>
      </c>
      <c r="BD156" s="6">
        <v>6.9391918182373047</v>
      </c>
      <c r="BE156" s="6">
        <v>1566.4000244140625</v>
      </c>
      <c r="BF156" s="6">
        <v>1153</v>
      </c>
      <c r="BG156" s="6">
        <v>7357.296875</v>
      </c>
      <c r="BH156" s="6">
        <v>0</v>
      </c>
      <c r="BI156" s="6">
        <v>2964.517578125</v>
      </c>
      <c r="BJ156" s="6">
        <v>8925.4560546875</v>
      </c>
      <c r="BK156" s="27">
        <f t="shared" si="0"/>
        <v>748857</v>
      </c>
      <c r="BL156" s="24">
        <f t="shared" si="1"/>
        <v>0.9993034232344381</v>
      </c>
    </row>
    <row r="157" spans="1:65" ht="12.75" x14ac:dyDescent="0.2">
      <c r="A157" s="11">
        <v>41562</v>
      </c>
      <c r="B157" s="6">
        <v>636285</v>
      </c>
      <c r="C157" s="6">
        <v>26791</v>
      </c>
      <c r="D157" s="6">
        <v>2440</v>
      </c>
      <c r="E157" s="6">
        <v>15157</v>
      </c>
      <c r="F157" s="6">
        <v>6116</v>
      </c>
      <c r="G157" s="6">
        <v>69457</v>
      </c>
      <c r="H157" s="6">
        <v>5479</v>
      </c>
      <c r="I157" s="6">
        <v>8042</v>
      </c>
      <c r="J157" s="6">
        <v>3483</v>
      </c>
      <c r="L157" s="6">
        <v>93341</v>
      </c>
      <c r="M157" s="6">
        <v>24806</v>
      </c>
      <c r="O157" s="6">
        <v>1573</v>
      </c>
      <c r="P157" s="6">
        <v>1804</v>
      </c>
      <c r="Q157" s="6">
        <v>6364</v>
      </c>
      <c r="S157" s="6">
        <v>1604</v>
      </c>
      <c r="T157" s="6">
        <v>717</v>
      </c>
      <c r="U157" s="6">
        <v>20509</v>
      </c>
      <c r="V157" s="6">
        <v>1384</v>
      </c>
      <c r="W157" s="6">
        <v>2126</v>
      </c>
      <c r="X157" s="6">
        <v>14110</v>
      </c>
      <c r="Y157" s="6">
        <v>8025</v>
      </c>
      <c r="Z157" s="6">
        <v>2805</v>
      </c>
      <c r="AA157" s="6">
        <v>17349</v>
      </c>
      <c r="AB157" s="6">
        <v>1884</v>
      </c>
      <c r="AE157" s="6">
        <v>14136</v>
      </c>
      <c r="AF157" s="6">
        <v>2096</v>
      </c>
      <c r="AG157" s="6">
        <v>16392</v>
      </c>
      <c r="AH157" s="6">
        <v>5144</v>
      </c>
      <c r="AI157" s="6">
        <v>28990</v>
      </c>
      <c r="AJ157" s="6">
        <v>15088</v>
      </c>
      <c r="AL157" s="6">
        <v>14095</v>
      </c>
      <c r="AM157" s="6">
        <v>14245</v>
      </c>
      <c r="AN157" s="6">
        <v>9151</v>
      </c>
      <c r="AO157" s="6">
        <v>28201</v>
      </c>
      <c r="AP157" s="6">
        <v>4423</v>
      </c>
      <c r="AQ157" s="6">
        <v>6423</v>
      </c>
      <c r="AS157" s="6">
        <v>2718</v>
      </c>
      <c r="AT157" s="6">
        <v>107900</v>
      </c>
      <c r="AU157" s="6">
        <v>4355</v>
      </c>
      <c r="AV157" s="6">
        <v>4</v>
      </c>
      <c r="AW157" s="6">
        <v>11788</v>
      </c>
      <c r="AX157" s="6">
        <v>9436</v>
      </c>
      <c r="AY157" s="6">
        <v>43</v>
      </c>
      <c r="AZ157" s="6">
        <v>4753</v>
      </c>
      <c r="BB157" s="6">
        <v>10984.662109375</v>
      </c>
      <c r="BC157" s="6">
        <v>1354.9427490234375</v>
      </c>
      <c r="BD157" s="6">
        <v>47.522762298583984</v>
      </c>
      <c r="BE157" s="6">
        <v>1417</v>
      </c>
      <c r="BF157" s="6">
        <v>1254.4000244140625</v>
      </c>
      <c r="BG157" s="6">
        <v>6460.955078125</v>
      </c>
      <c r="BH157" s="6">
        <v>0</v>
      </c>
      <c r="BI157" s="6">
        <v>3478.68798828125</v>
      </c>
      <c r="BJ157" s="6">
        <v>8665.1103515625</v>
      </c>
      <c r="BK157" s="27">
        <f t="shared" si="0"/>
        <v>634747</v>
      </c>
      <c r="BL157" s="24">
        <f t="shared" si="1"/>
        <v>0.99758284416574339</v>
      </c>
    </row>
    <row r="158" spans="1:65" ht="12.75" x14ac:dyDescent="0.2">
      <c r="A158" s="11">
        <v>41593</v>
      </c>
      <c r="B158" s="6">
        <v>598192</v>
      </c>
      <c r="C158" s="6">
        <v>26837</v>
      </c>
      <c r="D158" s="6">
        <v>2854</v>
      </c>
      <c r="E158" s="6">
        <v>11608</v>
      </c>
      <c r="F158" s="6">
        <v>4707</v>
      </c>
      <c r="G158" s="6">
        <v>69557</v>
      </c>
      <c r="H158" s="6">
        <v>5706</v>
      </c>
      <c r="I158" s="6">
        <v>8323</v>
      </c>
      <c r="J158" s="6">
        <v>2355</v>
      </c>
      <c r="L158" s="6">
        <v>76228</v>
      </c>
      <c r="M158" s="6">
        <v>19498</v>
      </c>
      <c r="O158" s="6">
        <v>2137</v>
      </c>
      <c r="P158" s="6">
        <v>2447</v>
      </c>
      <c r="Q158" s="6">
        <v>5997</v>
      </c>
      <c r="R158" s="6">
        <v>951</v>
      </c>
      <c r="S158" s="6">
        <v>1310</v>
      </c>
      <c r="T158" s="6">
        <v>582</v>
      </c>
      <c r="U158" s="6">
        <v>18697</v>
      </c>
      <c r="V158" s="6">
        <v>1678</v>
      </c>
      <c r="W158" s="6">
        <v>600</v>
      </c>
      <c r="X158" s="6">
        <v>9542</v>
      </c>
      <c r="Y158" s="6">
        <v>7314</v>
      </c>
      <c r="Z158" s="6">
        <v>3672</v>
      </c>
      <c r="AA158" s="6">
        <v>16772</v>
      </c>
      <c r="AB158" s="6">
        <v>1662</v>
      </c>
      <c r="AD158" s="6">
        <v>327</v>
      </c>
      <c r="AE158" s="6">
        <v>12992</v>
      </c>
      <c r="AF158" s="6">
        <v>2396</v>
      </c>
      <c r="AG158" s="6">
        <v>16085</v>
      </c>
      <c r="AH158" s="6">
        <v>5563</v>
      </c>
      <c r="AI158" s="6">
        <v>31434</v>
      </c>
      <c r="AJ158" s="6">
        <v>15652</v>
      </c>
      <c r="AL158" s="6">
        <v>13669</v>
      </c>
      <c r="AM158" s="6">
        <v>14352</v>
      </c>
      <c r="AN158" s="6">
        <v>10248</v>
      </c>
      <c r="AO158" s="6">
        <v>28271</v>
      </c>
      <c r="AP158" s="6">
        <v>2864</v>
      </c>
      <c r="AQ158" s="6">
        <v>5535</v>
      </c>
      <c r="AR158" s="6">
        <v>494</v>
      </c>
      <c r="AS158" s="6">
        <v>2098</v>
      </c>
      <c r="AT158" s="6">
        <v>104887</v>
      </c>
      <c r="AU158" s="6">
        <v>4437</v>
      </c>
      <c r="AV158" s="6">
        <v>4</v>
      </c>
      <c r="AW158" s="6">
        <v>13595</v>
      </c>
      <c r="AX158" s="6">
        <v>7589</v>
      </c>
      <c r="AY158" s="6">
        <v>36</v>
      </c>
      <c r="AZ158" s="6">
        <v>4195</v>
      </c>
      <c r="BB158" s="6">
        <v>12310.1435546875</v>
      </c>
      <c r="BC158" s="6">
        <v>986.2225341796875</v>
      </c>
      <c r="BD158" s="6">
        <v>1.8181635141372681</v>
      </c>
      <c r="BE158" s="6">
        <v>1712.5999755859375</v>
      </c>
      <c r="BF158" s="6">
        <v>1409.9000244140625</v>
      </c>
      <c r="BG158" s="6">
        <v>6184.43994140625</v>
      </c>
      <c r="BH158" s="6">
        <v>0</v>
      </c>
      <c r="BI158" s="6">
        <v>3771.114990234375</v>
      </c>
      <c r="BJ158" s="6">
        <v>8030.75146484375</v>
      </c>
      <c r="BK158" s="27">
        <f t="shared" si="0"/>
        <v>597757</v>
      </c>
      <c r="BL158" s="24">
        <f t="shared" si="1"/>
        <v>0.99927280873030733</v>
      </c>
    </row>
    <row r="159" spans="1:65" ht="12.75" x14ac:dyDescent="0.2">
      <c r="A159" s="11">
        <v>41623</v>
      </c>
      <c r="B159" s="6">
        <v>661816</v>
      </c>
      <c r="C159" s="6">
        <v>27112</v>
      </c>
      <c r="D159" s="6">
        <v>2983</v>
      </c>
      <c r="E159" s="6">
        <v>17322</v>
      </c>
      <c r="F159" s="6">
        <v>6804</v>
      </c>
      <c r="G159" s="6">
        <v>78541</v>
      </c>
      <c r="H159" s="6">
        <v>8893</v>
      </c>
      <c r="I159" s="6">
        <v>7856</v>
      </c>
      <c r="J159" s="6">
        <v>2539</v>
      </c>
      <c r="L159" s="6">
        <v>71967</v>
      </c>
      <c r="M159" s="6">
        <v>18372</v>
      </c>
      <c r="O159" s="6">
        <v>3197</v>
      </c>
      <c r="P159" s="6">
        <v>2408</v>
      </c>
      <c r="Q159" s="6">
        <v>6665</v>
      </c>
      <c r="R159" s="6">
        <v>1378</v>
      </c>
      <c r="S159" s="6">
        <v>1482</v>
      </c>
      <c r="T159" s="6">
        <v>551</v>
      </c>
      <c r="U159" s="6">
        <v>23021</v>
      </c>
      <c r="V159" s="6">
        <v>2382</v>
      </c>
      <c r="W159" s="6">
        <v>2335</v>
      </c>
      <c r="X159" s="6">
        <v>6799</v>
      </c>
      <c r="Y159" s="6">
        <v>9057</v>
      </c>
      <c r="Z159" s="6">
        <v>5001</v>
      </c>
      <c r="AA159" s="6">
        <v>17886</v>
      </c>
      <c r="AB159" s="6">
        <v>3171</v>
      </c>
      <c r="AE159" s="6">
        <v>14945</v>
      </c>
      <c r="AF159" s="6">
        <v>2412</v>
      </c>
      <c r="AG159" s="6">
        <v>18177</v>
      </c>
      <c r="AH159" s="6">
        <v>6369</v>
      </c>
      <c r="AI159" s="6">
        <v>35966</v>
      </c>
      <c r="AJ159" s="6">
        <v>18969</v>
      </c>
      <c r="AL159" s="6">
        <v>13424</v>
      </c>
      <c r="AM159" s="6">
        <v>21757</v>
      </c>
      <c r="AN159" s="6">
        <v>12552</v>
      </c>
      <c r="AO159" s="6">
        <v>29838</v>
      </c>
      <c r="AP159" s="6">
        <v>2210</v>
      </c>
      <c r="AQ159" s="6">
        <v>5557</v>
      </c>
      <c r="AR159" s="6">
        <v>1027</v>
      </c>
      <c r="AS159" s="6">
        <v>2256</v>
      </c>
      <c r="AT159" s="6">
        <v>114735</v>
      </c>
      <c r="AU159" s="6">
        <v>5186</v>
      </c>
      <c r="AV159" s="6">
        <v>4</v>
      </c>
      <c r="AW159" s="6">
        <v>12834</v>
      </c>
      <c r="AX159" s="6">
        <v>10457</v>
      </c>
      <c r="AY159" s="6">
        <v>136</v>
      </c>
      <c r="AZ159" s="6">
        <v>4404</v>
      </c>
      <c r="BB159" s="6">
        <v>13378.154296875</v>
      </c>
      <c r="BC159" s="6">
        <v>2073.113037109375</v>
      </c>
      <c r="BD159" s="6">
        <v>11.903223037719727</v>
      </c>
      <c r="BE159" s="6">
        <v>1717</v>
      </c>
      <c r="BF159" s="6">
        <v>1536.800048828125</v>
      </c>
      <c r="BG159" s="6">
        <v>7333.064453125</v>
      </c>
      <c r="BH159" s="6">
        <v>4.7720952033996582</v>
      </c>
      <c r="BI159" s="6">
        <v>4589.40966796875</v>
      </c>
      <c r="BJ159" s="6">
        <v>7328.947265625</v>
      </c>
      <c r="BK159" s="27">
        <f t="shared" si="0"/>
        <v>660937</v>
      </c>
      <c r="BL159" s="24">
        <f t="shared" si="1"/>
        <v>0.99867183628077894</v>
      </c>
      <c r="BM159" s="27">
        <f>SUM(BK148:BK159)</f>
        <v>8146446</v>
      </c>
    </row>
    <row r="160" spans="1:65" ht="12.75" x14ac:dyDescent="0.2">
      <c r="A160" s="11">
        <v>41654</v>
      </c>
      <c r="B160" s="6">
        <v>661523</v>
      </c>
      <c r="C160" s="6">
        <v>31424</v>
      </c>
      <c r="D160" s="6">
        <v>3248</v>
      </c>
      <c r="E160" s="6">
        <v>10534</v>
      </c>
      <c r="F160" s="6">
        <v>7429</v>
      </c>
      <c r="G160" s="6">
        <v>70349</v>
      </c>
      <c r="H160" s="6">
        <v>6483</v>
      </c>
      <c r="I160" s="6">
        <v>5960</v>
      </c>
      <c r="J160" s="6">
        <v>1947</v>
      </c>
      <c r="L160" s="6">
        <v>78875</v>
      </c>
      <c r="M160" s="6">
        <v>21868</v>
      </c>
      <c r="O160" s="6">
        <v>2701</v>
      </c>
      <c r="P160" s="6">
        <v>5131</v>
      </c>
      <c r="Q160" s="6">
        <v>10167</v>
      </c>
      <c r="R160" s="6">
        <v>945</v>
      </c>
      <c r="S160" s="6">
        <v>1785</v>
      </c>
      <c r="T160" s="6">
        <v>6161</v>
      </c>
      <c r="U160" s="6">
        <v>25721</v>
      </c>
      <c r="V160" s="6">
        <v>2644</v>
      </c>
      <c r="W160" s="6">
        <v>1191</v>
      </c>
      <c r="X160" s="6">
        <v>7693</v>
      </c>
      <c r="Y160" s="6">
        <v>12572</v>
      </c>
      <c r="Z160" s="6">
        <v>3178</v>
      </c>
      <c r="AA160" s="6">
        <v>23073</v>
      </c>
      <c r="AB160" s="6">
        <v>3279</v>
      </c>
      <c r="AE160" s="6">
        <v>11295</v>
      </c>
      <c r="AF160" s="6">
        <v>582</v>
      </c>
      <c r="AG160" s="6">
        <v>16358</v>
      </c>
      <c r="AH160" s="6">
        <v>5758</v>
      </c>
      <c r="AI160" s="6">
        <v>32728</v>
      </c>
      <c r="AJ160" s="6">
        <v>17840</v>
      </c>
      <c r="AL160" s="6">
        <v>15515</v>
      </c>
      <c r="AM160" s="6">
        <v>20541</v>
      </c>
      <c r="AN160" s="6">
        <v>11645</v>
      </c>
      <c r="AO160" s="6">
        <v>27697</v>
      </c>
      <c r="AP160" s="6">
        <v>2553</v>
      </c>
      <c r="AQ160" s="6">
        <v>7136</v>
      </c>
      <c r="AS160" s="6">
        <v>6188</v>
      </c>
      <c r="AT160" s="6">
        <v>107405</v>
      </c>
      <c r="AU160" s="6">
        <v>4478</v>
      </c>
      <c r="AV160" s="6">
        <v>4</v>
      </c>
      <c r="AW160" s="6">
        <v>13388</v>
      </c>
      <c r="AX160" s="6">
        <v>8999</v>
      </c>
      <c r="AY160" s="6">
        <v>1056</v>
      </c>
      <c r="AZ160" s="6">
        <v>5026</v>
      </c>
      <c r="BB160" s="6">
        <v>12875.5517578125</v>
      </c>
      <c r="BC160" s="6">
        <v>1549.388916015625</v>
      </c>
      <c r="BD160" s="6">
        <v>107.50485992431641</v>
      </c>
      <c r="BE160" s="6">
        <v>1855.5</v>
      </c>
      <c r="BF160" s="6">
        <v>1153.300048828125</v>
      </c>
      <c r="BG160" s="6">
        <v>8170.77880859375</v>
      </c>
      <c r="BH160" s="6">
        <v>0</v>
      </c>
      <c r="BI160" s="6">
        <v>3797.0419921875</v>
      </c>
      <c r="BJ160" s="6">
        <v>7675.2177734375</v>
      </c>
      <c r="BK160" s="27">
        <f t="shared" si="0"/>
        <v>660550</v>
      </c>
      <c r="BL160" s="24">
        <f t="shared" si="1"/>
        <v>0.99852915166970768</v>
      </c>
    </row>
    <row r="161" spans="1:68" ht="12.75" x14ac:dyDescent="0.2">
      <c r="A161" s="11">
        <v>41685</v>
      </c>
      <c r="B161" s="6">
        <v>554241</v>
      </c>
      <c r="C161" s="6">
        <v>18024</v>
      </c>
      <c r="D161" s="6">
        <v>2519</v>
      </c>
      <c r="E161" s="6">
        <v>9727</v>
      </c>
      <c r="F161" s="6">
        <v>4537</v>
      </c>
      <c r="G161" s="6">
        <v>72606</v>
      </c>
      <c r="H161" s="6">
        <v>6424</v>
      </c>
      <c r="I161" s="6">
        <v>6454</v>
      </c>
      <c r="J161" s="6">
        <v>1851</v>
      </c>
      <c r="L161" s="6">
        <v>61733</v>
      </c>
      <c r="M161" s="6">
        <v>14162</v>
      </c>
      <c r="O161" s="6">
        <v>2173</v>
      </c>
      <c r="P161" s="6">
        <v>1234</v>
      </c>
      <c r="Q161" s="6">
        <v>8055</v>
      </c>
      <c r="R161" s="6">
        <v>629</v>
      </c>
      <c r="S161" s="6">
        <v>1539</v>
      </c>
      <c r="T161" s="6">
        <v>3222</v>
      </c>
      <c r="U161" s="6">
        <v>19961</v>
      </c>
      <c r="V161" s="6">
        <v>1902</v>
      </c>
      <c r="W161" s="6">
        <v>821</v>
      </c>
      <c r="X161" s="6">
        <v>7916</v>
      </c>
      <c r="Y161" s="6">
        <v>11234</v>
      </c>
      <c r="Z161" s="6">
        <v>1691</v>
      </c>
      <c r="AA161" s="6">
        <v>16295</v>
      </c>
      <c r="AB161" s="6">
        <v>2275</v>
      </c>
      <c r="AD161" s="6">
        <v>99</v>
      </c>
      <c r="AE161" s="6">
        <v>10102</v>
      </c>
      <c r="AF161" s="6">
        <v>406</v>
      </c>
      <c r="AG161" s="6">
        <v>17562</v>
      </c>
      <c r="AH161" s="6">
        <v>4709</v>
      </c>
      <c r="AI161" s="6">
        <v>32845</v>
      </c>
      <c r="AJ161" s="6">
        <v>8693</v>
      </c>
      <c r="AL161" s="6">
        <v>13358</v>
      </c>
      <c r="AM161" s="6">
        <v>20430</v>
      </c>
      <c r="AN161" s="6">
        <v>10385</v>
      </c>
      <c r="AO161" s="6">
        <v>24597</v>
      </c>
      <c r="AP161" s="6">
        <v>1746</v>
      </c>
      <c r="AQ161" s="6">
        <v>4651</v>
      </c>
      <c r="AS161" s="6">
        <v>1771</v>
      </c>
      <c r="AT161" s="6">
        <v>95087</v>
      </c>
      <c r="AU161" s="6">
        <v>3940</v>
      </c>
      <c r="AV161" s="6">
        <v>3</v>
      </c>
      <c r="AW161" s="6">
        <v>13541</v>
      </c>
      <c r="AX161" s="6">
        <v>7701</v>
      </c>
      <c r="AY161" s="6">
        <v>726</v>
      </c>
      <c r="AZ161" s="6">
        <v>4276</v>
      </c>
      <c r="BB161" s="6">
        <v>12356.4970703125</v>
      </c>
      <c r="BC161" s="6">
        <v>940.2127685546875</v>
      </c>
      <c r="BD161" s="6">
        <v>2.9145970344543457</v>
      </c>
      <c r="BE161" s="6">
        <v>1589.699951171875</v>
      </c>
      <c r="BF161" s="6">
        <v>2404.89990234375</v>
      </c>
      <c r="BG161" s="6">
        <v>7036.52392578125</v>
      </c>
      <c r="BH161" s="6">
        <v>0</v>
      </c>
      <c r="BI161" s="6">
        <v>3448.337158203125</v>
      </c>
      <c r="BJ161" s="6">
        <v>5838.5380859375</v>
      </c>
      <c r="BK161" s="27">
        <f t="shared" si="0"/>
        <v>553612</v>
      </c>
      <c r="BL161" s="24">
        <f t="shared" si="1"/>
        <v>0.99886511463424754</v>
      </c>
    </row>
    <row r="162" spans="1:68" ht="12.75" x14ac:dyDescent="0.2">
      <c r="A162" s="11">
        <v>41713</v>
      </c>
      <c r="B162" s="6">
        <v>557374</v>
      </c>
      <c r="C162" s="6">
        <v>26522</v>
      </c>
      <c r="D162" s="6">
        <v>2321</v>
      </c>
      <c r="E162" s="6">
        <v>5456</v>
      </c>
      <c r="F162" s="6">
        <v>6072</v>
      </c>
      <c r="G162" s="6">
        <v>57611</v>
      </c>
      <c r="H162" s="6">
        <v>8285</v>
      </c>
      <c r="I162" s="6">
        <v>6883</v>
      </c>
      <c r="J162" s="6">
        <v>3005</v>
      </c>
      <c r="L162" s="6">
        <v>78996</v>
      </c>
      <c r="M162" s="6">
        <v>18334</v>
      </c>
      <c r="O162" s="6">
        <v>362</v>
      </c>
      <c r="P162" s="6">
        <v>1934</v>
      </c>
      <c r="Q162" s="6">
        <v>7590</v>
      </c>
      <c r="S162" s="6">
        <v>915</v>
      </c>
      <c r="T162" s="6">
        <v>4126</v>
      </c>
      <c r="U162" s="6">
        <v>16796</v>
      </c>
      <c r="V162" s="6">
        <v>1489</v>
      </c>
      <c r="W162" s="6">
        <v>1447</v>
      </c>
      <c r="X162" s="6">
        <v>6148</v>
      </c>
      <c r="Y162" s="6">
        <v>8295</v>
      </c>
      <c r="Z162" s="6">
        <v>1397</v>
      </c>
      <c r="AA162" s="6">
        <v>15659</v>
      </c>
      <c r="AB162" s="6">
        <v>1876</v>
      </c>
      <c r="AD162" s="6">
        <v>148</v>
      </c>
      <c r="AE162" s="6">
        <v>9038</v>
      </c>
      <c r="AF162" s="6">
        <v>1961</v>
      </c>
      <c r="AG162" s="6">
        <v>18497</v>
      </c>
      <c r="AH162" s="6">
        <v>5803</v>
      </c>
      <c r="AI162" s="6">
        <v>34685</v>
      </c>
      <c r="AJ162" s="6">
        <v>14755</v>
      </c>
      <c r="AL162" s="6">
        <v>15656</v>
      </c>
      <c r="AM162" s="6">
        <v>13440</v>
      </c>
      <c r="AN162" s="6">
        <v>2862</v>
      </c>
      <c r="AO162" s="6">
        <v>27882</v>
      </c>
      <c r="AP162" s="6">
        <v>1916</v>
      </c>
      <c r="AQ162" s="6">
        <v>6893</v>
      </c>
      <c r="AS162" s="6">
        <v>1464</v>
      </c>
      <c r="AT162" s="6">
        <v>95447</v>
      </c>
      <c r="AU162" s="6">
        <v>3984</v>
      </c>
      <c r="AV162" s="6">
        <v>4</v>
      </c>
      <c r="AW162" s="6">
        <v>12595</v>
      </c>
      <c r="AX162" s="6">
        <v>4222</v>
      </c>
      <c r="AY162" s="6">
        <v>482</v>
      </c>
      <c r="AZ162" s="6">
        <v>3555</v>
      </c>
      <c r="BB162" s="6">
        <v>12873.71484375</v>
      </c>
      <c r="BC162" s="6">
        <v>1271.1390380859375</v>
      </c>
      <c r="BD162" s="6">
        <v>3.1594002246856689</v>
      </c>
      <c r="BE162" s="6">
        <v>1714.0999755859375</v>
      </c>
      <c r="BF162" s="6">
        <v>2333.5</v>
      </c>
      <c r="BG162" s="6">
        <v>17152.52734375</v>
      </c>
      <c r="BH162" s="6">
        <v>0</v>
      </c>
      <c r="BI162" s="6">
        <v>4488.3046875</v>
      </c>
      <c r="BJ162" s="6">
        <v>8415.189453125</v>
      </c>
      <c r="BK162" s="27">
        <f t="shared" si="0"/>
        <v>556808</v>
      </c>
      <c r="BL162" s="24">
        <f t="shared" si="1"/>
        <v>0.99898452385651282</v>
      </c>
    </row>
    <row r="163" spans="1:68" ht="12.75" x14ac:dyDescent="0.2">
      <c r="A163" s="11">
        <v>41744</v>
      </c>
      <c r="B163" s="6">
        <v>548895</v>
      </c>
      <c r="C163" s="6">
        <v>18549</v>
      </c>
      <c r="D163" s="6">
        <v>2081</v>
      </c>
      <c r="E163" s="6">
        <v>8767</v>
      </c>
      <c r="F163" s="6">
        <v>5581</v>
      </c>
      <c r="G163" s="6">
        <v>56129</v>
      </c>
      <c r="H163" s="6">
        <v>5353</v>
      </c>
      <c r="I163" s="6">
        <v>8454</v>
      </c>
      <c r="J163" s="6">
        <v>2821</v>
      </c>
      <c r="L163" s="6">
        <v>90027</v>
      </c>
      <c r="M163" s="6">
        <v>17660</v>
      </c>
      <c r="O163" s="6">
        <v>219</v>
      </c>
      <c r="P163" s="6">
        <v>1409</v>
      </c>
      <c r="Q163" s="6">
        <v>3580</v>
      </c>
      <c r="R163" s="6">
        <v>531</v>
      </c>
      <c r="S163" s="6">
        <v>1525</v>
      </c>
      <c r="T163" s="6">
        <v>3753</v>
      </c>
      <c r="U163" s="6">
        <v>22328</v>
      </c>
      <c r="V163" s="6">
        <v>1815</v>
      </c>
      <c r="W163" s="6">
        <v>949</v>
      </c>
      <c r="X163" s="6">
        <v>11121</v>
      </c>
      <c r="Y163" s="6">
        <v>7284</v>
      </c>
      <c r="Z163" s="6">
        <v>1215</v>
      </c>
      <c r="AA163" s="6">
        <v>10861</v>
      </c>
      <c r="AB163" s="6">
        <v>1563</v>
      </c>
      <c r="AD163" s="6">
        <v>504</v>
      </c>
      <c r="AE163" s="6">
        <v>10984</v>
      </c>
      <c r="AF163" s="6">
        <v>3350</v>
      </c>
      <c r="AG163" s="6">
        <v>15419</v>
      </c>
      <c r="AH163" s="6">
        <v>5861</v>
      </c>
      <c r="AI163" s="6">
        <v>28482</v>
      </c>
      <c r="AJ163" s="6">
        <v>15367</v>
      </c>
      <c r="AL163" s="6">
        <v>11328</v>
      </c>
      <c r="AM163" s="6">
        <v>15705</v>
      </c>
      <c r="AN163" s="6">
        <v>2536</v>
      </c>
      <c r="AO163" s="6">
        <v>22432</v>
      </c>
      <c r="AP163" s="6">
        <v>3516</v>
      </c>
      <c r="AQ163" s="6">
        <v>7931</v>
      </c>
      <c r="AR163" s="6">
        <v>182</v>
      </c>
      <c r="AS163" s="6">
        <v>2127</v>
      </c>
      <c r="AT163" s="6">
        <v>99112</v>
      </c>
      <c r="AU163" s="6">
        <v>3434</v>
      </c>
      <c r="AV163" s="6">
        <v>1</v>
      </c>
      <c r="AW163" s="6">
        <v>10019</v>
      </c>
      <c r="AX163" s="6">
        <v>2695</v>
      </c>
      <c r="AY163" s="6">
        <v>77</v>
      </c>
      <c r="AZ163" s="6">
        <v>4046</v>
      </c>
      <c r="BB163" s="6">
        <v>11777.955078125</v>
      </c>
      <c r="BC163" s="6">
        <v>945.64031982421875</v>
      </c>
      <c r="BD163" s="6">
        <v>21.305610656738281</v>
      </c>
      <c r="BE163" s="6">
        <v>1410.300048828125</v>
      </c>
      <c r="BF163" s="6">
        <v>2236.5</v>
      </c>
      <c r="BG163" s="6">
        <v>5832.2412109375</v>
      </c>
      <c r="BH163" s="6">
        <v>0</v>
      </c>
      <c r="BI163" s="6">
        <v>3712.82958984375</v>
      </c>
      <c r="BJ163" s="6">
        <v>6868.60595703125</v>
      </c>
      <c r="BK163" s="27">
        <f t="shared" si="0"/>
        <v>548683</v>
      </c>
      <c r="BL163" s="24">
        <f t="shared" si="1"/>
        <v>0.99961376948232361</v>
      </c>
    </row>
    <row r="164" spans="1:68" ht="12.75" x14ac:dyDescent="0.2">
      <c r="A164" s="11">
        <v>41774</v>
      </c>
      <c r="B164" s="6">
        <v>647079</v>
      </c>
      <c r="C164" s="6">
        <v>27474</v>
      </c>
      <c r="D164" s="6">
        <v>2289</v>
      </c>
      <c r="E164" s="6">
        <v>12824</v>
      </c>
      <c r="F164" s="6">
        <v>6308</v>
      </c>
      <c r="G164" s="6">
        <v>57832</v>
      </c>
      <c r="H164" s="6">
        <v>8050</v>
      </c>
      <c r="I164" s="6">
        <v>7731</v>
      </c>
      <c r="J164" s="6">
        <v>2905</v>
      </c>
      <c r="L164" s="6">
        <v>96526</v>
      </c>
      <c r="M164" s="6">
        <v>22511</v>
      </c>
      <c r="O164" s="6">
        <v>514</v>
      </c>
      <c r="P164" s="6">
        <v>4876</v>
      </c>
      <c r="Q164" s="6">
        <v>5989</v>
      </c>
      <c r="R164" s="6">
        <v>1310</v>
      </c>
      <c r="S164" s="6">
        <v>2641</v>
      </c>
      <c r="T164" s="6">
        <v>1475</v>
      </c>
      <c r="U164" s="6">
        <v>28268</v>
      </c>
      <c r="V164" s="6">
        <v>1173</v>
      </c>
      <c r="W164" s="6">
        <v>1765</v>
      </c>
      <c r="X164" s="6">
        <v>11559</v>
      </c>
      <c r="Y164" s="6">
        <v>8518</v>
      </c>
      <c r="Z164" s="6">
        <v>3523</v>
      </c>
      <c r="AA164" s="6">
        <v>19809</v>
      </c>
      <c r="AB164" s="6">
        <v>2886</v>
      </c>
      <c r="AD164" s="6">
        <v>822</v>
      </c>
      <c r="AE164" s="6">
        <v>12251</v>
      </c>
      <c r="AF164" s="6">
        <v>2974</v>
      </c>
      <c r="AG164" s="6">
        <v>18025</v>
      </c>
      <c r="AH164" s="6">
        <v>6409</v>
      </c>
      <c r="AI164" s="6">
        <v>32487</v>
      </c>
      <c r="AJ164" s="6">
        <v>16593</v>
      </c>
      <c r="AL164" s="6">
        <v>13714</v>
      </c>
      <c r="AM164" s="6">
        <v>14676</v>
      </c>
      <c r="AN164" s="6">
        <v>2757</v>
      </c>
      <c r="AO164" s="6">
        <v>29577</v>
      </c>
      <c r="AP164" s="6">
        <v>3650</v>
      </c>
      <c r="AQ164" s="6">
        <v>9190</v>
      </c>
      <c r="AR164" s="6">
        <v>315</v>
      </c>
      <c r="AS164" s="6">
        <v>4947</v>
      </c>
      <c r="AT164" s="6">
        <v>111742</v>
      </c>
      <c r="AU164" s="6">
        <v>3895</v>
      </c>
      <c r="AV164" s="6">
        <v>2</v>
      </c>
      <c r="AW164" s="6">
        <v>15111</v>
      </c>
      <c r="AX164" s="6">
        <v>2558</v>
      </c>
      <c r="AY164" s="6">
        <v>249</v>
      </c>
      <c r="AZ164" s="6">
        <v>6051</v>
      </c>
      <c r="BB164" s="6">
        <v>10996.8076171875</v>
      </c>
      <c r="BC164" s="6">
        <v>862.24188232421875</v>
      </c>
      <c r="BD164" s="6">
        <v>30.027374267578125</v>
      </c>
      <c r="BE164" s="6">
        <v>1456.699951171875</v>
      </c>
      <c r="BF164" s="6">
        <v>1848.4000244140625</v>
      </c>
      <c r="BG164" s="6">
        <v>8109.1318359375</v>
      </c>
      <c r="BH164" s="6">
        <v>0</v>
      </c>
      <c r="BI164" s="6">
        <v>3132.945556640625</v>
      </c>
      <c r="BJ164" s="6">
        <v>9069.486328125</v>
      </c>
      <c r="BK164" s="27">
        <f t="shared" si="0"/>
        <v>646751</v>
      </c>
      <c r="BL164" s="24">
        <f t="shared" si="1"/>
        <v>0.99949310671494518</v>
      </c>
      <c r="BM164" s="27">
        <f>SUM(BK160:BK164)</f>
        <v>2966404</v>
      </c>
      <c r="BN164" s="6">
        <f>+BM164/BM152</f>
        <v>0.99966974277680276</v>
      </c>
    </row>
    <row r="165" spans="1:68" ht="12.75" x14ac:dyDescent="0.2">
      <c r="A165" s="11">
        <v>41805</v>
      </c>
      <c r="BB165" s="6">
        <v>11070.01171875</v>
      </c>
      <c r="BC165" s="6">
        <v>836.91278076171875</v>
      </c>
      <c r="BD165" s="6">
        <v>0</v>
      </c>
      <c r="BE165" s="6">
        <v>1395.199951171875</v>
      </c>
      <c r="BF165" s="6">
        <v>1867.800048828125</v>
      </c>
      <c r="BG165" s="6">
        <v>7164.10107421875</v>
      </c>
      <c r="BH165" s="6">
        <v>0</v>
      </c>
      <c r="BI165" s="6">
        <v>2891.661376953125</v>
      </c>
      <c r="BJ165" s="6">
        <v>10000.7646484375</v>
      </c>
      <c r="BK165" s="27">
        <f t="shared" si="0"/>
        <v>0</v>
      </c>
      <c r="BL165" s="24" t="e">
        <f t="shared" si="1"/>
        <v>#DIV/0!</v>
      </c>
    </row>
    <row r="166" spans="1:68" ht="12.75" x14ac:dyDescent="0.2">
      <c r="A166" s="11">
        <v>41835</v>
      </c>
      <c r="BL166" s="27">
        <f t="shared" ref="BL166:BL195" si="2">SUM(C166:BA166)</f>
        <v>0</v>
      </c>
      <c r="BM166" s="24" t="e">
        <f t="shared" ref="BM166:BM195" si="3">+BL166/B166</f>
        <v>#DIV/0!</v>
      </c>
    </row>
    <row r="167" spans="1:68" ht="12.75" x14ac:dyDescent="0.2">
      <c r="A167" s="11">
        <v>41866</v>
      </c>
      <c r="B167" s="25">
        <f>SUM(C167:BA167)-D167</f>
        <v>1084229.4274137258</v>
      </c>
      <c r="C167" s="25">
        <f>HLOOKUP(C$2,High!$BL$4:$DR$33,$BK167,FALSE)*C155</f>
        <v>35685.13993177496</v>
      </c>
      <c r="D167" s="26">
        <f>AVERAGE(D131,D143,D155)</f>
        <v>3061.3333333333335</v>
      </c>
      <c r="E167" s="25">
        <f>HLOOKUP(E$2,High!$BL$4:$DR$33,$BK167,FALSE)*E155</f>
        <v>31125.419822241252</v>
      </c>
      <c r="F167" s="25">
        <f>HLOOKUP(F$2,High!$BL$4:$DR$33,$BK167,FALSE)*F155</f>
        <v>12345.848683636441</v>
      </c>
      <c r="G167" s="25">
        <f>HLOOKUP(G$2,High!$BL$4:$DR$33,$BK167,FALSE)*G155</f>
        <v>82963.468356280689</v>
      </c>
      <c r="H167" s="25">
        <f>HLOOKUP(H$2,High!$BL$4:$DR$33,$BK167,FALSE)*H155</f>
        <v>10552.627961539598</v>
      </c>
      <c r="I167" s="25">
        <f>HLOOKUP(I$2,High!$BL$4:$DR$33,$BK167,FALSE)*I155</f>
        <v>10509.17388581671</v>
      </c>
      <c r="J167" s="25">
        <f>HLOOKUP(J$2,High!$BL$4:$DR$33,$BK167,FALSE)*J155</f>
        <v>6598.5101525275395</v>
      </c>
      <c r="K167" s="25"/>
      <c r="L167" s="25">
        <f>HLOOKUP(L$2,High!$BL$4:$DR$33,$BK167,FALSE)*L155</f>
        <v>121447.08992139487</v>
      </c>
      <c r="M167" s="25">
        <f>HLOOKUP(M$2,High!$BL$4:$DR$33,$BK167,FALSE)*M155</f>
        <v>32631.904122446489</v>
      </c>
      <c r="N167" s="25"/>
      <c r="O167" s="25">
        <f>HLOOKUP(O$2,High!$BL$4:$DR$33,$BK167,FALSE)*O155</f>
        <v>3337.3311008993323</v>
      </c>
      <c r="P167" s="25">
        <f>HLOOKUP(P$2,High!$BL$4:$DR$33,$BK167,FALSE)*P155</f>
        <v>12652.840579271809</v>
      </c>
      <c r="Q167" s="25">
        <f>HLOOKUP(Q$2,High!$BL$4:$DR$33,$BK167,FALSE)*Q155</f>
        <v>15391.108835361429</v>
      </c>
      <c r="R167" s="25">
        <f>HLOOKUP(R$2,High!$BL$4:$DR$33,$BK167,FALSE)*R155</f>
        <v>4111.5078668448186</v>
      </c>
      <c r="S167" s="25">
        <f>HLOOKUP(S$2,High!$BL$4:$DR$33,$BK167,FALSE)*S155</f>
        <v>6883.7777244359104</v>
      </c>
      <c r="T167" s="25">
        <f>HLOOKUP(T$2,High!$BL$4:$DR$33,$BK167,FALSE)*T155</f>
        <v>7518.1749049429654</v>
      </c>
      <c r="U167" s="25">
        <f>HLOOKUP(U$2,High!$BL$4:$DR$33,$BK167,FALSE)*U155</f>
        <v>42586.420943712918</v>
      </c>
      <c r="V167" s="25">
        <f>HLOOKUP(V$2,High!$BL$4:$DR$33,$BK167,FALSE)*V155</f>
        <v>2062.0923366829629</v>
      </c>
      <c r="W167" s="25">
        <f>HLOOKUP(W$2,High!$BL$4:$DR$33,$BK167,FALSE)*W155</f>
        <v>5182.0887771493635</v>
      </c>
      <c r="X167" s="25">
        <f>HLOOKUP(X$2,High!$BL$4:$DR$33,$BK167,FALSE)*X155</f>
        <v>22967.10362952001</v>
      </c>
      <c r="Y167" s="25">
        <f>HLOOKUP(Y$2,High!$BL$4:$DR$33,$BK167,FALSE)*Y155</f>
        <v>15693.190870439132</v>
      </c>
      <c r="Z167" s="25">
        <f>HLOOKUP(Z$2,High!$BL$4:$DR$33,$BK167,FALSE)*Z155</f>
        <v>10339.497689533577</v>
      </c>
      <c r="AA167" s="25">
        <f>HLOOKUP(AA$2,High!$BL$4:$DR$33,$BK167,FALSE)*AA155</f>
        <v>29833.397276492324</v>
      </c>
      <c r="AB167" s="25">
        <f>HLOOKUP(AB$2,High!$BL$4:$DR$33,$BK167,FALSE)*AB155</f>
        <v>4449.154906745207</v>
      </c>
      <c r="AC167" s="25">
        <f>HLOOKUP(AC$2,High!$BL$4:$DR$33,$BK167,FALSE)*AC155</f>
        <v>0</v>
      </c>
      <c r="AD167" s="25">
        <f>HLOOKUP(AD$2,High!$BL$4:$DR$33,$BK167,FALSE)*AD155</f>
        <v>5485.6779581753563</v>
      </c>
      <c r="AE167" s="25">
        <f>HLOOKUP(AE$2,High!$BL$4:$DR$33,$BK167,FALSE)*AE155</f>
        <v>18048.073327373731</v>
      </c>
      <c r="AF167" s="25">
        <f>HLOOKUP(AF$2,High!$BL$4:$DR$33,$BK167,FALSE)*AF155</f>
        <v>3982.7481385008141</v>
      </c>
      <c r="AG167" s="25">
        <f>HLOOKUP(AG$2,High!$BL$4:$DR$33,$BK167,FALSE)*AG155</f>
        <v>29338.228256431194</v>
      </c>
      <c r="AH167" s="25">
        <f>HLOOKUP(AH$2,High!$BL$4:$DR$33,$BK167,FALSE)*AH155</f>
        <v>11362.555870712193</v>
      </c>
      <c r="AI167" s="25">
        <f>HLOOKUP(AI$2,High!$BL$4:$DR$33,$BK167,FALSE)*AI155</f>
        <v>67028.160042125295</v>
      </c>
      <c r="AJ167" s="25">
        <f>HLOOKUP(AJ$2,High!$BL$4:$DR$33,$BK167,FALSE)*AJ155</f>
        <v>28347.509327357737</v>
      </c>
      <c r="AK167" s="25"/>
      <c r="AL167" s="25">
        <f>HLOOKUP(AL$2,High!$BL$4:$DR$33,$BK167,FALSE)*AL155</f>
        <v>28422.963431151238</v>
      </c>
      <c r="AM167" s="25">
        <f>HLOOKUP(AM$2,High!$BL$4:$DR$33,$BK167,FALSE)*AM155</f>
        <v>36788.938899117151</v>
      </c>
      <c r="AN167" s="25">
        <f>HLOOKUP(AN$2,High!$BL$4:$DR$33,$BK167,FALSE)*AN155</f>
        <v>10661.740383005221</v>
      </c>
      <c r="AO167" s="25">
        <f>HLOOKUP(AO$2,High!$BL$4:$DR$33,$BK167,FALSE)*AO155</f>
        <v>42544.92564399507</v>
      </c>
      <c r="AP167" s="25">
        <f>HLOOKUP(AP$2,High!$BL$4:$DR$33,$BK167,FALSE)*AP155</f>
        <v>6802.7670724316995</v>
      </c>
      <c r="AQ167" s="25">
        <f>HLOOKUP(AQ$2,High!$BL$4:$DR$33,$BK167,FALSE)*AQ155</f>
        <v>13827.784379077373</v>
      </c>
      <c r="AR167" s="25">
        <f>HLOOKUP(AR$2,High!$BL$4:$DR$33,$BK167,FALSE)*AR155</f>
        <v>2295.6746257364757</v>
      </c>
      <c r="AS167" s="25">
        <f>HLOOKUP(AS$2,High!$BL$4:$DR$33,$BK167,FALSE)*AS155</f>
        <v>4536.4056190929823</v>
      </c>
      <c r="AT167" s="25">
        <f>HLOOKUP(AT$2,High!$BL$4:$DR$33,$BK167,FALSE)*AT155</f>
        <v>182181.84632870796</v>
      </c>
      <c r="AU167" s="25">
        <f>HLOOKUP(AU$2,High!$BL$4:$DR$33,$BK167,FALSE)*AU155</f>
        <v>7159.3535943319639</v>
      </c>
      <c r="AV167" s="25"/>
      <c r="AW167" s="25">
        <f>HLOOKUP(AW$2,High!$BL$4:$DR$33,$BK167,FALSE)*AW155</f>
        <v>35592.279463921106</v>
      </c>
      <c r="AX167" s="25">
        <f>HLOOKUP(AX$2,High!$BL$4:$DR$33,$BK167,FALSE)*AX155</f>
        <v>11635.91285749111</v>
      </c>
      <c r="AY167" s="25">
        <f>HLOOKUP(AY$2,High!$BL$4:$DR$33,$BK167,FALSE)*AY155</f>
        <v>1275.5930232558139</v>
      </c>
      <c r="AZ167" s="25">
        <f>HLOOKUP(AZ$2,High!$BL$4:$DR$33,$BK167,FALSE)*AZ155</f>
        <v>10043.418892044103</v>
      </c>
      <c r="BA167" s="25"/>
      <c r="BB167" s="25">
        <f>HLOOKUP(BB$2,High!$BL$4:$DR$33,$BK167,FALSE)*BB155</f>
        <v>13983.620728955724</v>
      </c>
      <c r="BC167" s="25">
        <f>HLOOKUP(BC$2,High!$BL$4:$DR$33,$BK167,FALSE)*BC155</f>
        <v>603.92944393291577</v>
      </c>
      <c r="BD167" s="25">
        <f>HLOOKUP(BD$2,High!$BL$4:$DR$33,$BK167,FALSE)*BD155</f>
        <v>672.5250737435224</v>
      </c>
      <c r="BE167" s="25">
        <f>HLOOKUP(BE$2,High!$BL$4:$DR$33,$BK167,FALSE)*BE155</f>
        <v>1475.4322436767259</v>
      </c>
      <c r="BF167" s="25">
        <f>HLOOKUP(BF$2,High!$BL$4:$DR$33,$BK167,FALSE)*BF155</f>
        <v>1844.8105449684992</v>
      </c>
      <c r="BG167" s="25">
        <f>HLOOKUP(BG$2,High!$BL$4:$DR$33,$BK167,FALSE)*BG155</f>
        <v>8759.320282309136</v>
      </c>
      <c r="BH167" s="25">
        <f>IF((High!AT5+'Historical Calibration 2013'!AT99)/1000/1.023&lt;0,0,High!AT5+'Historical Calibration 2013'!AT99)/1000/1.023</f>
        <v>97.789956011730212</v>
      </c>
      <c r="BI167" s="25">
        <f>HLOOKUP(BI$2,High!$BL$4:$DR$33,$BK167,FALSE)*BI155</f>
        <v>3253.5718392938702</v>
      </c>
      <c r="BJ167" s="25">
        <f>HLOOKUP(BJ$2,High!$BL$4:$DR$33,$BK167,FALSE)*BJ155</f>
        <v>10982.22327860977</v>
      </c>
      <c r="BK167" s="27">
        <v>2</v>
      </c>
      <c r="BL167" s="27">
        <f t="shared" si="2"/>
        <v>1087290.760747059</v>
      </c>
      <c r="BM167" s="24">
        <f t="shared" si="3"/>
        <v>1.0028235106481436</v>
      </c>
      <c r="BN167" s="6">
        <f>+BL167/30/1000</f>
        <v>36.2430253582353</v>
      </c>
      <c r="BO167" s="27">
        <f>BL167-D167</f>
        <v>1084229.4274137258</v>
      </c>
      <c r="BP167" s="6">
        <f>BO167/31/1000</f>
        <v>34.975142819797604</v>
      </c>
    </row>
    <row r="168" spans="1:68" ht="12.75" x14ac:dyDescent="0.2">
      <c r="A168" s="11">
        <v>41897</v>
      </c>
      <c r="B168" s="25">
        <f t="shared" ref="B168:B195" si="4">SUM(C168:BA168)-D168</f>
        <v>830851.97050684888</v>
      </c>
      <c r="C168" s="25">
        <f>HLOOKUP(C$2,High!$BL$4:$DR$33,$BK168,FALSE)*C156</f>
        <v>26249.559291835041</v>
      </c>
      <c r="D168" s="26">
        <f t="shared" ref="D168:D195" si="5">AVERAGE(D132,D144,D156)</f>
        <v>2919</v>
      </c>
      <c r="E168" s="25">
        <f>HLOOKUP(E$2,High!$BL$4:$DR$33,$BK168,FALSE)*E156</f>
        <v>23550.747339367485</v>
      </c>
      <c r="F168" s="25">
        <f>HLOOKUP(F$2,High!$BL$4:$DR$33,$BK168,FALSE)*F156</f>
        <v>8417.1215716263541</v>
      </c>
      <c r="G168" s="25">
        <f>HLOOKUP(G$2,High!$BL$4:$DR$33,$BK168,FALSE)*G156</f>
        <v>78195.771522950527</v>
      </c>
      <c r="H168" s="25">
        <f>HLOOKUP(H$2,High!$BL$4:$DR$33,$BK168,FALSE)*H156</f>
        <v>8563.3651071847889</v>
      </c>
      <c r="I168" s="25">
        <f>HLOOKUP(I$2,High!$BL$4:$DR$33,$BK168,FALSE)*I156</f>
        <v>9214.6277491134406</v>
      </c>
      <c r="J168" s="25">
        <f>HLOOKUP(J$2,High!$BL$4:$DR$33,$BK168,FALSE)*J156</f>
        <v>7513.4057951961595</v>
      </c>
      <c r="K168" s="25"/>
      <c r="L168" s="25">
        <f>HLOOKUP(L$2,High!$BL$4:$DR$33,$BK168,FALSE)*L156</f>
        <v>97249.577317421048</v>
      </c>
      <c r="M168" s="25">
        <f>HLOOKUP(M$2,High!$BL$4:$DR$33,$BK168,FALSE)*M156</f>
        <v>25514.451625601982</v>
      </c>
      <c r="N168" s="25"/>
      <c r="O168" s="25">
        <f>HLOOKUP(O$2,High!$BL$4:$DR$33,$BK168,FALSE)*O156</f>
        <v>2446.0200607621236</v>
      </c>
      <c r="P168" s="25">
        <f>HLOOKUP(P$2,High!$BL$4:$DR$33,$BK168,FALSE)*P156</f>
        <v>7359.3422366405885</v>
      </c>
      <c r="Q168" s="25">
        <f>HLOOKUP(Q$2,High!$BL$4:$DR$33,$BK168,FALSE)*Q156</f>
        <v>9244.9105283858935</v>
      </c>
      <c r="R168" s="25">
        <f>HLOOKUP(R$2,High!$BL$4:$DR$33,$BK168,FALSE)*R156</f>
        <v>3424.4534136108687</v>
      </c>
      <c r="S168" s="25">
        <f>HLOOKUP(S$2,High!$BL$4:$DR$33,$BK168,FALSE)*S156</f>
        <v>4018.8492426691382</v>
      </c>
      <c r="T168" s="25">
        <f>HLOOKUP(T$2,High!$BL$4:$DR$33,$BK168,FALSE)*T156</f>
        <v>5757.0815450643777</v>
      </c>
      <c r="U168" s="25">
        <f>HLOOKUP(U$2,High!$BL$4:$DR$33,$BK168,FALSE)*U156</f>
        <v>27058.399482746772</v>
      </c>
      <c r="V168" s="25">
        <f>HLOOKUP(V$2,High!$BL$4:$DR$33,$BK168,FALSE)*V156</f>
        <v>1763.6867192259181</v>
      </c>
      <c r="W168" s="25">
        <f>HLOOKUP(W$2,High!$BL$4:$DR$33,$BK168,FALSE)*W156</f>
        <v>4990.8750311292479</v>
      </c>
      <c r="X168" s="25">
        <f>HLOOKUP(X$2,High!$BL$4:$DR$33,$BK168,FALSE)*X156</f>
        <v>16222.038124581604</v>
      </c>
      <c r="Y168" s="25">
        <f>HLOOKUP(Y$2,High!$BL$4:$DR$33,$BK168,FALSE)*Y156</f>
        <v>7651.3656091122375</v>
      </c>
      <c r="Z168" s="25">
        <f>HLOOKUP(Z$2,High!$BL$4:$DR$33,$BK168,FALSE)*Z156</f>
        <v>8556.7731774524309</v>
      </c>
      <c r="AA168" s="25">
        <f>HLOOKUP(AA$2,High!$BL$4:$DR$33,$BK168,FALSE)*AA156</f>
        <v>18882.399796511978</v>
      </c>
      <c r="AB168" s="25">
        <f>HLOOKUP(AB$2,High!$BL$4:$DR$33,$BK168,FALSE)*AB156</f>
        <v>4828.6263305978255</v>
      </c>
      <c r="AC168" s="25">
        <f>HLOOKUP(AC$2,High!$BL$4:$DR$33,$BK168,FALSE)*AC156</f>
        <v>0</v>
      </c>
      <c r="AD168" s="25">
        <f>HLOOKUP(AD$2,High!$BL$4:$DR$33,$BK168,FALSE)*AD156</f>
        <v>3032.7826272080238</v>
      </c>
      <c r="AE168" s="25">
        <f>HLOOKUP(AE$2,High!$BL$4:$DR$33,$BK168,FALSE)*AE156</f>
        <v>13830.669584519463</v>
      </c>
      <c r="AF168" s="25">
        <f>HLOOKUP(AF$2,High!$BL$4:$DR$33,$BK168,FALSE)*AF156</f>
        <v>3544.6943935861732</v>
      </c>
      <c r="AG168" s="25">
        <f>HLOOKUP(AG$2,High!$BL$4:$DR$33,$BK168,FALSE)*AG156</f>
        <v>34707.87460261392</v>
      </c>
      <c r="AH168" s="25">
        <f>HLOOKUP(AH$2,High!$BL$4:$DR$33,$BK168,FALSE)*AH156</f>
        <v>7569.1816015680233</v>
      </c>
      <c r="AI168" s="25">
        <f>HLOOKUP(AI$2,High!$BL$4:$DR$33,$BK168,FALSE)*AI156</f>
        <v>54903.158955957384</v>
      </c>
      <c r="AJ168" s="25">
        <f>HLOOKUP(AJ$2,High!$BL$4:$DR$33,$BK168,FALSE)*AJ156</f>
        <v>19313.880003680944</v>
      </c>
      <c r="AK168" s="25"/>
      <c r="AL168" s="25">
        <f>HLOOKUP(AL$2,High!$BL$4:$DR$33,$BK168,FALSE)*AL156</f>
        <v>15018.993747083527</v>
      </c>
      <c r="AM168" s="25">
        <f>HLOOKUP(AM$2,High!$BL$4:$DR$33,$BK168,FALSE)*AM156</f>
        <v>24767.034765087697</v>
      </c>
      <c r="AN168" s="25">
        <f>HLOOKUP(AN$2,High!$BL$4:$DR$33,$BK168,FALSE)*AN156</f>
        <v>8711.3002458265073</v>
      </c>
      <c r="AO168" s="25">
        <f>HLOOKUP(AO$2,High!$BL$4:$DR$33,$BK168,FALSE)*AO156</f>
        <v>32545.312831950974</v>
      </c>
      <c r="AP168" s="25">
        <f>HLOOKUP(AP$2,High!$BL$4:$DR$33,$BK168,FALSE)*AP156</f>
        <v>5845.8845454584362</v>
      </c>
      <c r="AQ168" s="25">
        <f>HLOOKUP(AQ$2,High!$BL$4:$DR$33,$BK168,FALSE)*AQ156</f>
        <v>8433.8029169769561</v>
      </c>
      <c r="AR168" s="25">
        <f>HLOOKUP(AR$2,High!$BL$4:$DR$33,$BK168,FALSE)*AR156</f>
        <v>1003.3087132140796</v>
      </c>
      <c r="AS168" s="25">
        <f>HLOOKUP(AS$2,High!$BL$4:$DR$33,$BK168,FALSE)*AS156</f>
        <v>2768.1213142041142</v>
      </c>
      <c r="AT168" s="25">
        <f>HLOOKUP(AT$2,High!$BL$4:$DR$33,$BK168,FALSE)*AT156</f>
        <v>140084.24909758827</v>
      </c>
      <c r="AU168" s="25">
        <f>HLOOKUP(AU$2,High!$BL$4:$DR$33,$BK168,FALSE)*AU156</f>
        <v>6301.0232329019618</v>
      </c>
      <c r="AV168" s="25"/>
      <c r="AW168" s="25">
        <f>HLOOKUP(AW$2,High!$BL$4:$DR$33,$BK168,FALSE)*AW156</f>
        <v>26715.72654285024</v>
      </c>
      <c r="AX168" s="25">
        <f>HLOOKUP(AX$2,High!$BL$4:$DR$33,$BK168,FALSE)*AX156</f>
        <v>8781.3825125631629</v>
      </c>
      <c r="AY168" s="25">
        <f>HLOOKUP(AY$2,High!$BL$4:$DR$33,$BK168,FALSE)*AY156</f>
        <v>1028.0881057268723</v>
      </c>
      <c r="AZ168" s="25">
        <f>HLOOKUP(AZ$2,High!$BL$4:$DR$33,$BK168,FALSE)*AZ156</f>
        <v>5272.0515474944423</v>
      </c>
      <c r="BA168" s="25"/>
      <c r="BB168" s="25">
        <f>HLOOKUP(BB$2,High!$BL$4:$DR$33,$BK168,FALSE)*BB156</f>
        <v>11298.608937147104</v>
      </c>
      <c r="BC168" s="25">
        <f>HLOOKUP(BC$2,High!$BL$4:$DR$33,$BK168,FALSE)*BC156</f>
        <v>886.93366316404786</v>
      </c>
      <c r="BD168" s="25">
        <f>HLOOKUP(BD$2,High!$BL$4:$DR$33,$BK168,FALSE)*BD156</f>
        <v>6.9391918182373047</v>
      </c>
      <c r="BE168" s="25">
        <f>HLOOKUP(BE$2,High!$BL$4:$DR$33,$BK168,FALSE)*BE156</f>
        <v>1237.1038569157029</v>
      </c>
      <c r="BF168" s="25">
        <f>HLOOKUP(BF$2,High!$BL$4:$DR$33,$BK168,FALSE)*BF156</f>
        <v>1313.4317082715934</v>
      </c>
      <c r="BG168" s="25">
        <f>HLOOKUP(BG$2,High!$BL$4:$DR$33,$BK168,FALSE)*BG156</f>
        <v>6677.4721686552675</v>
      </c>
      <c r="BH168" s="25">
        <f>IF((High!AT6+'Historical Calibration 2013'!AT100)/1000/1.023&lt;0,0,High!AT6+'Historical Calibration 2013'!AT100)/1000/1.023</f>
        <v>0</v>
      </c>
      <c r="BI168" s="25">
        <f>HLOOKUP(BI$2,High!$BL$4:$DR$33,$BK168,FALSE)*BI156</f>
        <v>3265.5841247146745</v>
      </c>
      <c r="BJ168" s="25">
        <f>HLOOKUP(BJ$2,High!$BL$4:$DR$33,$BK168,FALSE)*BJ156</f>
        <v>8767.4867348697935</v>
      </c>
      <c r="BK168" s="27">
        <v>3</v>
      </c>
      <c r="BL168" s="27">
        <f t="shared" si="2"/>
        <v>833770.97050684888</v>
      </c>
      <c r="BM168" s="24">
        <f t="shared" si="3"/>
        <v>1.0035132612109223</v>
      </c>
      <c r="BN168" s="6">
        <f>+BL168/30/1000</f>
        <v>27.792365683561631</v>
      </c>
      <c r="BO168" s="27">
        <f>BL168-D168</f>
        <v>830851.97050684888</v>
      </c>
      <c r="BP168" s="6">
        <f>BO168/31/1000</f>
        <v>26.801676467962867</v>
      </c>
    </row>
    <row r="169" spans="1:68" ht="12.75" x14ac:dyDescent="0.2">
      <c r="A169" s="11">
        <v>41927</v>
      </c>
      <c r="B169" s="25">
        <f t="shared" si="4"/>
        <v>780115.0218675111</v>
      </c>
      <c r="C169" s="25">
        <f>HLOOKUP(C$2,High!$BL$4:$DR$33,$BK169,FALSE)*C157</f>
        <v>27812.903474362058</v>
      </c>
      <c r="D169" s="26">
        <f t="shared" si="5"/>
        <v>3038</v>
      </c>
      <c r="E169" s="25">
        <f>HLOOKUP(E$2,High!$BL$4:$DR$33,$BK169,FALSE)*E157</f>
        <v>18281.959260973006</v>
      </c>
      <c r="F169" s="25">
        <f>HLOOKUP(F$2,High!$BL$4:$DR$33,$BK169,FALSE)*F157</f>
        <v>8326.2133236669888</v>
      </c>
      <c r="G169" s="25">
        <f>HLOOKUP(G$2,High!$BL$4:$DR$33,$BK169,FALSE)*G157</f>
        <v>80465.357039733586</v>
      </c>
      <c r="H169" s="25">
        <f>HLOOKUP(H$2,High!$BL$4:$DR$33,$BK169,FALSE)*H157</f>
        <v>6754.8361415336385</v>
      </c>
      <c r="I169" s="25">
        <f>HLOOKUP(I$2,High!$BL$4:$DR$33,$BK169,FALSE)*I157</f>
        <v>9671.4071101132904</v>
      </c>
      <c r="J169" s="25">
        <f>HLOOKUP(J$2,High!$BL$4:$DR$33,$BK169,FALSE)*J157</f>
        <v>6727.5819793245928</v>
      </c>
      <c r="K169" s="25"/>
      <c r="L169" s="25">
        <f>HLOOKUP(L$2,High!$BL$4:$DR$33,$BK169,FALSE)*L157</f>
        <v>96938.094015653522</v>
      </c>
      <c r="M169" s="25">
        <f>HLOOKUP(M$2,High!$BL$4:$DR$33,$BK169,FALSE)*M157</f>
        <v>25782.17666786056</v>
      </c>
      <c r="N169" s="25"/>
      <c r="O169" s="25">
        <f>HLOOKUP(O$2,High!$BL$4:$DR$33,$BK169,FALSE)*O157</f>
        <v>1455.0272322276787</v>
      </c>
      <c r="P169" s="25">
        <f>HLOOKUP(P$2,High!$BL$4:$DR$33,$BK169,FALSE)*P157</f>
        <v>2713.268420888729</v>
      </c>
      <c r="Q169" s="25">
        <f>HLOOKUP(Q$2,High!$BL$4:$DR$33,$BK169,FALSE)*Q157</f>
        <v>11523.987374094499</v>
      </c>
      <c r="R169" s="25">
        <f>HLOOKUP(R$2,High!$BL$4:$DR$33,$BK169,FALSE)*R157</f>
        <v>0</v>
      </c>
      <c r="S169" s="25">
        <f>HLOOKUP(S$2,High!$BL$4:$DR$33,$BK169,FALSE)*S157</f>
        <v>3864.928327645051</v>
      </c>
      <c r="T169" s="25">
        <f>HLOOKUP(T$2,High!$BL$4:$DR$33,$BK169,FALSE)*T157</f>
        <v>2468.8323703278975</v>
      </c>
      <c r="U169" s="25">
        <f>HLOOKUP(U$2,High!$BL$4:$DR$33,$BK169,FALSE)*U157</f>
        <v>26849.857228011264</v>
      </c>
      <c r="V169" s="25">
        <f>HLOOKUP(V$2,High!$BL$4:$DR$33,$BK169,FALSE)*V157</f>
        <v>1825.3876207791252</v>
      </c>
      <c r="W169" s="25">
        <f>HLOOKUP(W$2,High!$BL$4:$DR$33,$BK169,FALSE)*W157</f>
        <v>3487.6639125326324</v>
      </c>
      <c r="X169" s="25">
        <f>HLOOKUP(X$2,High!$BL$4:$DR$33,$BK169,FALSE)*X157</f>
        <v>16790.997039213282</v>
      </c>
      <c r="Y169" s="25">
        <f>HLOOKUP(Y$2,High!$BL$4:$DR$33,$BK169,FALSE)*Y157</f>
        <v>9054.1669187401894</v>
      </c>
      <c r="Z169" s="25">
        <f>HLOOKUP(Z$2,High!$BL$4:$DR$33,$BK169,FALSE)*Z157</f>
        <v>5151.8157267648612</v>
      </c>
      <c r="AA169" s="25">
        <f>HLOOKUP(AA$2,High!$BL$4:$DR$33,$BK169,FALSE)*AA157</f>
        <v>18453.028447806319</v>
      </c>
      <c r="AB169" s="25">
        <f>HLOOKUP(AB$2,High!$BL$4:$DR$33,$BK169,FALSE)*AB157</f>
        <v>3934.3583100203459</v>
      </c>
      <c r="AC169" s="25">
        <f>HLOOKUP(AC$2,High!$BL$4:$DR$33,$BK169,FALSE)*AC157</f>
        <v>0</v>
      </c>
      <c r="AD169" s="25">
        <f>HLOOKUP(AD$2,High!$BL$4:$DR$33,$BK169,FALSE)*AD157</f>
        <v>0</v>
      </c>
      <c r="AE169" s="25">
        <f>HLOOKUP(AE$2,High!$BL$4:$DR$33,$BK169,FALSE)*AE157</f>
        <v>13380.045439105474</v>
      </c>
      <c r="AF169" s="25">
        <f>HLOOKUP(AF$2,High!$BL$4:$DR$33,$BK169,FALSE)*AF157</f>
        <v>2453.3335170407727</v>
      </c>
      <c r="AG169" s="25">
        <f>HLOOKUP(AG$2,High!$BL$4:$DR$33,$BK169,FALSE)*AG157</f>
        <v>28496.791184265589</v>
      </c>
      <c r="AH169" s="25">
        <f>HLOOKUP(AH$2,High!$BL$4:$DR$33,$BK169,FALSE)*AH157</f>
        <v>8042.3218483988658</v>
      </c>
      <c r="AI169" s="25">
        <f>HLOOKUP(AI$2,High!$BL$4:$DR$33,$BK169,FALSE)*AI157</f>
        <v>45292.340815082738</v>
      </c>
      <c r="AJ169" s="25">
        <f>HLOOKUP(AJ$2,High!$BL$4:$DR$33,$BK169,FALSE)*AJ157</f>
        <v>16296.876513880548</v>
      </c>
      <c r="AK169" s="25"/>
      <c r="AL169" s="25">
        <f>HLOOKUP(AL$2,High!$BL$4:$DR$33,$BK169,FALSE)*AL157</f>
        <v>25710.072417510353</v>
      </c>
      <c r="AM169" s="25">
        <f>HLOOKUP(AM$2,High!$BL$4:$DR$33,$BK169,FALSE)*AM157</f>
        <v>18399.62961813686</v>
      </c>
      <c r="AN169" s="25">
        <f>HLOOKUP(AN$2,High!$BL$4:$DR$33,$BK169,FALSE)*AN157</f>
        <v>7967.4037447050723</v>
      </c>
      <c r="AO169" s="25">
        <f>HLOOKUP(AO$2,High!$BL$4:$DR$33,$BK169,FALSE)*AO157</f>
        <v>34214.33629288886</v>
      </c>
      <c r="AP169" s="25">
        <f>HLOOKUP(AP$2,High!$BL$4:$DR$33,$BK169,FALSE)*AP157</f>
        <v>5123.2106278934525</v>
      </c>
      <c r="AQ169" s="25">
        <f>HLOOKUP(AQ$2,High!$BL$4:$DR$33,$BK169,FALSE)*AQ157</f>
        <v>6438.3089303646111</v>
      </c>
      <c r="AR169" s="25">
        <f>HLOOKUP(AR$2,High!$BL$4:$DR$33,$BK169,FALSE)*AR157</f>
        <v>0</v>
      </c>
      <c r="AS169" s="25">
        <f>HLOOKUP(AS$2,High!$BL$4:$DR$33,$BK169,FALSE)*AS157</f>
        <v>2907.0916138179882</v>
      </c>
      <c r="AT169" s="25">
        <f>HLOOKUP(AT$2,High!$BL$4:$DR$33,$BK169,FALSE)*AT157</f>
        <v>136373.07739607492</v>
      </c>
      <c r="AU169" s="25">
        <f>HLOOKUP(AU$2,High!$BL$4:$DR$33,$BK169,FALSE)*AU157</f>
        <v>6398.284577909626</v>
      </c>
      <c r="AV169" s="25"/>
      <c r="AW169" s="25">
        <f>HLOOKUP(AW$2,High!$BL$4:$DR$33,$BK169,FALSE)*AW157</f>
        <v>18251.201322513207</v>
      </c>
      <c r="AX169" s="25">
        <f>HLOOKUP(AX$2,High!$BL$4:$DR$33,$BK169,FALSE)*AX157</f>
        <v>8560.5070596946898</v>
      </c>
      <c r="AY169" s="25">
        <f>HLOOKUP(AY$2,High!$BL$4:$DR$33,$BK169,FALSE)*AY157</f>
        <v>406.11258789322005</v>
      </c>
      <c r="AZ169" s="25">
        <f>HLOOKUP(AZ$2,High!$BL$4:$DR$33,$BK169,FALSE)*AZ157</f>
        <v>7070.2284180612633</v>
      </c>
      <c r="BA169" s="25"/>
      <c r="BB169" s="25">
        <f>HLOOKUP(BB$2,High!$BL$4:$DR$33,$BK169,FALSE)*BB157</f>
        <v>11031.559482404007</v>
      </c>
      <c r="BC169" s="25">
        <f>HLOOKUP(BC$2,High!$BL$4:$DR$33,$BK169,FALSE)*BC157</f>
        <v>1138.111144292764</v>
      </c>
      <c r="BD169" s="25">
        <f>HLOOKUP(BD$2,High!$BL$4:$DR$33,$BK169,FALSE)*BD157</f>
        <v>62.773689650208283</v>
      </c>
      <c r="BE169" s="25">
        <f>HLOOKUP(BE$2,High!$BL$4:$DR$33,$BK169,FALSE)*BE157</f>
        <v>1164.0606721773001</v>
      </c>
      <c r="BF169" s="25">
        <f>HLOOKUP(BF$2,High!$BL$4:$DR$33,$BK169,FALSE)*BF157</f>
        <v>1249.5700103922579</v>
      </c>
      <c r="BG169" s="25">
        <f>HLOOKUP(BG$2,High!$BL$4:$DR$33,$BK169,FALSE)*BG157</f>
        <v>7204.0793883592014</v>
      </c>
      <c r="BH169" s="25">
        <f>IF((High!AT7+'Historical Calibration 2013'!AT101)/1000/1.023&lt;0,0,High!AT7+'Historical Calibration 2013'!AT101)/1000/1.023</f>
        <v>0</v>
      </c>
      <c r="BI169" s="25">
        <f>HLOOKUP(BI$2,High!$BL$4:$DR$33,$BK169,FALSE)*BI157</f>
        <v>3501.9733210955246</v>
      </c>
      <c r="BJ169" s="25">
        <f>HLOOKUP(BJ$2,High!$BL$4:$DR$33,$BK169,FALSE)*BJ157</f>
        <v>9106.3829912048459</v>
      </c>
      <c r="BK169" s="27">
        <v>4</v>
      </c>
      <c r="BL169" s="27">
        <f t="shared" si="2"/>
        <v>783153.0218675111</v>
      </c>
      <c r="BM169" s="24">
        <f t="shared" si="3"/>
        <v>1.0038942975264433</v>
      </c>
    </row>
    <row r="170" spans="1:68" ht="12.75" x14ac:dyDescent="0.2">
      <c r="A170" s="11">
        <v>41958</v>
      </c>
      <c r="B170" s="25">
        <f t="shared" si="4"/>
        <v>639062.68969706993</v>
      </c>
      <c r="C170" s="25">
        <f>HLOOKUP(C$2,High!$BL$4:$DR$33,$BK170,FALSE)*C158</f>
        <v>26595.502603727942</v>
      </c>
      <c r="D170" s="26">
        <f t="shared" si="5"/>
        <v>3335.3333333333335</v>
      </c>
      <c r="E170" s="25">
        <f>HLOOKUP(E$2,High!$BL$4:$DR$33,$BK170,FALSE)*E158</f>
        <v>10415.351356192254</v>
      </c>
      <c r="F170" s="25">
        <f>HLOOKUP(F$2,High!$BL$4:$DR$33,$BK170,FALSE)*F158</f>
        <v>4897.6977288873331</v>
      </c>
      <c r="G170" s="25">
        <f>HLOOKUP(G$2,High!$BL$4:$DR$33,$BK170,FALSE)*G158</f>
        <v>75457.984489565453</v>
      </c>
      <c r="H170" s="25">
        <f>HLOOKUP(H$2,High!$BL$4:$DR$33,$BK170,FALSE)*H158</f>
        <v>6010.0332338905746</v>
      </c>
      <c r="I170" s="25">
        <f>HLOOKUP(I$2,High!$BL$4:$DR$33,$BK170,FALSE)*I158</f>
        <v>6378.0851931042253</v>
      </c>
      <c r="J170" s="25">
        <f>HLOOKUP(J$2,High!$BL$4:$DR$33,$BK170,FALSE)*J158</f>
        <v>3790.5327776103923</v>
      </c>
      <c r="K170" s="25"/>
      <c r="L170" s="25">
        <f>HLOOKUP(L$2,High!$BL$4:$DR$33,$BK170,FALSE)*L158</f>
        <v>86784.020850445129</v>
      </c>
      <c r="M170" s="25">
        <f>HLOOKUP(M$2,High!$BL$4:$DR$33,$BK170,FALSE)*M158</f>
        <v>18779.720306396794</v>
      </c>
      <c r="N170" s="25"/>
      <c r="O170" s="25">
        <f>HLOOKUP(O$2,High!$BL$4:$DR$33,$BK170,FALSE)*O158</f>
        <v>2197.8156080887125</v>
      </c>
      <c r="P170" s="25">
        <f>HLOOKUP(P$2,High!$BL$4:$DR$33,$BK170,FALSE)*P158</f>
        <v>3576.1933841933233</v>
      </c>
      <c r="Q170" s="25">
        <f>HLOOKUP(Q$2,High!$BL$4:$DR$33,$BK170,FALSE)*Q158</f>
        <v>8956.0168402424442</v>
      </c>
      <c r="R170" s="25">
        <f>HLOOKUP(R$2,High!$BL$4:$DR$33,$BK170,FALSE)*R158</f>
        <v>1174.8999018410996</v>
      </c>
      <c r="S170" s="25">
        <f>HLOOKUP(S$2,High!$BL$4:$DR$33,$BK170,FALSE)*S158</f>
        <v>686.22860635696827</v>
      </c>
      <c r="T170" s="25">
        <f>HLOOKUP(T$2,High!$BL$4:$DR$33,$BK170,FALSE)*T158</f>
        <v>2482.6653543307089</v>
      </c>
      <c r="U170" s="25">
        <f>HLOOKUP(U$2,High!$BL$4:$DR$33,$BK170,FALSE)*U158</f>
        <v>17392.022458924697</v>
      </c>
      <c r="V170" s="25">
        <f>HLOOKUP(V$2,High!$BL$4:$DR$33,$BK170,FALSE)*V158</f>
        <v>1381.9742857924741</v>
      </c>
      <c r="W170" s="25">
        <f>HLOOKUP(W$2,High!$BL$4:$DR$33,$BK170,FALSE)*W158</f>
        <v>274.28920590856313</v>
      </c>
      <c r="X170" s="25">
        <f>HLOOKUP(X$2,High!$BL$4:$DR$33,$BK170,FALSE)*X158</f>
        <v>8363.0331695426539</v>
      </c>
      <c r="Y170" s="25">
        <f>HLOOKUP(Y$2,High!$BL$4:$DR$33,$BK170,FALSE)*Y158</f>
        <v>6112.173189817001</v>
      </c>
      <c r="Z170" s="25">
        <f>HLOOKUP(Z$2,High!$BL$4:$DR$33,$BK170,FALSE)*Z158</f>
        <v>7679.1318794026356</v>
      </c>
      <c r="AA170" s="25">
        <f>HLOOKUP(AA$2,High!$BL$4:$DR$33,$BK170,FALSE)*AA158</f>
        <v>17212.423549533825</v>
      </c>
      <c r="AB170" s="25">
        <f>HLOOKUP(AB$2,High!$BL$4:$DR$33,$BK170,FALSE)*AB158</f>
        <v>2145.6830061619967</v>
      </c>
      <c r="AC170" s="25">
        <f>HLOOKUP(AC$2,High!$BL$4:$DR$33,$BK170,FALSE)*AC158</f>
        <v>0</v>
      </c>
      <c r="AD170" s="25">
        <f>HLOOKUP(AD$2,High!$BL$4:$DR$33,$BK170,FALSE)*AD158</f>
        <v>164.49532828274982</v>
      </c>
      <c r="AE170" s="25">
        <f>HLOOKUP(AE$2,High!$BL$4:$DR$33,$BK170,FALSE)*AE158</f>
        <v>11823.1806113205</v>
      </c>
      <c r="AF170" s="25">
        <f>HLOOKUP(AF$2,High!$BL$4:$DR$33,$BK170,FALSE)*AF158</f>
        <v>2070.1283058823333</v>
      </c>
      <c r="AG170" s="25">
        <f>HLOOKUP(AG$2,High!$BL$4:$DR$33,$BK170,FALSE)*AG158</f>
        <v>22601.793874274801</v>
      </c>
      <c r="AH170" s="25">
        <f>HLOOKUP(AH$2,High!$BL$4:$DR$33,$BK170,FALSE)*AH158</f>
        <v>8866.734084308815</v>
      </c>
      <c r="AI170" s="25">
        <f>HLOOKUP(AI$2,High!$BL$4:$DR$33,$BK170,FALSE)*AI158</f>
        <v>39233.165212554464</v>
      </c>
      <c r="AJ170" s="25">
        <f>HLOOKUP(AJ$2,High!$BL$4:$DR$33,$BK170,FALSE)*AJ158</f>
        <v>14521.21135436761</v>
      </c>
      <c r="AK170" s="25"/>
      <c r="AL170" s="25">
        <f>HLOOKUP(AL$2,High!$BL$4:$DR$33,$BK170,FALSE)*AL158</f>
        <v>21313.940546898135</v>
      </c>
      <c r="AM170" s="25">
        <f>HLOOKUP(AM$2,High!$BL$4:$DR$33,$BK170,FALSE)*AM158</f>
        <v>13871.821648922296</v>
      </c>
      <c r="AN170" s="25">
        <f>HLOOKUP(AN$2,High!$BL$4:$DR$33,$BK170,FALSE)*AN158</f>
        <v>13744.25279685745</v>
      </c>
      <c r="AO170" s="25">
        <f>HLOOKUP(AO$2,High!$BL$4:$DR$33,$BK170,FALSE)*AO158</f>
        <v>29719.542382514901</v>
      </c>
      <c r="AP170" s="25">
        <f>HLOOKUP(AP$2,High!$BL$4:$DR$33,$BK170,FALSE)*AP158</f>
        <v>2043.8522795258052</v>
      </c>
      <c r="AQ170" s="25">
        <f>HLOOKUP(AQ$2,High!$BL$4:$DR$33,$BK170,FALSE)*AQ158</f>
        <v>5251.312948940611</v>
      </c>
      <c r="AR170" s="25">
        <f>HLOOKUP(AR$2,High!$BL$4:$DR$33,$BK170,FALSE)*AR158</f>
        <v>513.28976052558562</v>
      </c>
      <c r="AS170" s="25">
        <f>HLOOKUP(AS$2,High!$BL$4:$DR$33,$BK170,FALSE)*AS158</f>
        <v>2252.7971057237542</v>
      </c>
      <c r="AT170" s="25">
        <f>HLOOKUP(AT$2,High!$BL$4:$DR$33,$BK170,FALSE)*AT158</f>
        <v>94107.398625879854</v>
      </c>
      <c r="AU170" s="25">
        <f>HLOOKUP(AU$2,High!$BL$4:$DR$33,$BK170,FALSE)*AU158</f>
        <v>6469.6410802168202</v>
      </c>
      <c r="AV170" s="25"/>
      <c r="AW170" s="25">
        <f>HLOOKUP(AW$2,High!$BL$4:$DR$33,$BK170,FALSE)*AW158</f>
        <v>17800.352825975548</v>
      </c>
      <c r="AX170" s="25">
        <f>HLOOKUP(AX$2,High!$BL$4:$DR$33,$BK170,FALSE)*AX158</f>
        <v>9683.0753954410775</v>
      </c>
      <c r="AY170" s="25">
        <f>HLOOKUP(AY$2,High!$BL$4:$DR$33,$BK170,FALSE)*AY158</f>
        <v>369</v>
      </c>
      <c r="AZ170" s="25">
        <f>HLOOKUP(AZ$2,High!$BL$4:$DR$33,$BK170,FALSE)*AZ158</f>
        <v>3898.2245486998377</v>
      </c>
      <c r="BA170" s="25"/>
      <c r="BB170" s="25">
        <f>HLOOKUP(BB$2,High!$BL$4:$DR$33,$BK170,FALSE)*BB158</f>
        <v>11727.602388690773</v>
      </c>
      <c r="BC170" s="25">
        <f>HLOOKUP(BC$2,High!$BL$4:$DR$33,$BK170,FALSE)*BC158</f>
        <v>887.8498758325004</v>
      </c>
      <c r="BD170" s="25">
        <f>HLOOKUP(BD$2,High!$BL$4:$DR$33,$BK170,FALSE)*BD158</f>
        <v>1.8181635141372681</v>
      </c>
      <c r="BE170" s="25">
        <f>HLOOKUP(BE$2,High!$BL$4:$DR$33,$BK170,FALSE)*BE158</f>
        <v>1749.5002150263158</v>
      </c>
      <c r="BF170" s="25">
        <f>HLOOKUP(BF$2,High!$BL$4:$DR$33,$BK170,FALSE)*BF158</f>
        <v>1849.1098493110164</v>
      </c>
      <c r="BG170" s="25">
        <f>HLOOKUP(BG$2,High!$BL$4:$DR$33,$BK170,FALSE)*BG158</f>
        <v>5774.5313607078342</v>
      </c>
      <c r="BH170" s="25">
        <f>IF((High!AT8+'Historical Calibration 2013'!AT102)/1000/1.023&lt;0,0,High!AT8+'Historical Calibration 2013'!AT102)/1000/1.023</f>
        <v>0</v>
      </c>
      <c r="BI170" s="25">
        <f>HLOOKUP(BI$2,High!$BL$4:$DR$33,$BK170,FALSE)*BI158</f>
        <v>4369.6372581991654</v>
      </c>
      <c r="BJ170" s="25">
        <f>HLOOKUP(BJ$2,High!$BL$4:$DR$33,$BK170,FALSE)*BJ158</f>
        <v>8178.0897881271094</v>
      </c>
      <c r="BK170" s="27">
        <v>5</v>
      </c>
      <c r="BL170" s="27">
        <f t="shared" si="2"/>
        <v>642398.0230304033</v>
      </c>
      <c r="BM170" s="24">
        <f t="shared" si="3"/>
        <v>1.0052191019552625</v>
      </c>
    </row>
    <row r="171" spans="1:68" ht="12.75" x14ac:dyDescent="0.2">
      <c r="A171" s="11">
        <v>41988</v>
      </c>
      <c r="B171" s="25">
        <f t="shared" si="4"/>
        <v>749300.50294592243</v>
      </c>
      <c r="C171" s="25">
        <f>HLOOKUP(C$2,High!$BL$4:$DR$33,$BK171,FALSE)*C159</f>
        <v>34121.822039127932</v>
      </c>
      <c r="D171" s="26">
        <f t="shared" si="5"/>
        <v>3236.3333333333335</v>
      </c>
      <c r="E171" s="25">
        <f>HLOOKUP(E$2,High!$BL$4:$DR$33,$BK171,FALSE)*E159</f>
        <v>15117.952432013022</v>
      </c>
      <c r="F171" s="25">
        <f>HLOOKUP(F$2,High!$BL$4:$DR$33,$BK171,FALSE)*F159</f>
        <v>11183.643413004891</v>
      </c>
      <c r="G171" s="25">
        <f>HLOOKUP(G$2,High!$BL$4:$DR$33,$BK171,FALSE)*G159</f>
        <v>80215.794909793593</v>
      </c>
      <c r="H171" s="25">
        <f>HLOOKUP(H$2,High!$BL$4:$DR$33,$BK171,FALSE)*H159</f>
        <v>8891.4823244748368</v>
      </c>
      <c r="I171" s="25">
        <f>HLOOKUP(I$2,High!$BL$4:$DR$33,$BK171,FALSE)*I159</f>
        <v>8737.8660925097702</v>
      </c>
      <c r="J171" s="25">
        <f>HLOOKUP(J$2,High!$BL$4:$DR$33,$BK171,FALSE)*J159</f>
        <v>2458.9693443022611</v>
      </c>
      <c r="K171" s="25"/>
      <c r="L171" s="25">
        <f>HLOOKUP(L$2,High!$BL$4:$DR$33,$BK171,FALSE)*L159</f>
        <v>84936.372633726176</v>
      </c>
      <c r="M171" s="25">
        <f>HLOOKUP(M$2,High!$BL$4:$DR$33,$BK171,FALSE)*M159</f>
        <v>22518.703933471399</v>
      </c>
      <c r="N171" s="25"/>
      <c r="O171" s="25">
        <f>HLOOKUP(O$2,High!$BL$4:$DR$33,$BK171,FALSE)*O159</f>
        <v>2786.2235709023698</v>
      </c>
      <c r="P171" s="25">
        <f>HLOOKUP(P$2,High!$BL$4:$DR$33,$BK171,FALSE)*P159</f>
        <v>6416.4748473690124</v>
      </c>
      <c r="Q171" s="25">
        <f>HLOOKUP(Q$2,High!$BL$4:$DR$33,$BK171,FALSE)*Q159</f>
        <v>10126.432999052482</v>
      </c>
      <c r="R171" s="25">
        <f>HLOOKUP(R$2,High!$BL$4:$DR$33,$BK171,FALSE)*R159</f>
        <v>328.57773109243698</v>
      </c>
      <c r="S171" s="25">
        <f>HLOOKUP(S$2,High!$BL$4:$DR$33,$BK171,FALSE)*S159</f>
        <v>1928.6152773832712</v>
      </c>
      <c r="T171" s="25">
        <f>HLOOKUP(T$2,High!$BL$4:$DR$33,$BK171,FALSE)*T159</f>
        <v>3761.0669642857142</v>
      </c>
      <c r="U171" s="25">
        <f>HLOOKUP(U$2,High!$BL$4:$DR$33,$BK171,FALSE)*U159</f>
        <v>28271.408068888944</v>
      </c>
      <c r="V171" s="25">
        <f>HLOOKUP(V$2,High!$BL$4:$DR$33,$BK171,FALSE)*V159</f>
        <v>3034.61717061737</v>
      </c>
      <c r="W171" s="25">
        <f>HLOOKUP(W$2,High!$BL$4:$DR$33,$BK171,FALSE)*W159</f>
        <v>5985.3418035012082</v>
      </c>
      <c r="X171" s="25">
        <f>HLOOKUP(X$2,High!$BL$4:$DR$33,$BK171,FALSE)*X159</f>
        <v>7731.1287302722067</v>
      </c>
      <c r="Y171" s="25">
        <f>HLOOKUP(Y$2,High!$BL$4:$DR$33,$BK171,FALSE)*Y159</f>
        <v>12592.171617304582</v>
      </c>
      <c r="Z171" s="25">
        <f>HLOOKUP(Z$2,High!$BL$4:$DR$33,$BK171,FALSE)*Z159</f>
        <v>3255.1820330969272</v>
      </c>
      <c r="AA171" s="25">
        <f>HLOOKUP(AA$2,High!$BL$4:$DR$33,$BK171,FALSE)*AA159</f>
        <v>22124.789356466441</v>
      </c>
      <c r="AB171" s="25">
        <f>HLOOKUP(AB$2,High!$BL$4:$DR$33,$BK171,FALSE)*AB159</f>
        <v>3887.5125885295602</v>
      </c>
      <c r="AC171" s="25">
        <f>HLOOKUP(AC$2,High!$BL$4:$DR$33,$BK171,FALSE)*AC159</f>
        <v>0</v>
      </c>
      <c r="AD171" s="25">
        <f>HLOOKUP(AD$2,High!$BL$4:$DR$33,$BK171,FALSE)*AD159</f>
        <v>0</v>
      </c>
      <c r="AE171" s="25">
        <f>HLOOKUP(AE$2,High!$BL$4:$DR$33,$BK171,FALSE)*AE159</f>
        <v>12703.116720968415</v>
      </c>
      <c r="AF171" s="25">
        <f>HLOOKUP(AF$2,High!$BL$4:$DR$33,$BK171,FALSE)*AF159</f>
        <v>2998.3263733388662</v>
      </c>
      <c r="AG171" s="25">
        <f>HLOOKUP(AG$2,High!$BL$4:$DR$33,$BK171,FALSE)*AG159</f>
        <v>18353.504330380325</v>
      </c>
      <c r="AH171" s="25">
        <f>HLOOKUP(AH$2,High!$BL$4:$DR$33,$BK171,FALSE)*AH159</f>
        <v>11343.104693140795</v>
      </c>
      <c r="AI171" s="25">
        <f>HLOOKUP(AI$2,High!$BL$4:$DR$33,$BK171,FALSE)*AI159</f>
        <v>36528.384560315993</v>
      </c>
      <c r="AJ171" s="25">
        <f>HLOOKUP(AJ$2,High!$BL$4:$DR$33,$BK171,FALSE)*AJ159</f>
        <v>28195.428230263056</v>
      </c>
      <c r="AK171" s="25"/>
      <c r="AL171" s="25">
        <f>HLOOKUP(AL$2,High!$BL$4:$DR$33,$BK171,FALSE)*AL159</f>
        <v>22565.486088637845</v>
      </c>
      <c r="AM171" s="25">
        <f>HLOOKUP(AM$2,High!$BL$4:$DR$33,$BK171,FALSE)*AM159</f>
        <v>18545.813119014139</v>
      </c>
      <c r="AN171" s="25">
        <f>HLOOKUP(AN$2,High!$BL$4:$DR$33,$BK171,FALSE)*AN159</f>
        <v>9697.1686553649051</v>
      </c>
      <c r="AO171" s="25">
        <f>HLOOKUP(AO$2,High!$BL$4:$DR$33,$BK171,FALSE)*AO159</f>
        <v>31560.283025715325</v>
      </c>
      <c r="AP171" s="25">
        <f>HLOOKUP(AP$2,High!$BL$4:$DR$33,$BK171,FALSE)*AP159</f>
        <v>3366.3856275238063</v>
      </c>
      <c r="AQ171" s="25">
        <f>HLOOKUP(AQ$2,High!$BL$4:$DR$33,$BK171,FALSE)*AQ159</f>
        <v>5822.3246714547677</v>
      </c>
      <c r="AR171" s="25">
        <f>HLOOKUP(AR$2,High!$BL$4:$DR$33,$BK171,FALSE)*AR159</f>
        <v>1135.6402706848428</v>
      </c>
      <c r="AS171" s="25">
        <f>HLOOKUP(AS$2,High!$BL$4:$DR$33,$BK171,FALSE)*AS159</f>
        <v>2764.1241600273784</v>
      </c>
      <c r="AT171" s="25">
        <f>HLOOKUP(AT$2,High!$BL$4:$DR$33,$BK171,FALSE)*AT159</f>
        <v>121647.41420935374</v>
      </c>
      <c r="AU171" s="25">
        <f>HLOOKUP(AU$2,High!$BL$4:$DR$33,$BK171,FALSE)*AU159</f>
        <v>6896.3173117997549</v>
      </c>
      <c r="AV171" s="25"/>
      <c r="AW171" s="25">
        <f>HLOOKUP(AW$2,High!$BL$4:$DR$33,$BK171,FALSE)*AW159</f>
        <v>21017.677879303017</v>
      </c>
      <c r="AX171" s="25">
        <f>HLOOKUP(AX$2,High!$BL$4:$DR$33,$BK171,FALSE)*AX159</f>
        <v>8284.7323736417366</v>
      </c>
      <c r="AY171" s="25">
        <f>HLOOKUP(AY$2,High!$BL$4:$DR$33,$BK171,FALSE)*AY159</f>
        <v>688.16</v>
      </c>
      <c r="AZ171" s="25">
        <f>HLOOKUP(AZ$2,High!$BL$4:$DR$33,$BK171,FALSE)*AZ159</f>
        <v>4774.9607638077041</v>
      </c>
      <c r="BA171" s="25"/>
      <c r="BB171" s="25">
        <f>HLOOKUP(BB$2,High!$BL$4:$DR$33,$BK171,FALSE)*BB159</f>
        <v>11627.38452862763</v>
      </c>
      <c r="BC171" s="25">
        <f>HLOOKUP(BC$2,High!$BL$4:$DR$33,$BK171,FALSE)*BC159</f>
        <v>1859.7674539867903</v>
      </c>
      <c r="BD171" s="25">
        <f>HLOOKUP(BD$2,High!$BL$4:$DR$33,$BK171,FALSE)*BD159</f>
        <v>11.903223037719727</v>
      </c>
      <c r="BE171" s="25">
        <f>HLOOKUP(BE$2,High!$BL$4:$DR$33,$BK171,FALSE)*BE159</f>
        <v>1718.0749403025065</v>
      </c>
      <c r="BF171" s="25">
        <f>HLOOKUP(BF$2,High!$BL$4:$DR$33,$BK171,FALSE)*BF159</f>
        <v>1627.583085838625</v>
      </c>
      <c r="BG171" s="25">
        <f>HLOOKUP(BG$2,High!$BL$4:$DR$33,$BK171,FALSE)*BG159</f>
        <v>9582.7976075913248</v>
      </c>
      <c r="BH171" s="25">
        <f>IF((High!AT9+'Historical Calibration 2013'!AT103)/1000/1.023&lt;0,0,High!AT9+'Historical Calibration 2013'!AT103)/1000/1.023</f>
        <v>292.51349305286192</v>
      </c>
      <c r="BI171" s="25">
        <f>HLOOKUP(BI$2,High!$BL$4:$DR$33,$BK171,FALSE)*BI159</f>
        <v>5045.6710619974974</v>
      </c>
      <c r="BJ171" s="25">
        <f>HLOOKUP(BJ$2,High!$BL$4:$DR$33,$BK171,FALSE)*BJ159</f>
        <v>7504.8037018374616</v>
      </c>
      <c r="BK171" s="27">
        <v>6</v>
      </c>
      <c r="BL171" s="27">
        <f t="shared" si="2"/>
        <v>752536.8362792558</v>
      </c>
      <c r="BM171" s="24">
        <f t="shared" si="3"/>
        <v>1.0043191394115039</v>
      </c>
      <c r="BN171" s="27">
        <f>SUM(BK160:BK171)</f>
        <v>2966424</v>
      </c>
    </row>
    <row r="172" spans="1:68" ht="12.75" x14ac:dyDescent="0.2">
      <c r="A172" s="11"/>
      <c r="B172" s="25"/>
      <c r="C172" s="27"/>
      <c r="D172" s="26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5"/>
      <c r="BI172" s="27"/>
      <c r="BJ172" s="27"/>
      <c r="BK172" s="27"/>
      <c r="BL172" s="27"/>
      <c r="BM172" s="24"/>
    </row>
    <row r="173" spans="1:68" ht="12.75" x14ac:dyDescent="0.2">
      <c r="A173" s="11"/>
      <c r="B173" s="25"/>
      <c r="C173" s="27"/>
      <c r="D173" s="26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5"/>
      <c r="BI173" s="27"/>
      <c r="BJ173" s="27"/>
      <c r="BK173" s="27"/>
      <c r="BL173" s="27"/>
      <c r="BM173" s="24"/>
    </row>
    <row r="174" spans="1:68" ht="12.75" x14ac:dyDescent="0.2">
      <c r="A174" s="11"/>
      <c r="B174" s="25"/>
      <c r="C174" s="27"/>
      <c r="D174" s="26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5"/>
      <c r="BI174" s="27"/>
      <c r="BJ174" s="27"/>
      <c r="BK174" s="27"/>
      <c r="BL174" s="27"/>
      <c r="BM174" s="24"/>
    </row>
    <row r="175" spans="1:68" x14ac:dyDescent="0.25">
      <c r="A175" s="11"/>
      <c r="B175" s="25"/>
      <c r="C175" s="27"/>
      <c r="D175" s="26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5"/>
      <c r="BI175" s="27"/>
      <c r="BJ175" s="27"/>
      <c r="BK175" s="27"/>
      <c r="BL175" s="27"/>
      <c r="BM175" s="24"/>
    </row>
    <row r="176" spans="1:68" x14ac:dyDescent="0.25">
      <c r="A176" s="11"/>
      <c r="B176" s="25"/>
      <c r="C176" s="27"/>
      <c r="D176" s="26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5"/>
      <c r="BI176" s="27"/>
      <c r="BJ176" s="27"/>
      <c r="BK176" s="27"/>
      <c r="BL176" s="27"/>
      <c r="BM176" s="24"/>
    </row>
    <row r="177" spans="1:66" x14ac:dyDescent="0.25">
      <c r="A177" s="11"/>
      <c r="B177" s="25"/>
      <c r="C177" s="27"/>
      <c r="D177" s="26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5"/>
      <c r="BI177" s="27"/>
      <c r="BJ177" s="27"/>
      <c r="BK177" s="27"/>
      <c r="BL177" s="27"/>
      <c r="BM177" s="24"/>
    </row>
    <row r="178" spans="1:66" x14ac:dyDescent="0.25">
      <c r="A178" s="11"/>
      <c r="B178" s="25"/>
      <c r="C178" s="27"/>
      <c r="D178" s="26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5"/>
      <c r="BI178" s="27"/>
      <c r="BJ178" s="27"/>
      <c r="BK178" s="27"/>
      <c r="BL178" s="27"/>
      <c r="BM178" s="24"/>
    </row>
    <row r="179" spans="1:66" x14ac:dyDescent="0.25">
      <c r="A179" s="11"/>
      <c r="B179" s="25"/>
      <c r="C179" s="30"/>
      <c r="D179" s="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27"/>
      <c r="BB179" s="30"/>
      <c r="BC179" s="30"/>
      <c r="BD179" s="30"/>
      <c r="BE179" s="30"/>
      <c r="BF179" s="30"/>
      <c r="BG179" s="30"/>
      <c r="BH179" s="25"/>
      <c r="BI179" s="30"/>
      <c r="BJ179" s="30"/>
      <c r="BK179" s="27"/>
      <c r="BL179" s="27"/>
      <c r="BM179" s="24"/>
    </row>
    <row r="180" spans="1:66" x14ac:dyDescent="0.25">
      <c r="A180" s="11"/>
      <c r="B180" s="25"/>
      <c r="C180" s="30"/>
      <c r="D180" s="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27"/>
      <c r="BB180" s="30"/>
      <c r="BC180" s="30"/>
      <c r="BD180" s="30"/>
      <c r="BE180" s="30"/>
      <c r="BF180" s="30"/>
      <c r="BG180" s="30"/>
      <c r="BH180" s="25"/>
      <c r="BI180" s="30"/>
      <c r="BJ180" s="30"/>
      <c r="BK180" s="27"/>
      <c r="BL180" s="27"/>
      <c r="BM180" s="24"/>
    </row>
    <row r="181" spans="1:66" x14ac:dyDescent="0.25">
      <c r="A181" s="11"/>
      <c r="B181" s="25"/>
      <c r="C181" s="30"/>
      <c r="D181" s="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27"/>
      <c r="BB181" s="30"/>
      <c r="BC181" s="30"/>
      <c r="BD181" s="30"/>
      <c r="BE181" s="30"/>
      <c r="BF181" s="30"/>
      <c r="BG181" s="30"/>
      <c r="BH181" s="25"/>
      <c r="BI181" s="30"/>
      <c r="BJ181" s="30"/>
      <c r="BK181" s="27"/>
      <c r="BL181" s="27"/>
      <c r="BM181" s="24"/>
    </row>
    <row r="182" spans="1:66" x14ac:dyDescent="0.25">
      <c r="A182" s="11"/>
      <c r="B182" s="25"/>
      <c r="C182" s="30"/>
      <c r="D182" s="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27"/>
      <c r="BB182" s="30"/>
      <c r="BC182" s="30"/>
      <c r="BD182" s="30"/>
      <c r="BE182" s="30"/>
      <c r="BF182" s="30"/>
      <c r="BG182" s="30"/>
      <c r="BH182" s="25"/>
      <c r="BI182" s="30"/>
      <c r="BJ182" s="30"/>
      <c r="BK182" s="27"/>
      <c r="BL182" s="27"/>
      <c r="BM182" s="24"/>
    </row>
    <row r="183" spans="1:66" x14ac:dyDescent="0.25">
      <c r="A183" s="11"/>
      <c r="B183" s="25"/>
      <c r="C183" s="30"/>
      <c r="D183" s="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27"/>
      <c r="BB183" s="30"/>
      <c r="BC183" s="30"/>
      <c r="BD183" s="30"/>
      <c r="BE183" s="30"/>
      <c r="BF183" s="30"/>
      <c r="BG183" s="30"/>
      <c r="BH183" s="25"/>
      <c r="BI183" s="30"/>
      <c r="BJ183" s="30"/>
      <c r="BK183" s="27"/>
      <c r="BL183" s="27"/>
      <c r="BM183" s="24"/>
      <c r="BN183" s="27"/>
    </row>
    <row r="184" spans="1:66" x14ac:dyDescent="0.25">
      <c r="A184" s="11"/>
      <c r="B184" s="25"/>
      <c r="C184" s="31"/>
      <c r="D184" s="26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25"/>
      <c r="BI184" s="31"/>
      <c r="BJ184" s="31"/>
      <c r="BK184" s="27"/>
      <c r="BL184" s="27"/>
      <c r="BM184" s="24"/>
    </row>
    <row r="185" spans="1:66" x14ac:dyDescent="0.25">
      <c r="A185" s="11"/>
      <c r="B185" s="25"/>
      <c r="C185" s="31"/>
      <c r="D185" s="26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25"/>
      <c r="BI185" s="31"/>
      <c r="BJ185" s="31"/>
      <c r="BK185" s="27"/>
      <c r="BL185" s="27"/>
      <c r="BM185" s="24"/>
    </row>
    <row r="186" spans="1:66" x14ac:dyDescent="0.25">
      <c r="A186" s="11"/>
      <c r="B186" s="25"/>
      <c r="C186" s="31"/>
      <c r="D186" s="26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25"/>
      <c r="BI186" s="31"/>
      <c r="BJ186" s="31"/>
      <c r="BK186" s="27"/>
      <c r="BL186" s="27"/>
      <c r="BM186" s="24"/>
    </row>
    <row r="187" spans="1:66" x14ac:dyDescent="0.25">
      <c r="A187" s="11"/>
      <c r="B187" s="25"/>
      <c r="C187" s="31"/>
      <c r="D187" s="26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25"/>
      <c r="BI187" s="31"/>
      <c r="BJ187" s="31"/>
      <c r="BK187" s="27"/>
      <c r="BL187" s="27"/>
      <c r="BM187" s="24"/>
    </row>
    <row r="188" spans="1:66" x14ac:dyDescent="0.25">
      <c r="A188" s="11"/>
      <c r="B188" s="25"/>
      <c r="C188" s="31"/>
      <c r="D188" s="26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25"/>
      <c r="BI188" s="31"/>
      <c r="BJ188" s="31"/>
      <c r="BK188" s="27"/>
      <c r="BL188" s="27"/>
      <c r="BM188" s="24"/>
    </row>
    <row r="189" spans="1:66" x14ac:dyDescent="0.25">
      <c r="A189" s="11"/>
      <c r="B189" s="25"/>
      <c r="C189" s="31"/>
      <c r="D189" s="26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25"/>
      <c r="BI189" s="31"/>
      <c r="BJ189" s="31"/>
      <c r="BK189" s="27"/>
      <c r="BL189" s="27"/>
      <c r="BM189" s="24"/>
    </row>
    <row r="190" spans="1:66" x14ac:dyDescent="0.25">
      <c r="A190" s="11"/>
      <c r="B190" s="25"/>
      <c r="C190" s="31"/>
      <c r="D190" s="26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25"/>
      <c r="BI190" s="31"/>
      <c r="BJ190" s="31"/>
      <c r="BK190" s="27"/>
      <c r="BL190" s="27"/>
      <c r="BM190" s="24"/>
    </row>
    <row r="191" spans="1:66" x14ac:dyDescent="0.25">
      <c r="A191" s="11"/>
      <c r="B191" s="25"/>
      <c r="C191" s="31"/>
      <c r="D191" s="26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25"/>
      <c r="BI191" s="31"/>
      <c r="BJ191" s="31"/>
      <c r="BK191" s="27"/>
      <c r="BL191" s="27"/>
      <c r="BM191" s="24"/>
    </row>
    <row r="192" spans="1:66" x14ac:dyDescent="0.25">
      <c r="A192" s="11"/>
      <c r="B192" s="25"/>
      <c r="C192" s="31"/>
      <c r="D192" s="26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25"/>
      <c r="BI192" s="31"/>
      <c r="BJ192" s="31"/>
      <c r="BK192" s="27"/>
      <c r="BL192" s="27"/>
      <c r="BM192" s="24"/>
    </row>
    <row r="193" spans="1:66" x14ac:dyDescent="0.25">
      <c r="A193" s="11"/>
      <c r="B193" s="25"/>
      <c r="C193" s="31"/>
      <c r="D193" s="26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25"/>
      <c r="BI193" s="31"/>
      <c r="BJ193" s="31"/>
      <c r="BK193" s="27"/>
      <c r="BL193" s="27"/>
      <c r="BM193" s="24"/>
    </row>
    <row r="194" spans="1:66" x14ac:dyDescent="0.25">
      <c r="A194" s="11"/>
      <c r="B194" s="25"/>
      <c r="C194" s="31"/>
      <c r="D194" s="26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25"/>
      <c r="BI194" s="31"/>
      <c r="BJ194" s="31"/>
      <c r="BK194" s="27"/>
      <c r="BL194" s="27"/>
      <c r="BM194" s="24"/>
    </row>
    <row r="195" spans="1:66" x14ac:dyDescent="0.25">
      <c r="A195" s="11"/>
      <c r="B195" s="25"/>
      <c r="C195" s="31"/>
      <c r="D195" s="26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25"/>
      <c r="BI195" s="31"/>
      <c r="BJ195" s="31"/>
      <c r="BK195" s="27"/>
      <c r="BL195" s="27"/>
      <c r="BM195" s="24"/>
      <c r="BN195" s="27"/>
    </row>
    <row r="196" spans="1:66" x14ac:dyDescent="0.25">
      <c r="B196" s="14"/>
    </row>
    <row r="197" spans="1:66" x14ac:dyDescent="0.25">
      <c r="B197" s="14"/>
    </row>
    <row r="198" spans="1:66" x14ac:dyDescent="0.25">
      <c r="B198" s="14"/>
    </row>
    <row r="199" spans="1:66" x14ac:dyDescent="0.25">
      <c r="B199" s="14"/>
    </row>
    <row r="200" spans="1:66" x14ac:dyDescent="0.25">
      <c r="B200" s="14"/>
    </row>
  </sheetData>
  <hyperlinks>
    <hyperlink ref="A1" location="Contents!A1" display="Back to Contents"/>
  </hyperlinks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62"/>
  <sheetViews>
    <sheetView workbookViewId="0">
      <selection activeCell="B5" sqref="B5:BH33"/>
    </sheetView>
  </sheetViews>
  <sheetFormatPr defaultColWidth="9.109375" defaultRowHeight="14.4" x14ac:dyDescent="0.3"/>
  <cols>
    <col min="1" max="1" width="18.109375" style="19" bestFit="1" customWidth="1"/>
    <col min="2" max="2" width="16.33203125" style="19" customWidth="1"/>
    <col min="3" max="5" width="17.88671875" style="19" customWidth="1"/>
    <col min="6" max="6" width="16.6640625" style="19" customWidth="1"/>
    <col min="7" max="7" width="17.88671875" style="19" customWidth="1"/>
    <col min="8" max="8" width="12.109375" style="19" customWidth="1"/>
    <col min="9" max="9" width="18.88671875" style="19" customWidth="1"/>
    <col min="10" max="12" width="17.88671875" style="19" customWidth="1"/>
    <col min="13" max="13" width="18.88671875" style="19" customWidth="1"/>
    <col min="14" max="14" width="17.88671875" style="19" customWidth="1"/>
    <col min="15" max="15" width="16.6640625" style="19" bestFit="1" customWidth="1"/>
    <col min="16" max="16" width="16.6640625" style="19" customWidth="1"/>
    <col min="17" max="18" width="17.88671875" style="19" customWidth="1"/>
    <col min="19" max="19" width="15.6640625" style="19" customWidth="1"/>
    <col min="20" max="20" width="16.6640625" style="19" customWidth="1"/>
    <col min="21" max="22" width="17.88671875" style="19" customWidth="1"/>
    <col min="23" max="23" width="14.6640625" style="19" customWidth="1"/>
    <col min="24" max="25" width="16.6640625" style="19" customWidth="1"/>
    <col min="26" max="26" width="17.88671875" style="19" customWidth="1"/>
    <col min="27" max="27" width="16.6640625" style="19" customWidth="1"/>
    <col min="28" max="29" width="17.88671875" style="19" customWidth="1"/>
    <col min="30" max="30" width="15.6640625" style="19" customWidth="1"/>
    <col min="31" max="31" width="16.6640625" style="19" customWidth="1"/>
    <col min="32" max="32" width="17.88671875" style="19" customWidth="1"/>
    <col min="33" max="34" width="15.6640625" style="19" customWidth="1"/>
    <col min="35" max="36" width="17.88671875" style="19" customWidth="1"/>
    <col min="37" max="38" width="16.6640625" style="19" customWidth="1"/>
    <col min="39" max="45" width="17.88671875" style="19" customWidth="1"/>
    <col min="46" max="46" width="16.6640625" style="19" customWidth="1"/>
    <col min="47" max="48" width="17.88671875" style="19" customWidth="1"/>
    <col min="49" max="49" width="15.6640625" style="19" customWidth="1"/>
    <col min="50" max="51" width="17.88671875" style="19" customWidth="1"/>
    <col min="52" max="52" width="18.88671875" style="19" customWidth="1"/>
    <col min="53" max="53" width="19.88671875" style="19" customWidth="1"/>
    <col min="54" max="55" width="17.88671875" style="19" customWidth="1"/>
    <col min="56" max="56" width="12.5546875" style="19" customWidth="1"/>
    <col min="57" max="58" width="17.88671875" style="19" customWidth="1"/>
    <col min="59" max="59" width="16.6640625" style="19" customWidth="1"/>
    <col min="60" max="60" width="15.6640625" style="19" customWidth="1"/>
    <col min="61" max="61" width="19.88671875" style="19" customWidth="1"/>
    <col min="62" max="62" width="12" style="19" customWidth="1"/>
    <col min="63" max="63" width="10.5546875" style="19" customWidth="1"/>
    <col min="64" max="69" width="9.5546875" style="19" customWidth="1"/>
    <col min="70" max="70" width="9.33203125" style="19" customWidth="1"/>
    <col min="71" max="76" width="9.5546875" style="19" customWidth="1"/>
    <col min="77" max="77" width="10.5546875" style="19" bestFit="1" customWidth="1"/>
    <col min="78" max="78" width="9.5546875" style="19" bestFit="1" customWidth="1"/>
    <col min="79" max="79" width="10.5546875" style="19" bestFit="1" customWidth="1"/>
    <col min="80" max="81" width="9.5546875" style="19" bestFit="1" customWidth="1"/>
    <col min="82" max="82" width="10.5546875" style="19" bestFit="1" customWidth="1"/>
    <col min="83" max="84" width="9.5546875" style="19" bestFit="1" customWidth="1"/>
    <col min="85" max="86" width="10.5546875" style="19" bestFit="1" customWidth="1"/>
    <col min="87" max="89" width="9.5546875" style="19" bestFit="1" customWidth="1"/>
    <col min="90" max="90" width="10.5546875" style="19" bestFit="1" customWidth="1"/>
    <col min="91" max="94" width="9.5546875" style="19" bestFit="1" customWidth="1"/>
    <col min="95" max="96" width="10.5546875" style="19" bestFit="1" customWidth="1"/>
    <col min="97" max="107" width="9.5546875" style="19" bestFit="1" customWidth="1"/>
    <col min="108" max="108" width="13.33203125" style="19" bestFit="1" customWidth="1"/>
    <col min="109" max="120" width="9.5546875" style="19" bestFit="1" customWidth="1"/>
    <col min="121" max="122" width="12.5546875" style="19" bestFit="1" customWidth="1"/>
    <col min="123" max="16384" width="9.109375" style="19"/>
  </cols>
  <sheetData>
    <row r="1" spans="1:183" ht="15" x14ac:dyDescent="0.25">
      <c r="A1" s="19" t="s">
        <v>62</v>
      </c>
      <c r="B1" s="19" t="s">
        <v>93</v>
      </c>
    </row>
    <row r="2" spans="1:183" ht="15" x14ac:dyDescent="0.25">
      <c r="BL2" s="19">
        <v>1</v>
      </c>
      <c r="BM2" s="19">
        <f>+BL2+1</f>
        <v>2</v>
      </c>
      <c r="BN2" s="19">
        <f t="shared" ref="BN2:DR2" si="0">+BM2+1</f>
        <v>3</v>
      </c>
      <c r="BO2" s="19">
        <f t="shared" si="0"/>
        <v>4</v>
      </c>
      <c r="BP2" s="19">
        <f t="shared" si="0"/>
        <v>5</v>
      </c>
      <c r="BQ2" s="19">
        <f t="shared" si="0"/>
        <v>6</v>
      </c>
      <c r="BR2" s="19">
        <f t="shared" si="0"/>
        <v>7</v>
      </c>
      <c r="BS2" s="19">
        <f t="shared" si="0"/>
        <v>8</v>
      </c>
      <c r="BT2" s="19">
        <f t="shared" si="0"/>
        <v>9</v>
      </c>
      <c r="BU2" s="19">
        <f t="shared" si="0"/>
        <v>10</v>
      </c>
      <c r="BV2" s="19">
        <f t="shared" si="0"/>
        <v>11</v>
      </c>
      <c r="BW2" s="19">
        <f t="shared" si="0"/>
        <v>12</v>
      </c>
      <c r="BX2" s="19">
        <f t="shared" si="0"/>
        <v>13</v>
      </c>
      <c r="BY2" s="19">
        <f t="shared" si="0"/>
        <v>14</v>
      </c>
      <c r="BZ2" s="19">
        <f>+BY2+1</f>
        <v>15</v>
      </c>
      <c r="CA2" s="19">
        <f t="shared" si="0"/>
        <v>16</v>
      </c>
      <c r="CB2" s="19">
        <f t="shared" si="0"/>
        <v>17</v>
      </c>
      <c r="CC2" s="19">
        <f t="shared" si="0"/>
        <v>18</v>
      </c>
      <c r="CD2" s="19">
        <f t="shared" si="0"/>
        <v>19</v>
      </c>
      <c r="CE2" s="19">
        <f t="shared" si="0"/>
        <v>20</v>
      </c>
      <c r="CF2" s="19">
        <f t="shared" si="0"/>
        <v>21</v>
      </c>
      <c r="CG2" s="19">
        <f t="shared" si="0"/>
        <v>22</v>
      </c>
      <c r="CH2" s="19">
        <f t="shared" si="0"/>
        <v>23</v>
      </c>
      <c r="CI2" s="19">
        <f t="shared" si="0"/>
        <v>24</v>
      </c>
      <c r="CJ2" s="19">
        <f t="shared" si="0"/>
        <v>25</v>
      </c>
      <c r="CK2" s="19">
        <f t="shared" si="0"/>
        <v>26</v>
      </c>
      <c r="CL2" s="19">
        <f t="shared" si="0"/>
        <v>27</v>
      </c>
      <c r="CM2" s="19">
        <f t="shared" si="0"/>
        <v>28</v>
      </c>
      <c r="CN2" s="19">
        <f t="shared" si="0"/>
        <v>29</v>
      </c>
      <c r="CO2" s="19">
        <f t="shared" si="0"/>
        <v>30</v>
      </c>
      <c r="CP2" s="19">
        <f t="shared" si="0"/>
        <v>31</v>
      </c>
      <c r="CQ2" s="19">
        <f t="shared" si="0"/>
        <v>32</v>
      </c>
      <c r="CR2" s="19">
        <f t="shared" si="0"/>
        <v>33</v>
      </c>
      <c r="CS2" s="19">
        <f t="shared" si="0"/>
        <v>34</v>
      </c>
      <c r="CT2" s="19">
        <f t="shared" si="0"/>
        <v>35</v>
      </c>
      <c r="CU2" s="19">
        <f t="shared" si="0"/>
        <v>36</v>
      </c>
      <c r="CV2" s="19">
        <f t="shared" si="0"/>
        <v>37</v>
      </c>
      <c r="CW2" s="19">
        <f t="shared" si="0"/>
        <v>38</v>
      </c>
      <c r="CX2" s="19">
        <f t="shared" si="0"/>
        <v>39</v>
      </c>
      <c r="CY2" s="19">
        <f t="shared" si="0"/>
        <v>40</v>
      </c>
      <c r="CZ2" s="19">
        <f t="shared" si="0"/>
        <v>41</v>
      </c>
      <c r="DA2" s="19">
        <f t="shared" si="0"/>
        <v>42</v>
      </c>
      <c r="DB2" s="19">
        <f t="shared" si="0"/>
        <v>43</v>
      </c>
      <c r="DC2" s="19">
        <f t="shared" si="0"/>
        <v>44</v>
      </c>
      <c r="DD2" s="19">
        <f t="shared" si="0"/>
        <v>45</v>
      </c>
      <c r="DE2" s="19">
        <f t="shared" si="0"/>
        <v>46</v>
      </c>
      <c r="DF2" s="19">
        <f t="shared" si="0"/>
        <v>47</v>
      </c>
      <c r="DG2" s="19">
        <f t="shared" si="0"/>
        <v>48</v>
      </c>
      <c r="DH2" s="19">
        <f t="shared" si="0"/>
        <v>49</v>
      </c>
      <c r="DI2" s="19">
        <f t="shared" si="0"/>
        <v>50</v>
      </c>
      <c r="DJ2" s="19">
        <f t="shared" si="0"/>
        <v>51</v>
      </c>
      <c r="DK2" s="19">
        <f t="shared" si="0"/>
        <v>52</v>
      </c>
      <c r="DL2" s="19">
        <f t="shared" si="0"/>
        <v>53</v>
      </c>
      <c r="DM2" s="19">
        <f t="shared" si="0"/>
        <v>54</v>
      </c>
      <c r="DN2" s="19">
        <f t="shared" si="0"/>
        <v>55</v>
      </c>
      <c r="DO2" s="19">
        <f t="shared" si="0"/>
        <v>56</v>
      </c>
      <c r="DP2" s="19">
        <f t="shared" si="0"/>
        <v>57</v>
      </c>
      <c r="DQ2" s="19">
        <f t="shared" si="0"/>
        <v>58</v>
      </c>
      <c r="DR2" s="19">
        <f t="shared" si="0"/>
        <v>59</v>
      </c>
    </row>
    <row r="3" spans="1:183" ht="15" x14ac:dyDescent="0.25">
      <c r="A3" s="19" t="s">
        <v>94</v>
      </c>
      <c r="B3" s="19" t="s">
        <v>1</v>
      </c>
      <c r="BL3" s="19" t="s">
        <v>2</v>
      </c>
      <c r="BM3" s="19" t="s">
        <v>3</v>
      </c>
      <c r="BN3" s="19" t="s">
        <v>4</v>
      </c>
      <c r="BO3" s="19" t="s">
        <v>5</v>
      </c>
      <c r="BP3" s="19" t="s">
        <v>6</v>
      </c>
      <c r="BQ3" s="19" t="s">
        <v>7</v>
      </c>
      <c r="BR3" s="19" t="s">
        <v>8</v>
      </c>
      <c r="BS3" s="19" t="s">
        <v>9</v>
      </c>
      <c r="BT3" s="19" t="s">
        <v>10</v>
      </c>
      <c r="BU3" s="19" t="s">
        <v>11</v>
      </c>
      <c r="BV3" s="19" t="s">
        <v>12</v>
      </c>
      <c r="BW3" s="19" t="s">
        <v>13</v>
      </c>
      <c r="BX3" s="19" t="s">
        <v>14</v>
      </c>
      <c r="BY3" s="19" t="s">
        <v>15</v>
      </c>
      <c r="BZ3" s="19" t="s">
        <v>16</v>
      </c>
      <c r="CA3" s="19" t="s">
        <v>17</v>
      </c>
      <c r="CB3" s="19" t="s">
        <v>18</v>
      </c>
      <c r="CC3" s="19" t="s">
        <v>19</v>
      </c>
      <c r="CD3" s="19" t="s">
        <v>20</v>
      </c>
      <c r="CE3" s="19" t="s">
        <v>21</v>
      </c>
      <c r="CF3" s="19" t="s">
        <v>22</v>
      </c>
      <c r="CG3" s="19" t="s">
        <v>23</v>
      </c>
      <c r="CH3" s="19" t="s">
        <v>24</v>
      </c>
      <c r="CI3" s="19" t="s">
        <v>25</v>
      </c>
      <c r="CJ3" s="19" t="s">
        <v>26</v>
      </c>
      <c r="CK3" s="19" t="s">
        <v>27</v>
      </c>
      <c r="CL3" s="19" t="s">
        <v>28</v>
      </c>
      <c r="CM3" s="19" t="s">
        <v>29</v>
      </c>
      <c r="CN3" s="19" t="s">
        <v>30</v>
      </c>
      <c r="CO3" s="19" t="s">
        <v>31</v>
      </c>
      <c r="CP3" s="19" t="s">
        <v>32</v>
      </c>
      <c r="CQ3" s="19" t="s">
        <v>33</v>
      </c>
      <c r="CR3" s="19" t="s">
        <v>34</v>
      </c>
      <c r="CS3" s="19" t="s">
        <v>35</v>
      </c>
      <c r="CT3" s="19" t="s">
        <v>36</v>
      </c>
      <c r="CU3" s="19" t="s">
        <v>37</v>
      </c>
      <c r="CV3" s="19" t="s">
        <v>38</v>
      </c>
      <c r="CW3" s="19" t="s">
        <v>39</v>
      </c>
      <c r="CX3" s="19" t="s">
        <v>40</v>
      </c>
      <c r="CY3" s="19" t="s">
        <v>41</v>
      </c>
      <c r="CZ3" s="19" t="s">
        <v>42</v>
      </c>
      <c r="DA3" s="19" t="s">
        <v>43</v>
      </c>
      <c r="DB3" s="19" t="s">
        <v>44</v>
      </c>
      <c r="DC3" s="19" t="s">
        <v>45</v>
      </c>
      <c r="DD3" s="19" t="s">
        <v>46</v>
      </c>
      <c r="DE3" s="19" t="s">
        <v>47</v>
      </c>
      <c r="DF3" s="19" t="s">
        <v>48</v>
      </c>
      <c r="DG3" s="19" t="s">
        <v>49</v>
      </c>
      <c r="DH3" s="19" t="s">
        <v>50</v>
      </c>
      <c r="DI3" s="19" t="s">
        <v>51</v>
      </c>
      <c r="DJ3" s="19" t="s">
        <v>52</v>
      </c>
      <c r="DK3" s="19" t="s">
        <v>53</v>
      </c>
      <c r="DL3" s="19" t="s">
        <v>54</v>
      </c>
      <c r="DM3" s="19" t="s">
        <v>55</v>
      </c>
      <c r="DN3" s="19" t="s">
        <v>56</v>
      </c>
      <c r="DO3" s="19" t="s">
        <v>57</v>
      </c>
      <c r="DP3" s="19" t="s">
        <v>58</v>
      </c>
      <c r="DQ3" s="19" t="s">
        <v>59</v>
      </c>
      <c r="DR3" s="19" t="s">
        <v>60</v>
      </c>
    </row>
    <row r="4" spans="1:183" ht="15" x14ac:dyDescent="0.25">
      <c r="A4" s="19" t="s">
        <v>63</v>
      </c>
      <c r="B4" s="19" t="s">
        <v>2</v>
      </c>
      <c r="C4" s="19" t="s">
        <v>3</v>
      </c>
      <c r="D4" s="19" t="s">
        <v>4</v>
      </c>
      <c r="E4" s="19" t="s">
        <v>5</v>
      </c>
      <c r="F4" s="19" t="s">
        <v>6</v>
      </c>
      <c r="G4" s="19" t="s">
        <v>7</v>
      </c>
      <c r="H4" s="19" t="s">
        <v>8</v>
      </c>
      <c r="I4" s="19" t="s">
        <v>9</v>
      </c>
      <c r="J4" s="19" t="s">
        <v>10</v>
      </c>
      <c r="K4" s="19" t="s">
        <v>11</v>
      </c>
      <c r="L4" s="19" t="s">
        <v>12</v>
      </c>
      <c r="M4" s="19" t="s">
        <v>13</v>
      </c>
      <c r="N4" s="19" t="s">
        <v>14</v>
      </c>
      <c r="O4" s="19" t="s">
        <v>15</v>
      </c>
      <c r="P4" s="19" t="s">
        <v>16</v>
      </c>
      <c r="Q4" s="19" t="s">
        <v>17</v>
      </c>
      <c r="R4" s="19" t="s">
        <v>18</v>
      </c>
      <c r="S4" s="19" t="s">
        <v>19</v>
      </c>
      <c r="T4" s="19" t="s">
        <v>20</v>
      </c>
      <c r="U4" s="19" t="s">
        <v>21</v>
      </c>
      <c r="V4" s="19" t="s">
        <v>22</v>
      </c>
      <c r="W4" s="19" t="s">
        <v>23</v>
      </c>
      <c r="X4" s="19" t="s">
        <v>24</v>
      </c>
      <c r="Y4" s="19" t="s">
        <v>25</v>
      </c>
      <c r="Z4" s="19" t="s">
        <v>26</v>
      </c>
      <c r="AA4" s="19" t="s">
        <v>27</v>
      </c>
      <c r="AB4" s="19" t="s">
        <v>28</v>
      </c>
      <c r="AC4" s="19" t="s">
        <v>29</v>
      </c>
      <c r="AD4" s="19" t="s">
        <v>30</v>
      </c>
      <c r="AE4" s="19" t="s">
        <v>31</v>
      </c>
      <c r="AF4" s="19" t="s">
        <v>32</v>
      </c>
      <c r="AG4" s="19" t="s">
        <v>33</v>
      </c>
      <c r="AH4" s="19" t="s">
        <v>34</v>
      </c>
      <c r="AI4" s="19" t="s">
        <v>35</v>
      </c>
      <c r="AJ4" s="19" t="s">
        <v>36</v>
      </c>
      <c r="AK4" s="19" t="s">
        <v>37</v>
      </c>
      <c r="AL4" s="19" t="s">
        <v>38</v>
      </c>
      <c r="AM4" s="19" t="s">
        <v>39</v>
      </c>
      <c r="AN4" s="19" t="s">
        <v>40</v>
      </c>
      <c r="AO4" s="19" t="s">
        <v>41</v>
      </c>
      <c r="AP4" s="19" t="s">
        <v>42</v>
      </c>
      <c r="AQ4" s="19" t="s">
        <v>43</v>
      </c>
      <c r="AR4" s="19" t="s">
        <v>44</v>
      </c>
      <c r="AS4" s="19" t="s">
        <v>45</v>
      </c>
      <c r="AT4" s="19" t="s">
        <v>46</v>
      </c>
      <c r="AU4" s="19" t="s">
        <v>47</v>
      </c>
      <c r="AV4" s="19" t="s">
        <v>48</v>
      </c>
      <c r="AW4" s="19" t="s">
        <v>49</v>
      </c>
      <c r="AX4" s="19" t="s">
        <v>50</v>
      </c>
      <c r="AY4" s="19" t="s">
        <v>51</v>
      </c>
      <c r="AZ4" s="19" t="s">
        <v>52</v>
      </c>
      <c r="BA4" s="19" t="s">
        <v>53</v>
      </c>
      <c r="BB4" s="19" t="s">
        <v>54</v>
      </c>
      <c r="BC4" s="19" t="s">
        <v>55</v>
      </c>
      <c r="BD4" s="19" t="s">
        <v>56</v>
      </c>
      <c r="BE4" s="19" t="s">
        <v>57</v>
      </c>
      <c r="BF4" s="19" t="s">
        <v>58</v>
      </c>
      <c r="BG4" s="19" t="s">
        <v>59</v>
      </c>
      <c r="BH4" s="19" t="s">
        <v>60</v>
      </c>
      <c r="BI4" s="19" t="s">
        <v>61</v>
      </c>
      <c r="BL4" s="2" t="s">
        <v>203</v>
      </c>
      <c r="BM4" s="2" t="s">
        <v>153</v>
      </c>
      <c r="BN4" s="2" t="s">
        <v>156</v>
      </c>
      <c r="BO4" s="2" t="s">
        <v>155</v>
      </c>
      <c r="BP4" s="2" t="s">
        <v>204</v>
      </c>
      <c r="BQ4" s="2" t="s">
        <v>205</v>
      </c>
      <c r="BR4" s="2" t="s">
        <v>206</v>
      </c>
      <c r="BS4" s="2" t="s">
        <v>157</v>
      </c>
      <c r="BT4" s="2" t="s">
        <v>158</v>
      </c>
      <c r="BU4" s="2" t="s">
        <v>159</v>
      </c>
      <c r="BV4" s="2" t="s">
        <v>160</v>
      </c>
      <c r="BW4" s="2" t="s">
        <v>162</v>
      </c>
      <c r="BX4" s="2" t="s">
        <v>163</v>
      </c>
      <c r="BY4" s="2" t="s">
        <v>167</v>
      </c>
      <c r="BZ4" s="2" t="s">
        <v>0</v>
      </c>
      <c r="CA4" s="2" t="s">
        <v>165</v>
      </c>
      <c r="CB4" s="2" t="s">
        <v>166</v>
      </c>
      <c r="CC4" s="2" t="s">
        <v>168</v>
      </c>
      <c r="CD4" s="2" t="s">
        <v>169</v>
      </c>
      <c r="CE4" s="2" t="s">
        <v>170</v>
      </c>
      <c r="CF4" s="2" t="s">
        <v>173</v>
      </c>
      <c r="CG4" s="2" t="s">
        <v>207</v>
      </c>
      <c r="CH4" s="2" t="s">
        <v>172</v>
      </c>
      <c r="CI4" s="2" t="s">
        <v>171</v>
      </c>
      <c r="CJ4" s="2" t="s">
        <v>174</v>
      </c>
      <c r="CK4" s="2" t="s">
        <v>175</v>
      </c>
      <c r="CL4" s="2" t="s">
        <v>177</v>
      </c>
      <c r="CM4" s="2" t="s">
        <v>176</v>
      </c>
      <c r="CN4" s="2" t="s">
        <v>178</v>
      </c>
      <c r="CO4" s="2" t="s">
        <v>208</v>
      </c>
      <c r="CP4" s="2" t="s">
        <v>185</v>
      </c>
      <c r="CQ4" s="2" t="s">
        <v>186</v>
      </c>
      <c r="CR4" s="2" t="s">
        <v>179</v>
      </c>
      <c r="CS4" s="2" t="s">
        <v>181</v>
      </c>
      <c r="CT4" s="2" t="s">
        <v>182</v>
      </c>
      <c r="CU4" s="2" t="s">
        <v>183</v>
      </c>
      <c r="CV4" s="2" t="s">
        <v>209</v>
      </c>
      <c r="CW4" s="2" t="s">
        <v>180</v>
      </c>
      <c r="CX4" s="2" t="s">
        <v>184</v>
      </c>
      <c r="CY4" s="2" t="s">
        <v>187</v>
      </c>
      <c r="CZ4" s="2" t="s">
        <v>188</v>
      </c>
      <c r="DA4" s="2" t="s">
        <v>210</v>
      </c>
      <c r="DB4" s="2" t="s">
        <v>189</v>
      </c>
      <c r="DC4" s="2" t="s">
        <v>190</v>
      </c>
      <c r="DD4" s="2" t="s">
        <v>211</v>
      </c>
      <c r="DE4" s="2" t="s">
        <v>191</v>
      </c>
      <c r="DF4" s="2" t="s">
        <v>192</v>
      </c>
      <c r="DG4" s="2" t="s">
        <v>193</v>
      </c>
      <c r="DH4" s="2" t="s">
        <v>212</v>
      </c>
      <c r="DI4" s="2" t="s">
        <v>194</v>
      </c>
      <c r="DJ4" s="2" t="s">
        <v>195</v>
      </c>
      <c r="DK4" s="2" t="s">
        <v>213</v>
      </c>
      <c r="DL4" s="2" t="s">
        <v>196</v>
      </c>
      <c r="DM4" s="2" t="s">
        <v>198</v>
      </c>
      <c r="DN4" s="2" t="s">
        <v>197</v>
      </c>
      <c r="DO4" s="2" t="s">
        <v>199</v>
      </c>
      <c r="DP4" s="2" t="s">
        <v>201</v>
      </c>
      <c r="DQ4" s="2" t="s">
        <v>200</v>
      </c>
      <c r="DR4" s="2" t="s">
        <v>202</v>
      </c>
      <c r="DS4" s="2"/>
    </row>
    <row r="5" spans="1:183" ht="15" x14ac:dyDescent="0.25">
      <c r="A5" s="3" t="s">
        <v>64</v>
      </c>
      <c r="B5" s="21">
        <v>11889190</v>
      </c>
      <c r="C5" s="21">
        <v>39806552</v>
      </c>
      <c r="D5" s="21">
        <v>20610300</v>
      </c>
      <c r="E5" s="21">
        <v>31077804</v>
      </c>
      <c r="F5" s="21">
        <v>595628</v>
      </c>
      <c r="G5" s="21">
        <v>10288266</v>
      </c>
      <c r="H5" s="21">
        <v>10416.0986328125</v>
      </c>
      <c r="I5" s="21">
        <v>78884432</v>
      </c>
      <c r="J5" s="21">
        <v>12034378</v>
      </c>
      <c r="K5" s="21">
        <v>12326522</v>
      </c>
      <c r="L5" s="21">
        <v>9886573</v>
      </c>
      <c r="M5" s="21">
        <v>125844552</v>
      </c>
      <c r="N5" s="21">
        <v>40326060</v>
      </c>
      <c r="O5" s="21">
        <v>4545312</v>
      </c>
      <c r="P5" s="21">
        <v>1592061.125</v>
      </c>
      <c r="Q5" s="21">
        <v>17881526</v>
      </c>
      <c r="R5" s="21">
        <v>16825830</v>
      </c>
      <c r="S5" s="21">
        <v>2197403.5</v>
      </c>
      <c r="T5" s="21">
        <v>7564058.5</v>
      </c>
      <c r="U5" s="21">
        <v>24631632</v>
      </c>
      <c r="V5" s="21">
        <v>22200978</v>
      </c>
      <c r="W5" s="37">
        <v>188946.875</v>
      </c>
      <c r="X5" s="21">
        <v>5828179</v>
      </c>
      <c r="Y5" s="21">
        <v>5259302.5</v>
      </c>
      <c r="Z5" s="21">
        <v>18451950</v>
      </c>
      <c r="AA5" s="21">
        <v>7209503.5</v>
      </c>
      <c r="AB5" s="21">
        <v>9179772</v>
      </c>
      <c r="AC5" s="21">
        <v>34882156</v>
      </c>
      <c r="AD5" s="21">
        <v>353532.53125</v>
      </c>
      <c r="AE5" s="21">
        <v>509530.28125</v>
      </c>
      <c r="AF5" s="21">
        <v>24750672</v>
      </c>
      <c r="AG5" s="21">
        <v>473812.34375</v>
      </c>
      <c r="AH5" s="21">
        <v>1280764.25</v>
      </c>
      <c r="AI5" s="21">
        <v>5064494.5</v>
      </c>
      <c r="AJ5" s="21">
        <v>37580976</v>
      </c>
      <c r="AK5" s="21">
        <v>6187710.5</v>
      </c>
      <c r="AL5" s="21">
        <v>434371.59375</v>
      </c>
      <c r="AM5" s="21">
        <v>21645320</v>
      </c>
      <c r="AN5" s="21">
        <v>59084616</v>
      </c>
      <c r="AO5" s="21">
        <v>33445834</v>
      </c>
      <c r="AP5" s="21">
        <v>34777416</v>
      </c>
      <c r="AQ5" s="21">
        <v>24312868</v>
      </c>
      <c r="AR5" s="21">
        <v>8853990</v>
      </c>
      <c r="AS5" s="21">
        <v>42958724</v>
      </c>
      <c r="AT5" s="21">
        <v>1195017.125</v>
      </c>
      <c r="AU5" s="21">
        <v>6645693.5</v>
      </c>
      <c r="AV5" s="21">
        <v>12814533</v>
      </c>
      <c r="AW5" s="21">
        <v>1269306.375</v>
      </c>
      <c r="AX5" s="21">
        <v>4416674.5</v>
      </c>
      <c r="AY5" s="21">
        <v>8089441</v>
      </c>
      <c r="AZ5" s="21">
        <v>159181232</v>
      </c>
      <c r="BA5" s="21">
        <v>1058158336</v>
      </c>
      <c r="BB5" s="21">
        <v>7071981</v>
      </c>
      <c r="BC5" s="21">
        <v>29028266</v>
      </c>
      <c r="BD5" s="21">
        <v>0</v>
      </c>
      <c r="BE5" s="21">
        <v>11550566</v>
      </c>
      <c r="BF5" s="21">
        <v>10252555</v>
      </c>
      <c r="BG5" s="21">
        <v>2798653.25</v>
      </c>
      <c r="BH5" s="21">
        <v>38792.5859375</v>
      </c>
      <c r="BI5" s="21">
        <v>1851889428.6269531</v>
      </c>
      <c r="BJ5" s="21">
        <f>_xlfn.NUMBERVALUE(LEFT(A5,4))</f>
        <v>2014</v>
      </c>
      <c r="BK5" s="21">
        <f>_xlfn.NUMBERVALUE(RIGHT(A5,2))</f>
        <v>8</v>
      </c>
      <c r="BL5" s="21">
        <f>IF(B5/VLOOKUP($BK5,'Historical Calibration 2013'!$A$1:$BJ$13,1+BL$2,FALSE)&gt;NONUS!B325,NONUS!B325,IF(B5/VLOOKUP($BK5,'Historical Calibration 2013'!$A$1:$BJ$13,1+BL$2,FALSE)&lt;NONUS!B339,NONUS!B339,B5/VLOOKUP($BK5,'Historical Calibration 2013'!$A$1:$BJ$13,1+BL$2,FALSE)))</f>
        <v>1.1671241241064365</v>
      </c>
      <c r="BM5" s="21">
        <f>IF(C5/VLOOKUP($BK5,'Historical Calibration 2013'!$A$1:$BJ$13,1+BM$2,FALSE)&gt;Rate!C202,Rate!C202,IF(C5/VLOOKUP($BK5,'Historical Calibration 2013'!$A$1:$BJ$13,1+BM$2,FALSE)&lt;Rate!C215,Rate!C215,C5/VLOOKUP($BK5,'Historical Calibration 2013'!$A$1:$BJ$13,1+BM$2,FALSE)))</f>
        <v>1.0653552642636421</v>
      </c>
      <c r="BN5" s="21">
        <f>IF(D5/VLOOKUP($BK5,'Historical Calibration 2013'!$A$1:$BJ$13,1+BN$2,FALSE)&gt;Rate!D202,Rate!D202,IF(D5/VLOOKUP($BK5,'Historical Calibration 2013'!$A$1:$BJ$13,1+BN$2,FALSE)&lt;Rate!D215,Rate!D215,D5/VLOOKUP($BK5,'Historical Calibration 2013'!$A$1:$BJ$13,1+BN$2,FALSE)))</f>
        <v>1.2234514600769439</v>
      </c>
      <c r="BO5" s="21">
        <f>IF(E5/VLOOKUP($BK5,'Historical Calibration 2013'!$A$1:$BJ$13,1+BO$2,FALSE)&gt;Rate!E202,Rate!E202,IF(E5/VLOOKUP($BK5,'Historical Calibration 2013'!$A$1:$BJ$13,1+BO$2,FALSE)&lt;Rate!E215,Rate!E215,E5/VLOOKUP($BK5,'Historical Calibration 2013'!$A$1:$BJ$13,1+BO$2,FALSE)))</f>
        <v>0.95441616037781341</v>
      </c>
      <c r="BP5" s="21">
        <f>IF(F5/VLOOKUP($BK5,'Historical Calibration 2013'!$A$1:$BJ$13,1+BP$2,FALSE)&gt;NONUS!C325,NONUS!C325,IF(F5/VLOOKUP($BK5,'Historical Calibration 2013'!$A$1:$BJ$13,1+BP$2,FALSE)&lt;NONUS!C339,NONUS!C339,F5/VLOOKUP($BK5,'Historical Calibration 2013'!$A$1:$BJ$13,1+BP$2,FALSE)))</f>
        <v>0.64660954131962067</v>
      </c>
      <c r="BQ5" s="21">
        <f>IF((G5+H5)/VLOOKUP($BK5,'Historical Calibration 2013'!$A$1:$BJ$13,1+BQ$2,FALSE)&gt;NONUS!J325,NONUS!J325,IF((G5+H5)/VLOOKUP($BK5,'Historical Calibration 2013'!$A$1:$BJ$13,1+BQ$2,FALSE)&lt;NONUS!J339,NONUS!J339,(G5+H5)/VLOOKUP($BK5,'Historical Calibration 2013'!$A$1:$BJ$13,1+BQ$2,FALSE)))</f>
        <v>1.0347235466335043</v>
      </c>
      <c r="BR5" s="21" t="e">
        <f>IF(H5/VLOOKUP($BK5,'Historical Calibration 2013'!$A$1:$BJ$13,1+BR$2,FALSE)&gt;Rate!H202,Rate!H202,IF(H5/VLOOKUP($BK5,'Historical Calibration 2013'!$A$1:$BJ$13,1+BR$2,FALSE)&lt;Rate!H215,Rate!H215,H5/VLOOKUP($BK5,'Historical Calibration 2013'!$A$1:$BJ$13,1+BR$2,FALSE)))</f>
        <v>#DIV/0!</v>
      </c>
      <c r="BS5" s="21">
        <f>IF(I5/VLOOKUP($BK5,'Historical Calibration 2013'!$A$1:$BJ$13,1+BS$2,FALSE)&gt;Rate!I202,Rate!I202,IF(I5/VLOOKUP($BK5,'Historical Calibration 2013'!$A$1:$BJ$13,1+BS$2,FALSE)&lt;Rate!I215,Rate!I215,I5/VLOOKUP($BK5,'Historical Calibration 2013'!$A$1:$BJ$13,1+BS$2,FALSE)))</f>
        <v>1.005483733760113</v>
      </c>
      <c r="BT5" s="21">
        <f>IF(J5/VLOOKUP($BK5,'Historical Calibration 2013'!$A$1:$BJ$13,1+BT$2,FALSE)&gt;Rate!J202,Rate!J202,IF(J5/VLOOKUP($BK5,'Historical Calibration 2013'!$A$1:$BJ$13,1+BT$2,FALSE)&lt;Rate!J215,Rate!J215,J5/VLOOKUP($BK5,'Historical Calibration 2013'!$A$1:$BJ$13,1+BT$2,FALSE)))</f>
        <v>1.0766889053708395</v>
      </c>
      <c r="BU5" s="21">
        <f>IF(K5/VLOOKUP($BK5,'Historical Calibration 2013'!$A$1:$BJ$13,1+BU$2,FALSE)&gt;Rate!K202,Rate!K202,IF(K5/VLOOKUP($BK5,'Historical Calibration 2013'!$A$1:$BJ$13,1+BU$2,FALSE)&lt;Rate!K215,Rate!K215,K5/VLOOKUP($BK5,'Historical Calibration 2013'!$A$1:$BJ$13,1+BU$2,FALSE)))</f>
        <v>1.0694183256148071</v>
      </c>
      <c r="BV5" s="21">
        <f>IF(L5/VLOOKUP($BK5,'Historical Calibration 2013'!$A$1:$BJ$13,1+BV$2,FALSE)&gt;Rate!L202,Rate!L202,IF(L5/VLOOKUP($BK5,'Historical Calibration 2013'!$A$1:$BJ$13,1+BV$2,FALSE)&lt;Rate!L215,Rate!L215,L5/VLOOKUP($BK5,'Historical Calibration 2013'!$A$1:$BJ$13,1+BV$2,FALSE)))</f>
        <v>1.587325030677782</v>
      </c>
      <c r="BW5" s="21">
        <f>IF(M5/VLOOKUP($BK5,'Historical Calibration 2013'!$A$1:$BJ$13,1+BW$2,FALSE)&gt;Rate!M202,Rate!M202,IF(M5/VLOOKUP($BK5,'Historical Calibration 2013'!$A$1:$BJ$13,1+BW$2,FALSE)&lt;Rate!M215,Rate!M215,M5/VLOOKUP($BK5,'Historical Calibration 2013'!$A$1:$BJ$13,1+BW$2,FALSE)))</f>
        <v>1.1310344852379455</v>
      </c>
      <c r="BX5" s="21">
        <f>IF(N5/VLOOKUP($BK5,'Historical Calibration 2013'!$A$1:$BJ$13,1+BX$2,FALSE)&gt;Rate!N202,Rate!N202,IF(N5/VLOOKUP($BK5,'Historical Calibration 2013'!$A$1:$BJ$13,1+BX$2,FALSE)&lt;Rate!N215,Rate!N215,N5/VLOOKUP($BK5,'Historical Calibration 2013'!$A$1:$BJ$13,1+BX$2,FALSE)))</f>
        <v>1.1649674814339541</v>
      </c>
      <c r="BY5" s="21">
        <f>IF(O5/VLOOKUP($BK5,'Historical Calibration 2013'!$A$1:$BJ$13,1+BY$2,FALSE)&gt;Rate!O202,Rate!O202,IF(O5/VLOOKUP($BK5,'Historical Calibration 2013'!$A$1:$BJ$13,1+BY$2,FALSE)&lt;Rate!O215,Rate!O215,O5/VLOOKUP($BK5,'Historical Calibration 2013'!$A$1:$BJ$13,1+BY$2,FALSE)))</f>
        <v>1.8629396768667055</v>
      </c>
      <c r="BZ5" s="21">
        <f>IF(P5/VLOOKUP($BK5,'Historical Calibration 2013'!$A$1:$BJ$13,1+BZ$2,FALSE)&gt;Rate!P202,Rate!P202,IF(P5/VLOOKUP($BK5,'Historical Calibration 2013'!$A$1:$BJ$13,1+BZ$2,FALSE)&lt;Rate!P215,Rate!P215,P5/VLOOKUP($BK5,'Historical Calibration 2013'!$A$1:$BJ$13,1+BZ$2,FALSE)))</f>
        <v>1.0348313491160721</v>
      </c>
      <c r="CA5" s="21">
        <f>IF(Q5/VLOOKUP($BK5,'Historical Calibration 2013'!$A$1:$BJ$13,1+CA$2,FALSE)&gt;Rate!Q202,Rate!Q202,IF(Q5/VLOOKUP($BK5,'Historical Calibration 2013'!$A$1:$BJ$13,1+CA$2,FALSE)&lt;Rate!Q215,Rate!Q215,Q5/VLOOKUP($BK5,'Historical Calibration 2013'!$A$1:$BJ$13,1+CA$2,FALSE)))</f>
        <v>1.8271249933966511</v>
      </c>
      <c r="CB5" s="21">
        <f>IF(R5/VLOOKUP($BK5,'Historical Calibration 2013'!$A$1:$BJ$13,1+CB$2,FALSE)&gt;Rate!R202,Rate!R202,IF(R5/VLOOKUP($BK5,'Historical Calibration 2013'!$A$1:$BJ$13,1+CB$2,FALSE)&lt;Rate!R215,Rate!R215,R5/VLOOKUP($BK5,'Historical Calibration 2013'!$A$1:$BJ$13,1+CB$2,FALSE)))</f>
        <v>1.7658454377422474</v>
      </c>
      <c r="CC5" s="21">
        <f>IF(S5/VLOOKUP($BK5,'Historical Calibration 2013'!$A$1:$BJ$13,1+CC$2,FALSE)&gt;Rate!S202,Rate!S202,IF(S5/VLOOKUP($BK5,'Historical Calibration 2013'!$A$1:$BJ$13,1+CC$2,FALSE)&lt;Rate!S215,Rate!S215,S5/VLOOKUP($BK5,'Historical Calibration 2013'!$A$1:$BJ$13,1+CC$2,FALSE)))</f>
        <v>2.3326932309169468</v>
      </c>
      <c r="CD5" s="21">
        <f>IF(T5/VLOOKUP($BK5,'Historical Calibration 2013'!$A$1:$BJ$13,1+CD$2,FALSE)&gt;Rate!T202,Rate!T202,IF(T5/VLOOKUP($BK5,'Historical Calibration 2013'!$A$1:$BJ$13,1+CD$2,FALSE)&lt;Rate!T215,Rate!T215,T5/VLOOKUP($BK5,'Historical Calibration 2013'!$A$1:$BJ$13,1+CD$2,FALSE)))</f>
        <v>6.3498098859315588</v>
      </c>
      <c r="CE5" s="21">
        <f>IF(U5/VLOOKUP($BK5,'Historical Calibration 2013'!$A$1:$BJ$13,1+CE$2,FALSE)&gt;Rate!U202,Rate!U202,IF(U5/VLOOKUP($BK5,'Historical Calibration 2013'!$A$1:$BJ$13,1+CE$2,FALSE)&lt;Rate!U215,Rate!U215,U5/VLOOKUP($BK5,'Historical Calibration 2013'!$A$1:$BJ$13,1+CE$2,FALSE)))</f>
        <v>1.3506635250146819</v>
      </c>
      <c r="CF5" s="21">
        <f>IF(V5/VLOOKUP($BK5,'Historical Calibration 2013'!$A$1:$BJ$13,1+CF$2,FALSE)&gt;Rate!V202,Rate!V202,IF(V5/VLOOKUP($BK5,'Historical Calibration 2013'!$A$1:$BJ$13,1+CF$2,FALSE)&lt;Rate!V215,Rate!V215,V5/VLOOKUP($BK5,'Historical Calibration 2013'!$A$1:$BJ$13,1+CF$2,FALSE)))</f>
        <v>1.190375434307039</v>
      </c>
      <c r="CG5" s="21">
        <f>(W5+'Historical Calibration 2013'!W99)/VLOOKUP($BK5,'Historical Calibration 2013'!$A$1:$BJ$13,1+CG$2,FALSE)</f>
        <v>31.545869400968776</v>
      </c>
      <c r="CH5" s="21">
        <f>IF(X5/VLOOKUP($BK5,'Historical Calibration 2013'!$A$1:$BJ$13,1+CH$2,FALSE)&gt;Rate!X202,Rate!X202,IF(X5/VLOOKUP($BK5,'Historical Calibration 2013'!$A$1:$BJ$13,1+CH$2,FALSE)&lt;Rate!X215,Rate!X215,X5/VLOOKUP($BK5,'Historical Calibration 2013'!$A$1:$BJ$13,1+CH$2,FALSE)))</f>
        <v>2.973085930665154</v>
      </c>
      <c r="CI5" s="21">
        <f>IF(Y5/VLOOKUP($BK5,'Historical Calibration 2013'!$A$1:$BJ$13,1+CI$2,FALSE)&gt;Rate!Y202,Rate!Y202,IF(Y5/VLOOKUP($BK5,'Historical Calibration 2013'!$A$1:$BJ$13,1+CI$2,FALSE)&lt;Rate!Y215,Rate!Y215,Y5/VLOOKUP($BK5,'Historical Calibration 2013'!$A$1:$BJ$13,1+CI$2,FALSE)))</f>
        <v>1.2674199979612557</v>
      </c>
      <c r="CJ5" s="21">
        <f>IF(Z5/VLOOKUP($BK5,'Historical Calibration 2013'!$A$1:$BJ$13,1+CJ$2,FALSE)&gt;Rate!Z202,Rate!Z202,IF(Z5/VLOOKUP($BK5,'Historical Calibration 2013'!$A$1:$BJ$13,1+CJ$2,FALSE)&lt;Rate!Z215,Rate!Z215,Z5/VLOOKUP($BK5,'Historical Calibration 2013'!$A$1:$BJ$13,1+CJ$2,FALSE)))</f>
        <v>1.3880409402475793</v>
      </c>
      <c r="CK5" s="21">
        <f>IF(AA5/VLOOKUP($BK5,'Historical Calibration 2013'!$A$1:$BJ$13,1+CK$2,FALSE)&gt;Rate!AA202,Rate!AA202,IF(AA5/VLOOKUP($BK5,'Historical Calibration 2013'!$A$1:$BJ$13,1+CK$2,FALSE)&lt;Rate!AA215,Rate!AA215,AA5/VLOOKUP($BK5,'Historical Calibration 2013'!$A$1:$BJ$13,1+CK$2,FALSE)))</f>
        <v>1.7186665042442781</v>
      </c>
      <c r="CL5" s="21">
        <f>IF(AB5/VLOOKUP($BK5,'Historical Calibration 2013'!$A$1:$BJ$13,1+CL$2,FALSE)&gt;Rate!AB202,Rate!AB202,IF(AB5/VLOOKUP($BK5,'Historical Calibration 2013'!$A$1:$BJ$13,1+CL$2,FALSE)&lt;Rate!AB215,Rate!AB215,AB5/VLOOKUP($BK5,'Historical Calibration 2013'!$A$1:$BJ$13,1+CL$2,FALSE)))</f>
        <v>1.2076967716463645</v>
      </c>
      <c r="CM5" s="21">
        <f>IF(AC5/VLOOKUP($BK5,'Historical Calibration 2013'!$A$1:$BJ$13,1+CM$2,FALSE)&gt;Rate!AC202,Rate!AC202,IF(AC5/VLOOKUP($BK5,'Historical Calibration 2013'!$A$1:$BJ$13,1+CM$2,FALSE)&lt;Rate!AC215,Rate!AC215,AC5/VLOOKUP($BK5,'Historical Calibration 2013'!$A$1:$BJ$13,1+CM$2,FALSE)))</f>
        <v>1.112563761942656</v>
      </c>
      <c r="CN5" s="21">
        <f>IF(AD5/VLOOKUP($BK5,'Historical Calibration 2013'!$A$1:$BJ$13,1+CN$2,FALSE)&gt;Rate!AD202,Rate!AD202,IF(AD5/VLOOKUP($BK5,'Historical Calibration 2013'!$A$1:$BJ$13,1+CN$2,FALSE)&lt;Rate!AD215,Rate!AD215,AD5/VLOOKUP($BK5,'Historical Calibration 2013'!$A$1:$BJ$13,1+CN$2,FALSE)))</f>
        <v>1.4452267805926562</v>
      </c>
      <c r="CO5" s="21">
        <f>IF(AE5/VLOOKUP($BK5,'Historical Calibration 2013'!$A$1:$BJ$13,1+CO$2,FALSE)&gt;NONUS!E325,NONUS!E325,IF(AE5/VLOOKUP($BK5,'Historical Calibration 2013'!$A$1:$BJ$13,1+CO$2,FALSE)&lt;NONUS!E339,NONUS!E339,AE5/VLOOKUP($BK5,'Historical Calibration 2013'!$A$1:$BJ$13,1+CO$2,FALSE)))</f>
        <v>0.93767540112915537</v>
      </c>
      <c r="CP5" s="21">
        <f>IF(AF5/VLOOKUP($BK5,'Historical Calibration 2013'!$A$1:$BJ$13,1+CP$2,FALSE)&gt;Rate!AF202,Rate!AF202,IF(AF5/VLOOKUP($BK5,'Historical Calibration 2013'!$A$1:$BJ$13,1+CP$2,FALSE)&lt;Rate!AF215,Rate!AF215,AF5/VLOOKUP($BK5,'Historical Calibration 2013'!$A$1:$BJ$13,1+CP$2,FALSE)))</f>
        <v>1.4534202895486945</v>
      </c>
      <c r="CQ5" s="21" t="e">
        <f>IF(AG5/VLOOKUP($BK5,'Historical Calibration 2013'!$A$1:$BJ$13,1+CQ$2,FALSE)&gt;Rate!AG202,Rate!AG202,IF(AG5/VLOOKUP($BK5,'Historical Calibration 2013'!$A$1:$BJ$13,1+CQ$2,FALSE)&lt;Rate!AG215,Rate!AG215,AG5/VLOOKUP($BK5,'Historical Calibration 2013'!$A$1:$BJ$13,1+CQ$2,FALSE)))</f>
        <v>#DIV/0!</v>
      </c>
      <c r="CR5" s="21">
        <f>IF(AH5/VLOOKUP($BK5,'Historical Calibration 2013'!$A$1:$BJ$13,1+CR$2,FALSE)&gt;Rate!AH202,Rate!AH202,IF(AH5/VLOOKUP($BK5,'Historical Calibration 2013'!$A$1:$BJ$13,1+CR$2,FALSE)&lt;Rate!AH215,Rate!AH215,AH5/VLOOKUP($BK5,'Historical Calibration 2013'!$A$1:$BJ$13,1+CR$2,FALSE)))</f>
        <v>3.9211422145642287</v>
      </c>
      <c r="CS5" s="21">
        <f>IF(AI5/VLOOKUP($BK5,'Historical Calibration 2013'!$A$1:$BJ$13,1+CS$2,FALSE)&gt;Rate!AI202,Rate!AI202,IF(AI5/VLOOKUP($BK5,'Historical Calibration 2013'!$A$1:$BJ$13,1+CS$2,FALSE)&lt;Rate!AI215,Rate!AI215,AI5/VLOOKUP($BK5,'Historical Calibration 2013'!$A$1:$BJ$13,1+CS$2,FALSE)))</f>
        <v>1.094763094695111</v>
      </c>
      <c r="CT5" s="21">
        <f>IF(AJ5/VLOOKUP($BK5,'Historical Calibration 2013'!$A$1:$BJ$13,1+CT$2,FALSE)&gt;Rate!AJ202,Rate!AJ202,IF(AJ5/VLOOKUP($BK5,'Historical Calibration 2013'!$A$1:$BJ$13,1+CT$2,FALSE)&lt;Rate!AJ215,Rate!AJ215,AJ5/VLOOKUP($BK5,'Historical Calibration 2013'!$A$1:$BJ$13,1+CT$2,FALSE)))</f>
        <v>1.3205900367496937</v>
      </c>
      <c r="CU5" s="21">
        <f>IF(AK5/VLOOKUP($BK5,'Historical Calibration 2013'!$A$1:$BJ$13,1+CU$2,FALSE)&gt;Rate!AK202,Rate!AK202,IF(AK5/VLOOKUP($BK5,'Historical Calibration 2013'!$A$1:$BJ$13,1+CU$2,FALSE)&lt;Rate!AK215,Rate!AK215,AK5/VLOOKUP($BK5,'Historical Calibration 2013'!$A$1:$BJ$13,1+CU$2,FALSE)))</f>
        <v>1.296799346120999</v>
      </c>
      <c r="CV5" s="21">
        <f>IF(AL5/VLOOKUP($BK5,'Historical Calibration 2013'!$A$1:$BJ$13,1+CV$2,FALSE)&gt;NONUS!F325,NONUS!F325,IF(AL5/VLOOKUP($BK5,'Historical Calibration 2013'!$A$1:$BJ$13,1+CV$2,FALSE)&lt;NONUS!F339,NONUS!F339,AL5/VLOOKUP($BK5,'Historical Calibration 2013'!$A$1:$BJ$13,1+CV$2,FALSE)))</f>
        <v>1.4014057359119507</v>
      </c>
      <c r="CW5" s="21">
        <f>IF(AM5/VLOOKUP($BK5,'Historical Calibration 2013'!$A$1:$BJ$13,1+CW$2,FALSE)&gt;Rate!AM202,Rate!AM202,IF(AM5/VLOOKUP($BK5,'Historical Calibration 2013'!$A$1:$BJ$13,1+CW$2,FALSE)&lt;Rate!AM215,Rate!AM215,AM5/VLOOKUP($BK5,'Historical Calibration 2013'!$A$1:$BJ$13,1+CW$2,FALSE)))</f>
        <v>0.93839095967211206</v>
      </c>
      <c r="CX5" s="21">
        <f>IF(AN5/VLOOKUP($BK5,'Historical Calibration 2013'!$A$1:$BJ$13,1+CX$2,FALSE)&gt;Rate!AN202,Rate!AN202,IF(AN5/VLOOKUP($BK5,'Historical Calibration 2013'!$A$1:$BJ$13,1+CX$2,FALSE)&lt;Rate!AN215,Rate!AN215,AN5/VLOOKUP($BK5,'Historical Calibration 2013'!$A$1:$BJ$13,1+CX$2,FALSE)))</f>
        <v>1.4985392036961545</v>
      </c>
      <c r="CY5" s="21">
        <f>IF(AO5/VLOOKUP($BK5,'Historical Calibration 2013'!$A$1:$BJ$13,1+CY$2,FALSE)&gt;Rate!AO202,Rate!AO202,IF(AO5/VLOOKUP($BK5,'Historical Calibration 2013'!$A$1:$BJ$13,1+CY$2,FALSE)&lt;Rate!AO215,Rate!AO215,AO5/VLOOKUP($BK5,'Historical Calibration 2013'!$A$1:$BJ$13,1+CY$2,FALSE)))</f>
        <v>1.8818169644565175</v>
      </c>
      <c r="CZ5" s="21">
        <f>IF(AP5/VLOOKUP($BK5,'Historical Calibration 2013'!$A$1:$BJ$13,1+CZ$2,FALSE)&gt;Rate!AP202,Rate!AP202,IF(AP5/VLOOKUP($BK5,'Historical Calibration 2013'!$A$1:$BJ$13,1+CZ$2,FALSE)&lt;Rate!AP215,Rate!AP215,AP5/VLOOKUP($BK5,'Historical Calibration 2013'!$A$1:$BJ$13,1+CZ$2,FALSE)))</f>
        <v>1.1874677673127771</v>
      </c>
      <c r="DA5" s="21">
        <f>IF(AQ5/VLOOKUP($BK5,'Historical Calibration 2013'!$A$1:$BJ$13,1+DA$2,FALSE)&gt;NONUS!G325,NONUS!G325,IF(AQ5/VLOOKUP($BK5,'Historical Calibration 2013'!$A$1:$BJ$13,1+DA$2,FALSE)&lt;NONUS!G339,NONUS!G339,AQ5/VLOOKUP($BK5,'Historical Calibration 2013'!$A$1:$BJ$13,1+DA$2,FALSE)))</f>
        <v>1.2243300215025608</v>
      </c>
      <c r="DB5" s="21">
        <f>IF(AR5/VLOOKUP($BK5,'Historical Calibration 2013'!$A$1:$BJ$13,1+DB$2,FALSE)&gt;Rate!AR202,Rate!AR202,IF(AR5/VLOOKUP($BK5,'Historical Calibration 2013'!$A$1:$BJ$13,1+DB$2,FALSE)&lt;Rate!AR215,Rate!AR215,AR5/VLOOKUP($BK5,'Historical Calibration 2013'!$A$1:$BJ$13,1+DB$2,FALSE)))</f>
        <v>0.95965259973044292</v>
      </c>
      <c r="DC5" s="21">
        <f>IF(AS5/VLOOKUP($BK5,'Historical Calibration 2013'!$A$1:$BJ$13,1+DC$2,FALSE)&gt;Rate!AS202,Rate!AS202,IF(AS5/VLOOKUP($BK5,'Historical Calibration 2013'!$A$1:$BJ$13,1+DC$2,FALSE)&lt;Rate!AS215,Rate!AS215,AS5/VLOOKUP($BK5,'Historical Calibration 2013'!$A$1:$BJ$13,1+DC$2,FALSE)))</f>
        <v>1.1961910097560962</v>
      </c>
      <c r="DD5" s="21" t="e">
        <f>(AT5+'Historical Calibration 2013'!AT99)/VLOOKUP($BK5,'Historical Calibration 2013'!$A$1:$BJ$13,1+DD$2,FALSE)</f>
        <v>#DIV/0!</v>
      </c>
      <c r="DE5" s="21">
        <f>IF(AU5/VLOOKUP($BK5,'Historical Calibration 2013'!$A$1:$BJ$13,1+DE$2,FALSE)&gt;Rate!AU202,Rate!AU202,IF(AU5/VLOOKUP($BK5,'Historical Calibration 2013'!$A$1:$BJ$13,1+DE$2,FALSE)&lt;Rate!AU215,Rate!AU215,AU5/VLOOKUP($BK5,'Historical Calibration 2013'!$A$1:$BJ$13,1+DE$2,FALSE)))</f>
        <v>1.2813650541404595</v>
      </c>
      <c r="DF5" s="21">
        <f>IF(AV5/VLOOKUP($BK5,'Historical Calibration 2013'!$A$1:$BJ$13,1+DF$2,FALSE)&gt;Rate!AV202,Rate!AV202,IF(AV5/VLOOKUP($BK5,'Historical Calibration 2013'!$A$1:$BJ$13,1+DF$2,FALSE)&lt;Rate!AV215,Rate!AV215,AV5/VLOOKUP($BK5,'Historical Calibration 2013'!$A$1:$BJ$13,1+DF$2,FALSE)))</f>
        <v>1.2859466548012064</v>
      </c>
      <c r="DG5" s="21">
        <f>IF(AW5/VLOOKUP($BK5,'Historical Calibration 2013'!$A$1:$BJ$13,1+DG$2,FALSE)&gt;Rate!AW202,Rate!AW202,IF(AW5/VLOOKUP($BK5,'Historical Calibration 2013'!$A$1:$BJ$13,1+DG$2,FALSE)&lt;Rate!AW215,Rate!AW215,AW5/VLOOKUP($BK5,'Historical Calibration 2013'!$A$1:$BJ$13,1+DG$2,FALSE)))</f>
        <v>2.2662138457418317</v>
      </c>
      <c r="DH5" s="21">
        <f>IF(AX5/VLOOKUP($BK5,'Historical Calibration 2013'!$A$1:$BJ$13,1+DH$2,FALSE)&gt;NONUS!I325,NONUS!I325,IF(AX5/VLOOKUP($BK5,'Historical Calibration 2013'!$A$1:$BJ$13,1+DH$2,FALSE)&lt;NONUS!I339,NONUS!I339,AX5/VLOOKUP($BK5,'Historical Calibration 2013'!$A$1:$BJ$13,1+DH$2,FALSE)))</f>
        <v>1.0943509292261797</v>
      </c>
      <c r="DI5" s="21">
        <f>IF(AY5/VLOOKUP($BK5,'Historical Calibration 2013'!$A$1:$BJ$13,1+DI$2,FALSE)&gt;Rate!AY202,Rate!AY202,IF(AY5/VLOOKUP($BK5,'Historical Calibration 2013'!$A$1:$BJ$13,1+DI$2,FALSE)&lt;Rate!AY215,Rate!AY215,AY5/VLOOKUP($BK5,'Historical Calibration 2013'!$A$1:$BJ$13,1+DI$2,FALSE)))</f>
        <v>1.2201198545166709</v>
      </c>
      <c r="DJ5" s="21">
        <f>IF(AZ5/VLOOKUP($BK5,'Historical Calibration 2013'!$A$1:$BJ$13,1+DJ$2,FALSE)&gt;Rate!AZ202,Rate!AZ202,IF(AZ5/VLOOKUP($BK5,'Historical Calibration 2013'!$A$1:$BJ$13,1+DJ$2,FALSE)&lt;Rate!AZ215,Rate!AZ215,AZ5/VLOOKUP($BK5,'Historical Calibration 2013'!$A$1:$BJ$13,1+DJ$2,FALSE)))</f>
        <v>1.0591844648824313</v>
      </c>
      <c r="DK5" s="21">
        <f>IF(BA5/VLOOKUP($BK5,'Historical Calibration 2013'!$A$1:$BJ$13,1+DK$2,FALSE)&gt;Rate!BA202,Rate!BA202,IF(BA5/VLOOKUP($BK5,'Historical Calibration 2013'!$A$1:$BJ$13,1+DK$2,FALSE)&lt;Rate!BA215,Rate!BA215,BA5/VLOOKUP($BK5,'Historical Calibration 2013'!$A$1:$BJ$13,1+DK$2,FALSE)))</f>
        <v>1.2212065007397697</v>
      </c>
      <c r="DL5" s="21">
        <f>IF(BB5/VLOOKUP($BK5,'Historical Calibration 2013'!$A$1:$BJ$13,1+DL$2,FALSE)&gt;Rate!BB202,Rate!BB202,IF(BB5/VLOOKUP($BK5,'Historical Calibration 2013'!$A$1:$BJ$13,1+DL$2,FALSE)&lt;Rate!BB215,Rate!BB215,BB5/VLOOKUP($BK5,'Historical Calibration 2013'!$A$1:$BJ$13,1+DL$2,FALSE)))</f>
        <v>1.4530857711248151</v>
      </c>
      <c r="DM5" s="21">
        <f>IF(BC5/VLOOKUP($BK5,'Historical Calibration 2013'!$A$1:$BJ$13,1+DM$2,FALSE)&gt;Rate!BC202,Rate!BC202,IF(BC5/VLOOKUP($BK5,'Historical Calibration 2013'!$A$1:$BJ$13,1+DM$2,FALSE)&lt;Rate!BC215,Rate!BC215,BC5/VLOOKUP($BK5,'Historical Calibration 2013'!$A$1:$BJ$13,1+DM$2,FALSE)))</f>
        <v>1.7745564872075139</v>
      </c>
      <c r="DN5" s="21" t="e">
        <f>IF(BD5/VLOOKUP($BK5,'Historical Calibration 2013'!$A$1:$BJ$13,1+DN$2,FALSE)&gt;Rate!BD202,Rate!BD202,IF(BD5/VLOOKUP($BK5,'Historical Calibration 2013'!$A$1:$BJ$13,1+DN$2,FALSE)&lt;Rate!BD215,Rate!BD215,BD5/VLOOKUP($BK5,'Historical Calibration 2013'!$A$1:$BJ$13,1+DN$2,FALSE)))</f>
        <v>#DIV/0!</v>
      </c>
      <c r="DO5" s="21">
        <f>IF(BE5/VLOOKUP($BK5,'Historical Calibration 2013'!$A$1:$BJ$13,1+DO$2,FALSE)&gt;Rate!BE202,Rate!BE202,IF(BE5/VLOOKUP($BK5,'Historical Calibration 2013'!$A$1:$BJ$13,1+DO$2,FALSE)&lt;Rate!BE215,Rate!BE215,BE5/VLOOKUP($BK5,'Historical Calibration 2013'!$A$1:$BJ$13,1+DO$2,FALSE)))</f>
        <v>0.97095401013777627</v>
      </c>
      <c r="DP5" s="21">
        <f>IF(BF5/VLOOKUP($BK5,'Historical Calibration 2013'!$A$1:$BJ$13,1+DP$2,FALSE)&gt;Rate!BF202,Rate!BF202,IF(BF5/VLOOKUP($BK5,'Historical Calibration 2013'!$A$1:$BJ$13,1+DP$2,FALSE)&lt;Rate!BF215,Rate!BF215,BF5/VLOOKUP($BK5,'Historical Calibration 2013'!$A$1:$BJ$13,1+DP$2,FALSE)))</f>
        <v>1.2830121221313366</v>
      </c>
      <c r="DQ5" s="21">
        <f>IF(BG5/VLOOKUP($BK5,'Historical Calibration 2013'!$A$1:$BJ$13,1+DQ$2,FALSE)&gt;Rate!BG202,Rate!BG202,IF(BG5/VLOOKUP($BK5,'Historical Calibration 2013'!$A$1:$BJ$13,1+DQ$2,FALSE)&lt;Rate!BG215,Rate!BG215,BG5/VLOOKUP($BK5,'Historical Calibration 2013'!$A$1:$BJ$13,1+DQ$2,FALSE)))</f>
        <v>5.3372093023255811</v>
      </c>
      <c r="DR5" s="21">
        <f>IF(BH5/VLOOKUP($BK5,'Historical Calibration 2013'!$A$1:$BJ$13,1+DR$2,FALSE)&gt;Rate!BH202,Rate!BH202,IF(BH5/VLOOKUP($BK5,'Historical Calibration 2013'!$A$1:$BJ$13,1+DR$2,FALSE)&lt;Rate!BH215,Rate!BH215,BH5/VLOOKUP($BK5,'Historical Calibration 2013'!$A$1:$BJ$13,1+DR$2,FALSE)))</f>
        <v>0.84758985978446566</v>
      </c>
      <c r="DU5" s="19">
        <v>1.0475542715333857</v>
      </c>
      <c r="DV5" s="19">
        <v>0.92056851702869402</v>
      </c>
      <c r="DW5" s="19">
        <v>0.97149233380208866</v>
      </c>
      <c r="DX5" s="19">
        <v>0.85035730178419022</v>
      </c>
      <c r="DY5" s="19">
        <v>0.44228361771887398</v>
      </c>
      <c r="DZ5" s="19">
        <v>0.9384707802894301</v>
      </c>
      <c r="EA5" s="19" t="e">
        <v>#DIV/0!</v>
      </c>
      <c r="EB5" s="19">
        <v>0.92169299773715141</v>
      </c>
      <c r="EC5" s="19">
        <v>0.94978254859665334</v>
      </c>
      <c r="ED5" s="19">
        <v>1.1056369822962631</v>
      </c>
      <c r="EE5" s="19">
        <v>1.3557781399510536</v>
      </c>
      <c r="EF5" s="19">
        <v>1.0121789960904148</v>
      </c>
      <c r="EG5" s="19">
        <v>0.9418291920899271</v>
      </c>
      <c r="EH5" s="19">
        <v>1.2097006590542081</v>
      </c>
      <c r="EI5" s="19">
        <v>0.84719533771776445</v>
      </c>
      <c r="EJ5" s="19">
        <v>1.011250573610045</v>
      </c>
      <c r="EK5" s="19">
        <v>1.3104049920218159</v>
      </c>
      <c r="EL5" s="19">
        <v>1.8603438415066411</v>
      </c>
      <c r="EM5" s="19">
        <v>6.9086560017605905</v>
      </c>
      <c r="EN5" s="19">
        <v>1.0172363515528311</v>
      </c>
      <c r="EO5" s="19">
        <v>1.1578282503324326</v>
      </c>
      <c r="EP5" s="19">
        <v>8.8008941803513689</v>
      </c>
      <c r="EQ5" s="19">
        <v>1.4896411950540551</v>
      </c>
      <c r="ER5" s="19">
        <v>1.2175106449685791</v>
      </c>
      <c r="ES5" s="19">
        <v>0.96409528853155524</v>
      </c>
      <c r="ET5" s="19">
        <v>1.0313227682496333</v>
      </c>
      <c r="EU5" s="19">
        <v>1.0303198620928642</v>
      </c>
      <c r="EV5" s="19">
        <v>0.97512789067695382</v>
      </c>
      <c r="EW5" s="19">
        <v>0.88724664613556992</v>
      </c>
      <c r="EX5" s="19">
        <v>0.80329208481529069</v>
      </c>
      <c r="EY5" s="19">
        <v>1.0498924791799527</v>
      </c>
      <c r="EZ5" s="19" t="e">
        <v>#DIV/0!</v>
      </c>
      <c r="FA5" s="19">
        <v>1.3820362786195037</v>
      </c>
      <c r="FB5" s="19">
        <v>1.1152192662950082</v>
      </c>
      <c r="FC5" s="19">
        <v>1.5253724955056254</v>
      </c>
      <c r="FD5" s="19">
        <v>1.0543273900901704</v>
      </c>
      <c r="FE5" s="19">
        <v>0.51382757718721017</v>
      </c>
      <c r="FF5" s="19">
        <v>0.88522354140781279</v>
      </c>
      <c r="FG5" s="19">
        <v>1.3554936034163623</v>
      </c>
      <c r="FH5" s="19">
        <v>1.398152270052146</v>
      </c>
      <c r="FI5" s="19">
        <v>0.99507208649286505</v>
      </c>
      <c r="FJ5" s="19">
        <v>0.94327694995996592</v>
      </c>
      <c r="FK5" s="19">
        <v>0.87011568628407332</v>
      </c>
      <c r="FL5" s="19">
        <v>1.042309274124946</v>
      </c>
      <c r="FM5" s="19">
        <v>0.86686039582530428</v>
      </c>
      <c r="FN5" s="19">
        <v>1.2478646626370382</v>
      </c>
      <c r="FO5" s="19">
        <v>0.97984808517923327</v>
      </c>
      <c r="FP5" s="19">
        <v>1.1616973531512229</v>
      </c>
      <c r="FQ5" s="19">
        <v>0.84640512551769931</v>
      </c>
      <c r="FR5" s="19">
        <v>0.92573564435075639</v>
      </c>
      <c r="FS5" s="19">
        <v>0.99381645469389823</v>
      </c>
      <c r="FT5" s="19">
        <v>1.0363782357706877</v>
      </c>
      <c r="FU5" s="19">
        <v>1.3327806510589657</v>
      </c>
      <c r="FV5" s="19">
        <v>1.4539633110079202</v>
      </c>
      <c r="FW5" s="19" t="e">
        <v>#DIV/0!</v>
      </c>
      <c r="FX5" s="19">
        <v>0.82663007204041661</v>
      </c>
      <c r="FY5" s="19">
        <v>0.9129591225332887</v>
      </c>
      <c r="FZ5" s="19">
        <v>3.2595785124064487</v>
      </c>
      <c r="GA5" s="19">
        <v>0.46201933951664159</v>
      </c>
    </row>
    <row r="6" spans="1:183" ht="15" x14ac:dyDescent="0.25">
      <c r="A6" s="3" t="s">
        <v>65</v>
      </c>
      <c r="B6" s="21">
        <v>12970643</v>
      </c>
      <c r="C6" s="21">
        <v>31092928</v>
      </c>
      <c r="D6" s="21">
        <v>12960421</v>
      </c>
      <c r="E6" s="21">
        <v>23324584</v>
      </c>
      <c r="F6" s="21">
        <v>1614427.375</v>
      </c>
      <c r="G6" s="21">
        <v>8027860</v>
      </c>
      <c r="H6" s="21">
        <v>0</v>
      </c>
      <c r="I6" s="21">
        <v>70147240</v>
      </c>
      <c r="J6" s="21">
        <v>6978228</v>
      </c>
      <c r="K6" s="21">
        <v>10300874</v>
      </c>
      <c r="L6" s="21">
        <v>8877169</v>
      </c>
      <c r="M6" s="21">
        <v>99164360</v>
      </c>
      <c r="N6" s="21">
        <v>28854544</v>
      </c>
      <c r="O6" s="21">
        <v>1163763.75</v>
      </c>
      <c r="P6" s="21">
        <v>1301695.875</v>
      </c>
      <c r="Q6" s="21">
        <v>6686646.5</v>
      </c>
      <c r="R6" s="21">
        <v>11161896</v>
      </c>
      <c r="S6" s="21">
        <v>194839.0625</v>
      </c>
      <c r="T6" s="21">
        <v>1978870.5</v>
      </c>
      <c r="U6" s="21">
        <v>12158915</v>
      </c>
      <c r="V6" s="21">
        <v>20216058</v>
      </c>
      <c r="W6" s="37">
        <v>0</v>
      </c>
      <c r="X6" s="21">
        <v>1352548.375</v>
      </c>
      <c r="Y6" s="21">
        <v>4701782</v>
      </c>
      <c r="Z6" s="21">
        <v>9800010</v>
      </c>
      <c r="AA6" s="21">
        <v>2706982.5</v>
      </c>
      <c r="AB6" s="21">
        <v>4848744.5</v>
      </c>
      <c r="AC6" s="21">
        <v>26444912</v>
      </c>
      <c r="AD6" s="21">
        <v>169839.5</v>
      </c>
      <c r="AE6" s="21">
        <v>403134.5</v>
      </c>
      <c r="AF6" s="21">
        <v>15452526</v>
      </c>
      <c r="AG6" s="21">
        <v>316993.5625</v>
      </c>
      <c r="AH6" s="21">
        <v>102065.71875</v>
      </c>
      <c r="AI6" s="21">
        <v>4761599.5</v>
      </c>
      <c r="AJ6" s="21">
        <v>30283230</v>
      </c>
      <c r="AK6" s="21">
        <v>3724401.75</v>
      </c>
      <c r="AL6" s="21">
        <v>369705.28125</v>
      </c>
      <c r="AM6" s="21">
        <v>17564402</v>
      </c>
      <c r="AN6" s="21">
        <v>44253296</v>
      </c>
      <c r="AO6" s="21">
        <v>22476050</v>
      </c>
      <c r="AP6" s="21">
        <v>21096212</v>
      </c>
      <c r="AQ6" s="21">
        <v>16130332</v>
      </c>
      <c r="AR6" s="21">
        <v>8509769</v>
      </c>
      <c r="AS6" s="21">
        <v>32596894</v>
      </c>
      <c r="AT6" s="21">
        <v>767201.0625</v>
      </c>
      <c r="AU6" s="21">
        <v>5492616.5</v>
      </c>
      <c r="AV6" s="21">
        <v>8024889.5</v>
      </c>
      <c r="AW6" s="21">
        <v>326012.625</v>
      </c>
      <c r="AX6" s="21">
        <v>3907381.25</v>
      </c>
      <c r="AY6" s="21">
        <v>5431771.5</v>
      </c>
      <c r="AZ6" s="21">
        <v>110293488</v>
      </c>
      <c r="BA6" s="21">
        <v>760140288</v>
      </c>
      <c r="BB6" s="21">
        <v>5719911.5</v>
      </c>
      <c r="BC6" s="21">
        <v>21372480</v>
      </c>
      <c r="BD6" s="21">
        <v>0</v>
      </c>
      <c r="BE6" s="21">
        <v>10740287</v>
      </c>
      <c r="BF6" s="21">
        <v>5441182.5</v>
      </c>
      <c r="BG6" s="21">
        <v>1464170.5</v>
      </c>
      <c r="BH6" s="21">
        <v>1485.278076171875</v>
      </c>
      <c r="BI6" s="21">
        <v>1360497967.7993164</v>
      </c>
      <c r="BJ6" s="21">
        <f t="shared" ref="BJ6:BJ33" si="1">_xlfn.NUMBERVALUE(LEFT(A6,4))</f>
        <v>2014</v>
      </c>
      <c r="BK6" s="21">
        <f t="shared" ref="BK6:BK33" si="2">_xlfn.NUMBERVALUE(RIGHT(A6,2))</f>
        <v>9</v>
      </c>
      <c r="BL6" s="21">
        <f>IF(B6/VLOOKUP($BK6,'Historical Calibration 2013'!$A$1:$BJ$13,1+BL$2,FALSE)&gt;NONUS!B326,NONUS!B326,IF(B6/VLOOKUP($BK6,'Historical Calibration 2013'!$A$1:$BJ$13,1+BL$2,FALSE)&lt;NONUS!B340,NONUS!B340,B6/VLOOKUP($BK6,'Historical Calibration 2013'!$A$1:$BJ$13,1+BL$2,FALSE)))</f>
        <v>1.067538240583372</v>
      </c>
      <c r="BM6" s="21">
        <f>IF(C6/VLOOKUP($BK6,'Historical Calibration 2013'!$A$1:$BJ$13,1+BM$2,FALSE)&gt;Rate!C203,Rate!C203,IF(C6/VLOOKUP($BK6,'Historical Calibration 2013'!$A$1:$BJ$13,1+BM$2,FALSE)&lt;Rate!C216,Rate!C216,C6/VLOOKUP($BK6,'Historical Calibration 2013'!$A$1:$BJ$13,1+BM$2,FALSE)))</f>
        <v>0.98044893332219174</v>
      </c>
      <c r="BN6" s="21">
        <f>IF(D6/VLOOKUP($BK6,'Historical Calibration 2013'!$A$1:$BJ$13,1+BN$2,FALSE)&gt;Rate!D203,Rate!D203,IF(D6/VLOOKUP($BK6,'Historical Calibration 2013'!$A$1:$BJ$13,1+BN$2,FALSE)&lt;Rate!D216,Rate!D216,D6/VLOOKUP($BK6,'Historical Calibration 2013'!$A$1:$BJ$13,1+BN$2,FALSE)))</f>
        <v>1.1249828350208975</v>
      </c>
      <c r="BO6" s="21">
        <f>IF(E6/VLOOKUP($BK6,'Historical Calibration 2013'!$A$1:$BJ$13,1+BO$2,FALSE)&gt;Rate!E203,Rate!E203,IF(E6/VLOOKUP($BK6,'Historical Calibration 2013'!$A$1:$BJ$13,1+BO$2,FALSE)&lt;Rate!E216,Rate!E216,E6/VLOOKUP($BK6,'Historical Calibration 2013'!$A$1:$BJ$13,1+BO$2,FALSE)))</f>
        <v>0.92884036045622109</v>
      </c>
      <c r="BP6" s="21">
        <f>IF(F6/VLOOKUP($BK6,'Historical Calibration 2013'!$A$1:$BJ$13,1+BP$2,FALSE)&gt;NONUS!C326,NONUS!C326,IF(F6/VLOOKUP($BK6,'Historical Calibration 2013'!$A$1:$BJ$13,1+BP$2,FALSE)&lt;NONUS!C340,NONUS!C340,F6/VLOOKUP($BK6,'Historical Calibration 2013'!$A$1:$BJ$13,1+BP$2,FALSE)))</f>
        <v>1.4487562973704944</v>
      </c>
      <c r="BQ6" s="21">
        <f>IF((G6+H6)/VLOOKUP($BK6,'Historical Calibration 2013'!$A$1:$BJ$13,1+BQ$2,FALSE)&gt;NONUS!J326,NONUS!J326,IF((G6+H6)/VLOOKUP($BK6,'Historical Calibration 2013'!$A$1:$BJ$13,1+BQ$2,FALSE)&lt;NONUS!J340,NONUS!J340,(G6+H6)/VLOOKUP($BK6,'Historical Calibration 2013'!$A$1:$BJ$13,1+BQ$2,FALSE)))</f>
        <v>0.9823012607031163</v>
      </c>
      <c r="BR6" s="21" t="e">
        <f>IF(H6/VLOOKUP($BK6,'Historical Calibration 2013'!$A$1:$BJ$13,1+BR$2,FALSE)&gt;Rate!H203,Rate!H203,IF(H6/VLOOKUP($BK6,'Historical Calibration 2013'!$A$1:$BJ$13,1+BR$2,FALSE)&lt;Rate!H216,Rate!H216,H6/VLOOKUP($BK6,'Historical Calibration 2013'!$A$1:$BJ$13,1+BR$2,FALSE)))</f>
        <v>#DIV/0!</v>
      </c>
      <c r="BS6" s="21">
        <f>IF(I6/VLOOKUP($BK6,'Historical Calibration 2013'!$A$1:$BJ$13,1+BS$2,FALSE)&gt;Rate!I203,Rate!I203,IF(I6/VLOOKUP($BK6,'Historical Calibration 2013'!$A$1:$BJ$13,1+BS$2,FALSE)&lt;Rate!I216,Rate!I216,I6/VLOOKUP($BK6,'Historical Calibration 2013'!$A$1:$BJ$13,1+BS$2,FALSE)))</f>
        <v>0.95199322517866691</v>
      </c>
      <c r="BT6" s="21">
        <f>IF(J6/VLOOKUP($BK6,'Historical Calibration 2013'!$A$1:$BJ$13,1+BT$2,FALSE)&gt;Rate!J203,Rate!J203,IF(J6/VLOOKUP($BK6,'Historical Calibration 2013'!$A$1:$BJ$13,1+BT$2,FALSE)&lt;Rate!J216,Rate!J216,J6/VLOOKUP($BK6,'Historical Calibration 2013'!$A$1:$BJ$13,1+BT$2,FALSE)))</f>
        <v>0.96881605466509668</v>
      </c>
      <c r="BU6" s="21">
        <f>IF(K6/VLOOKUP($BK6,'Historical Calibration 2013'!$A$1:$BJ$13,1+BU$2,FALSE)&gt;Rate!K203,Rate!K203,IF(K6/VLOOKUP($BK6,'Historical Calibration 2013'!$A$1:$BJ$13,1+BU$2,FALSE)&lt;Rate!K216,Rate!K216,K6/VLOOKUP($BK6,'Historical Calibration 2013'!$A$1:$BJ$13,1+BU$2,FALSE)))</f>
        <v>1.0035534468648923</v>
      </c>
      <c r="BV6" s="21">
        <f>IF(L6/VLOOKUP($BK6,'Historical Calibration 2013'!$A$1:$BJ$13,1+BV$2,FALSE)&gt;Rate!L203,Rate!L203,IF(L6/VLOOKUP($BK6,'Historical Calibration 2013'!$A$1:$BJ$13,1+BV$2,FALSE)&lt;Rate!L216,Rate!L216,L6/VLOOKUP($BK6,'Historical Calibration 2013'!$A$1:$BJ$13,1+BV$2,FALSE)))</f>
        <v>1.9289873671877173</v>
      </c>
      <c r="BW6" s="21">
        <f>IF(M6/VLOOKUP($BK6,'Historical Calibration 2013'!$A$1:$BJ$13,1+BW$2,FALSE)&gt;Rate!M203,Rate!M203,IF(M6/VLOOKUP($BK6,'Historical Calibration 2013'!$A$1:$BJ$13,1+BW$2,FALSE)&lt;Rate!M216,Rate!M216,M6/VLOOKUP($BK6,'Historical Calibration 2013'!$A$1:$BJ$13,1+BW$2,FALSE)))</f>
        <v>1.0161070894535571</v>
      </c>
      <c r="BX6" s="21">
        <f>IF(N6/VLOOKUP($BK6,'Historical Calibration 2013'!$A$1:$BJ$13,1+BX$2,FALSE)&gt;Rate!N203,Rate!N203,IF(N6/VLOOKUP($BK6,'Historical Calibration 2013'!$A$1:$BJ$13,1+BX$2,FALSE)&lt;Rate!N216,Rate!N216,N6/VLOOKUP($BK6,'Historical Calibration 2013'!$A$1:$BJ$13,1+BX$2,FALSE)))</f>
        <v>0.97989291134503342</v>
      </c>
      <c r="BY6" s="21">
        <f>IF(O6/VLOOKUP($BK6,'Historical Calibration 2013'!$A$1:$BJ$13,1+BY$2,FALSE)&gt;Rate!O203,Rate!O203,IF(O6/VLOOKUP($BK6,'Historical Calibration 2013'!$A$1:$BJ$13,1+BY$2,FALSE)&lt;Rate!O216,Rate!O216,O6/VLOOKUP($BK6,'Historical Calibration 2013'!$A$1:$BJ$13,1+BY$2,FALSE)))</f>
        <v>2.0817345979397377</v>
      </c>
      <c r="BZ6" s="21">
        <f>IF(P6/VLOOKUP($BK6,'Historical Calibration 2013'!$A$1:$BJ$13,1+BZ$2,FALSE)&gt;Rate!P203,Rate!P203,IF(P6/VLOOKUP($BK6,'Historical Calibration 2013'!$A$1:$BJ$13,1+BZ$2,FALSE)&lt;Rate!P216,Rate!P216,P6/VLOOKUP($BK6,'Historical Calibration 2013'!$A$1:$BJ$13,1+BZ$2,FALSE)))</f>
        <v>0.87357859312932995</v>
      </c>
      <c r="CA6" s="21">
        <f>IF(Q6/VLOOKUP($BK6,'Historical Calibration 2013'!$A$1:$BJ$13,1+CA$2,FALSE)&gt;Rate!Q203,Rate!Q203,IF(Q6/VLOOKUP($BK6,'Historical Calibration 2013'!$A$1:$BJ$13,1+CA$2,FALSE)&lt;Rate!Q216,Rate!Q216,Q6/VLOOKUP($BK6,'Historical Calibration 2013'!$A$1:$BJ$13,1+CA$2,FALSE)))</f>
        <v>1.6306984792024348</v>
      </c>
      <c r="CB6" s="21">
        <f>IF(R6/VLOOKUP($BK6,'Historical Calibration 2013'!$A$1:$BJ$13,1+CB$2,FALSE)&gt;Rate!R203,Rate!R203,IF(R6/VLOOKUP($BK6,'Historical Calibration 2013'!$A$1:$BJ$13,1+CB$2,FALSE)&lt;Rate!R216,Rate!R216,R6/VLOOKUP($BK6,'Historical Calibration 2013'!$A$1:$BJ$13,1+CB$2,FALSE)))</f>
        <v>1.6241936978892997</v>
      </c>
      <c r="CC6" s="21">
        <f>IF(S6/VLOOKUP($BK6,'Historical Calibration 2013'!$A$1:$BJ$13,1+CC$2,FALSE)&gt;Rate!S203,Rate!S203,IF(S6/VLOOKUP($BK6,'Historical Calibration 2013'!$A$1:$BJ$13,1+CC$2,FALSE)&lt;Rate!S216,Rate!S216,S6/VLOOKUP($BK6,'Historical Calibration 2013'!$A$1:$BJ$13,1+CC$2,FALSE)))</f>
        <v>1.5176923121862305</v>
      </c>
      <c r="CD6" s="21">
        <f>IF(T6/VLOOKUP($BK6,'Historical Calibration 2013'!$A$1:$BJ$13,1+CD$2,FALSE)&gt;Rate!T203,Rate!T203,IF(T6/VLOOKUP($BK6,'Historical Calibration 2013'!$A$1:$BJ$13,1+CD$2,FALSE)&lt;Rate!T216,Rate!T216,T6/VLOOKUP($BK6,'Historical Calibration 2013'!$A$1:$BJ$13,1+CD$2,FALSE)))</f>
        <v>8.1545064377682408</v>
      </c>
      <c r="CE6" s="21">
        <f>IF(U6/VLOOKUP($BK6,'Historical Calibration 2013'!$A$1:$BJ$13,1+CE$2,FALSE)&gt;Rate!U203,Rate!U203,IF(U6/VLOOKUP($BK6,'Historical Calibration 2013'!$A$1:$BJ$13,1+CE$2,FALSE)&lt;Rate!U216,Rate!U216,U6/VLOOKUP($BK6,'Historical Calibration 2013'!$A$1:$BJ$13,1+CE$2,FALSE)))</f>
        <v>1.0712379541053396</v>
      </c>
      <c r="CF6" s="21">
        <f>IF(V6/VLOOKUP($BK6,'Historical Calibration 2013'!$A$1:$BJ$13,1+CF$2,FALSE)&gt;Rate!V203,Rate!V203,IF(V6/VLOOKUP($BK6,'Historical Calibration 2013'!$A$1:$BJ$13,1+CF$2,FALSE)&lt;Rate!V216,Rate!V216,V6/VLOOKUP($BK6,'Historical Calibration 2013'!$A$1:$BJ$13,1+CF$2,FALSE)))</f>
        <v>1.1230987347397954</v>
      </c>
      <c r="CG6" s="21">
        <f>(W6+'Historical Calibration 2013'!W100)/VLOOKUP($BK6,'Historical Calibration 2013'!$A$1:$BJ$13,1+CG$2,FALSE)</f>
        <v>1</v>
      </c>
      <c r="CH6" s="21">
        <f>IF(X6/VLOOKUP($BK6,'Historical Calibration 2013'!$A$1:$BJ$13,1+CH$2,FALSE)&gt;Rate!X203,Rate!X203,IF(X6/VLOOKUP($BK6,'Historical Calibration 2013'!$A$1:$BJ$13,1+CH$2,FALSE)&lt;Rate!X216,Rate!X216,X6/VLOOKUP($BK6,'Historical Calibration 2013'!$A$1:$BJ$13,1+CH$2,FALSE)))</f>
        <v>1.7850053759403606</v>
      </c>
      <c r="CI6" s="21">
        <f>IF(Y6/VLOOKUP($BK6,'Historical Calibration 2013'!$A$1:$BJ$13,1+CI$2,FALSE)&gt;Rate!Y203,Rate!Y203,IF(Y6/VLOOKUP($BK6,'Historical Calibration 2013'!$A$1:$BJ$13,1+CI$2,FALSE)&lt;Rate!Y216,Rate!Y216,Y6/VLOOKUP($BK6,'Historical Calibration 2013'!$A$1:$BJ$13,1+CI$2,FALSE)))</f>
        <v>1.1884681396401064</v>
      </c>
      <c r="CJ6" s="21">
        <f>IF(Z6/VLOOKUP($BK6,'Historical Calibration 2013'!$A$1:$BJ$13,1+CJ$2,FALSE)&gt;Rate!Z203,Rate!Z203,IF(Z6/VLOOKUP($BK6,'Historical Calibration 2013'!$A$1:$BJ$13,1+CJ$2,FALSE)&lt;Rate!Z216,Rate!Z216,Z6/VLOOKUP($BK6,'Historical Calibration 2013'!$A$1:$BJ$13,1+CJ$2,FALSE)))</f>
        <v>0.99666088434443634</v>
      </c>
      <c r="CK6" s="21">
        <f>IF(AA6/VLOOKUP($BK6,'Historical Calibration 2013'!$A$1:$BJ$13,1+CK$2,FALSE)&gt;Rate!AA203,Rate!AA203,IF(AA6/VLOOKUP($BK6,'Historical Calibration 2013'!$A$1:$BJ$13,1+CK$2,FALSE)&lt;Rate!AA216,Rate!AA216,AA6/VLOOKUP($BK6,'Historical Calibration 2013'!$A$1:$BJ$13,1+CK$2,FALSE)))</f>
        <v>1.7423688001328508</v>
      </c>
      <c r="CL6" s="21">
        <f>IF(AB6/VLOOKUP($BK6,'Historical Calibration 2013'!$A$1:$BJ$13,1+CL$2,FALSE)&gt;Rate!AB203,Rate!AB203,IF(AB6/VLOOKUP($BK6,'Historical Calibration 2013'!$A$1:$BJ$13,1+CL$2,FALSE)&lt;Rate!AB216,Rate!AB216,AB6/VLOOKUP($BK6,'Historical Calibration 2013'!$A$1:$BJ$13,1+CL$2,FALSE)))</f>
        <v>1.3283703798068296</v>
      </c>
      <c r="CM6" s="21">
        <f>IF(AC6/VLOOKUP($BK6,'Historical Calibration 2013'!$A$1:$BJ$13,1+CM$2,FALSE)&gt;Rate!AC203,Rate!AC203,IF(AC6/VLOOKUP($BK6,'Historical Calibration 2013'!$A$1:$BJ$13,1+CM$2,FALSE)&lt;Rate!AC216,Rate!AC216,AC6/VLOOKUP($BK6,'Historical Calibration 2013'!$A$1:$BJ$13,1+CM$2,FALSE)))</f>
        <v>1.023824746327169</v>
      </c>
      <c r="CN6" s="21">
        <f>IF(AD6/VLOOKUP($BK6,'Historical Calibration 2013'!$A$1:$BJ$13,1+CN$2,FALSE)&gt;Rate!AD203,Rate!AD203,IF(AD6/VLOOKUP($BK6,'Historical Calibration 2013'!$A$1:$BJ$13,1+CN$2,FALSE)&lt;Rate!AD216,Rate!AD216,AD6/VLOOKUP($BK6,'Historical Calibration 2013'!$A$1:$BJ$13,1+CN$2,FALSE)))</f>
        <v>1.1063165231438659</v>
      </c>
      <c r="CO6" s="21">
        <f>IF(AE6/VLOOKUP($BK6,'Historical Calibration 2013'!$A$1:$BJ$13,1+CO$2,FALSE)&gt;NONUS!E326,NONUS!E326,IF(AE6/VLOOKUP($BK6,'Historical Calibration 2013'!$A$1:$BJ$13,1+CO$2,FALSE)&lt;NONUS!E340,NONUS!E340,AE6/VLOOKUP($BK6,'Historical Calibration 2013'!$A$1:$BJ$13,1+CO$2,FALSE)))</f>
        <v>0.78977517724341317</v>
      </c>
      <c r="CP6" s="21">
        <f>IF(AF6/VLOOKUP($BK6,'Historical Calibration 2013'!$A$1:$BJ$13,1+CP$2,FALSE)&gt;Rate!AF203,Rate!AF203,IF(AF6/VLOOKUP($BK6,'Historical Calibration 2013'!$A$1:$BJ$13,1+CP$2,FALSE)&lt;Rate!AF216,Rate!AF216,AF6/VLOOKUP($BK6,'Historical Calibration 2013'!$A$1:$BJ$13,1+CP$2,FALSE)))</f>
        <v>1.0533311520332103</v>
      </c>
      <c r="CQ6" s="21">
        <f>IF(AG6/VLOOKUP($BK6,'Historical Calibration 2013'!$A$1:$BJ$13,1+CQ$2,FALSE)&gt;Rate!AG203,Rate!AG203,IF(AG6/VLOOKUP($BK6,'Historical Calibration 2013'!$A$1:$BJ$13,1+CQ$2,FALSE)&lt;Rate!AG216,Rate!AG216,AG6/VLOOKUP($BK6,'Historical Calibration 2013'!$A$1:$BJ$13,1+CQ$2,FALSE)))</f>
        <v>0</v>
      </c>
      <c r="CR6" s="21">
        <f>IF(AH6/VLOOKUP($BK6,'Historical Calibration 2013'!$A$1:$BJ$13,1+CR$2,FALSE)&gt;Rate!AH203,Rate!AH203,IF(AH6/VLOOKUP($BK6,'Historical Calibration 2013'!$A$1:$BJ$13,1+CR$2,FALSE)&lt;Rate!AH216,Rate!AH216,AH6/VLOOKUP($BK6,'Historical Calibration 2013'!$A$1:$BJ$13,1+CR$2,FALSE)))</f>
        <v>4.9153689257828583</v>
      </c>
      <c r="CS6" s="21">
        <f>IF(AI6/VLOOKUP($BK6,'Historical Calibration 2013'!$A$1:$BJ$13,1+CS$2,FALSE)&gt;Rate!AI203,Rate!AI203,IF(AI6/VLOOKUP($BK6,'Historical Calibration 2013'!$A$1:$BJ$13,1+CS$2,FALSE)&lt;Rate!AI216,Rate!AI216,AI6/VLOOKUP($BK6,'Historical Calibration 2013'!$A$1:$BJ$13,1+CS$2,FALSE)))</f>
        <v>1.1185529799893257</v>
      </c>
      <c r="CT6" s="21">
        <f>IF(AJ6/VLOOKUP($BK6,'Historical Calibration 2013'!$A$1:$BJ$13,1+CT$2,FALSE)&gt;Rate!AJ203,Rate!AJ203,IF(AJ6/VLOOKUP($BK6,'Historical Calibration 2013'!$A$1:$BJ$13,1+CT$2,FALSE)&lt;Rate!AJ216,Rate!AJ216,AJ6/VLOOKUP($BK6,'Historical Calibration 2013'!$A$1:$BJ$13,1+CT$2,FALSE)))</f>
        <v>1.8330978452843518</v>
      </c>
      <c r="CU6" s="21">
        <f>IF(AK6/VLOOKUP($BK6,'Historical Calibration 2013'!$A$1:$BJ$13,1+CU$2,FALSE)&gt;Rate!AK203,Rate!AK203,IF(AK6/VLOOKUP($BK6,'Historical Calibration 2013'!$A$1:$BJ$13,1+CU$2,FALSE)&lt;Rate!AK216,Rate!AK216,AK6/VLOOKUP($BK6,'Historical Calibration 2013'!$A$1:$BJ$13,1+CU$2,FALSE)))</f>
        <v>1.0813116573668604</v>
      </c>
      <c r="CV6" s="21">
        <f>IF(AL6/VLOOKUP($BK6,'Historical Calibration 2013'!$A$1:$BJ$13,1+CV$2,FALSE)&gt;NONUS!F326,NONUS!F326,IF(AL6/VLOOKUP($BK6,'Historical Calibration 2013'!$A$1:$BJ$13,1+CV$2,FALSE)&lt;NONUS!F340,NONUS!F340,AL6/VLOOKUP($BK6,'Historical Calibration 2013'!$A$1:$BJ$13,1+CV$2,FALSE)))</f>
        <v>1.1391428519267939</v>
      </c>
      <c r="CW6" s="21">
        <f>IF(AM6/VLOOKUP($BK6,'Historical Calibration 2013'!$A$1:$BJ$13,1+CW$2,FALSE)&gt;Rate!AM203,Rate!AM203,IF(AM6/VLOOKUP($BK6,'Historical Calibration 2013'!$A$1:$BJ$13,1+CW$2,FALSE)&lt;Rate!AM216,Rate!AM216,AM6/VLOOKUP($BK6,'Historical Calibration 2013'!$A$1:$BJ$13,1+CW$2,FALSE)))</f>
        <v>0.89897104871754718</v>
      </c>
      <c r="CX6" s="21">
        <f>IF(AN6/VLOOKUP($BK6,'Historical Calibration 2013'!$A$1:$BJ$13,1+CX$2,FALSE)&gt;Rate!AN203,Rate!AN203,IF(AN6/VLOOKUP($BK6,'Historical Calibration 2013'!$A$1:$BJ$13,1+CX$2,FALSE)&lt;Rate!AN216,Rate!AN216,AN6/VLOOKUP($BK6,'Historical Calibration 2013'!$A$1:$BJ$13,1+CX$2,FALSE)))</f>
        <v>1.5956046079792316</v>
      </c>
      <c r="CY6" s="21">
        <f>IF(AO6/VLOOKUP($BK6,'Historical Calibration 2013'!$A$1:$BJ$13,1+CY$2,FALSE)&gt;Rate!AO203,Rate!AO203,IF(AO6/VLOOKUP($BK6,'Historical Calibration 2013'!$A$1:$BJ$13,1+CY$2,FALSE)&lt;Rate!AO216,Rate!AO216,AO6/VLOOKUP($BK6,'Historical Calibration 2013'!$A$1:$BJ$13,1+CY$2,FALSE)))</f>
        <v>1.7480206875097215</v>
      </c>
      <c r="CZ6" s="21">
        <f>IF(AP6/VLOOKUP($BK6,'Historical Calibration 2013'!$A$1:$BJ$13,1+CZ$2,FALSE)&gt;Rate!AP203,Rate!AP203,IF(AP6/VLOOKUP($BK6,'Historical Calibration 2013'!$A$1:$BJ$13,1+CZ$2,FALSE)&lt;Rate!AP216,Rate!AP216,AP6/VLOOKUP($BK6,'Historical Calibration 2013'!$A$1:$BJ$13,1+CZ$2,FALSE)))</f>
        <v>1.0456843894907197</v>
      </c>
      <c r="DA6" s="21">
        <f>IF(AQ6/VLOOKUP($BK6,'Historical Calibration 2013'!$A$1:$BJ$13,1+DA$2,FALSE)&gt;NONUS!G326,NONUS!G326,IF(AQ6/VLOOKUP($BK6,'Historical Calibration 2013'!$A$1:$BJ$13,1+DA$2,FALSE)&lt;NONUS!G340,NONUS!G340,AQ6/VLOOKUP($BK6,'Historical Calibration 2013'!$A$1:$BJ$13,1+DA$2,FALSE)))</f>
        <v>0.90759857623052187</v>
      </c>
      <c r="DB6" s="21">
        <f>IF(AR6/VLOOKUP($BK6,'Historical Calibration 2013'!$A$1:$BJ$13,1+DB$2,FALSE)&gt;Rate!AR203,Rate!AR203,IF(AR6/VLOOKUP($BK6,'Historical Calibration 2013'!$A$1:$BJ$13,1+DB$2,FALSE)&lt;Rate!AR216,Rate!AR216,AR6/VLOOKUP($BK6,'Historical Calibration 2013'!$A$1:$BJ$13,1+DB$2,FALSE)))</f>
        <v>0.96406598559390289</v>
      </c>
      <c r="DC6" s="21">
        <f>IF(AS6/VLOOKUP($BK6,'Historical Calibration 2013'!$A$1:$BJ$13,1+DC$2,FALSE)&gt;Rate!AS203,Rate!AS203,IF(AS6/VLOOKUP($BK6,'Historical Calibration 2013'!$A$1:$BJ$13,1+DC$2,FALSE)&lt;Rate!AS216,Rate!AS216,AS6/VLOOKUP($BK6,'Historical Calibration 2013'!$A$1:$BJ$13,1+DC$2,FALSE)))</f>
        <v>1.0928213569709202</v>
      </c>
      <c r="DD6" s="21" t="e">
        <f>(AT6+'Historical Calibration 2013'!AT100)/VLOOKUP($BK6,'Historical Calibration 2013'!$A$1:$BJ$13,1+DD$2,FALSE)</f>
        <v>#DIV/0!</v>
      </c>
      <c r="DE6" s="21">
        <f>IF(AU6/VLOOKUP($BK6,'Historical Calibration 2013'!$A$1:$BJ$13,1+DE$2,FALSE)&gt;Rate!AU203,Rate!AU203,IF(AU6/VLOOKUP($BK6,'Historical Calibration 2013'!$A$1:$BJ$13,1+DE$2,FALSE)&lt;Rate!AU216,Rate!AU216,AU6/VLOOKUP($BK6,'Historical Calibration 2013'!$A$1:$BJ$13,1+DE$2,FALSE)))</f>
        <v>1.1192580021938419</v>
      </c>
      <c r="DF6" s="21">
        <f>IF(AV6/VLOOKUP($BK6,'Historical Calibration 2013'!$A$1:$BJ$13,1+DF$2,FALSE)&gt;Rate!AV203,Rate!AV203,IF(AV6/VLOOKUP($BK6,'Historical Calibration 2013'!$A$1:$BJ$13,1+DF$2,FALSE)&lt;Rate!AV216,Rate!AV216,AV6/VLOOKUP($BK6,'Historical Calibration 2013'!$A$1:$BJ$13,1+DF$2,FALSE)))</f>
        <v>0.93698510354149056</v>
      </c>
      <c r="DG6" s="21">
        <f>IF(AW6/VLOOKUP($BK6,'Historical Calibration 2013'!$A$1:$BJ$13,1+DG$2,FALSE)&gt;Rate!AW203,Rate!AW203,IF(AW6/VLOOKUP($BK6,'Historical Calibration 2013'!$A$1:$BJ$13,1+DG$2,FALSE)&lt;Rate!AW216,Rate!AW216,AW6/VLOOKUP($BK6,'Historical Calibration 2013'!$A$1:$BJ$13,1+DG$2,FALSE)))</f>
        <v>1.9002058962387871</v>
      </c>
      <c r="DH6" s="21">
        <f>IF(AX6/VLOOKUP($BK6,'Historical Calibration 2013'!$A$1:$BJ$13,1+DH$2,FALSE)&gt;NONUS!I326,NONUS!I326,IF(AX6/VLOOKUP($BK6,'Historical Calibration 2013'!$A$1:$BJ$13,1+DH$2,FALSE)&lt;NONUS!I340,NONUS!I340,AX6/VLOOKUP($BK6,'Historical Calibration 2013'!$A$1:$BJ$13,1+DH$2,FALSE)))</f>
        <v>1.1015566744522707</v>
      </c>
      <c r="DI6" s="21">
        <f>IF(AY6/VLOOKUP($BK6,'Historical Calibration 2013'!$A$1:$BJ$13,1+DI$2,FALSE)&gt;Rate!AY203,Rate!AY203,IF(AY6/VLOOKUP($BK6,'Historical Calibration 2013'!$A$1:$BJ$13,1+DI$2,FALSE)&lt;Rate!AY216,Rate!AY216,AY6/VLOOKUP($BK6,'Historical Calibration 2013'!$A$1:$BJ$13,1+DI$2,FALSE)))</f>
        <v>0.96956963719933953</v>
      </c>
      <c r="DJ6" s="21">
        <f>IF(AZ6/VLOOKUP($BK6,'Historical Calibration 2013'!$A$1:$BJ$13,1+DJ$2,FALSE)&gt;Rate!AZ203,Rate!AZ203,IF(AZ6/VLOOKUP($BK6,'Historical Calibration 2013'!$A$1:$BJ$13,1+DJ$2,FALSE)&lt;Rate!AZ216,Rate!AZ216,AZ6/VLOOKUP($BK6,'Historical Calibration 2013'!$A$1:$BJ$13,1+DJ$2,FALSE)))</f>
        <v>0.98103709659916705</v>
      </c>
      <c r="DK6" s="21">
        <f>IF(BA6/VLOOKUP($BK6,'Historical Calibration 2013'!$A$1:$BJ$13,1+DK$2,FALSE)&gt;Rate!BA203,Rate!BA203,IF(BA6/VLOOKUP($BK6,'Historical Calibration 2013'!$A$1:$BJ$13,1+DK$2,FALSE)&lt;Rate!BA216,Rate!BA216,BA6/VLOOKUP($BK6,'Historical Calibration 2013'!$A$1:$BJ$13,1+DK$2,FALSE)))</f>
        <v>1.0953895033786529</v>
      </c>
      <c r="DL6" s="21">
        <f>IF(BB6/VLOOKUP($BK6,'Historical Calibration 2013'!$A$1:$BJ$13,1+DL$2,FALSE)&gt;Rate!BB203,Rate!BB203,IF(BB6/VLOOKUP($BK6,'Historical Calibration 2013'!$A$1:$BJ$13,1+DL$2,FALSE)&lt;Rate!BB216,Rate!BB216,BB6/VLOOKUP($BK6,'Historical Calibration 2013'!$A$1:$BJ$13,1+DL$2,FALSE)))</f>
        <v>1.347524215761754</v>
      </c>
      <c r="DM6" s="21">
        <f>IF(BC6/VLOOKUP($BK6,'Historical Calibration 2013'!$A$1:$BJ$13,1+DM$2,FALSE)&gt;Rate!BC203,Rate!BC203,IF(BC6/VLOOKUP($BK6,'Historical Calibration 2013'!$A$1:$BJ$13,1+DM$2,FALSE)&lt;Rate!BC216,Rate!BC216,BC6/VLOOKUP($BK6,'Historical Calibration 2013'!$A$1:$BJ$13,1+DM$2,FALSE)))</f>
        <v>1.6872380032114589</v>
      </c>
      <c r="DN6" s="21" t="e">
        <f>IF(BD6/VLOOKUP($BK6,'Historical Calibration 2013'!$A$1:$BJ$13,1+DN$2,FALSE)&gt;Rate!BD203,Rate!BD203,IF(BD6/VLOOKUP($BK6,'Historical Calibration 2013'!$A$1:$BJ$13,1+DN$2,FALSE)&lt;Rate!BD216,Rate!BD216,BD6/VLOOKUP($BK6,'Historical Calibration 2013'!$A$1:$BJ$13,1+DN$2,FALSE)))</f>
        <v>#DIV/0!</v>
      </c>
      <c r="DO6" s="21">
        <f>IF(BE6/VLOOKUP($BK6,'Historical Calibration 2013'!$A$1:$BJ$13,1+DO$2,FALSE)&gt;Rate!BE203,Rate!BE203,IF(BE6/VLOOKUP($BK6,'Historical Calibration 2013'!$A$1:$BJ$13,1+DO$2,FALSE)&lt;Rate!BE216,Rate!BE216,BE6/VLOOKUP($BK6,'Historical Calibration 2013'!$A$1:$BJ$13,1+DO$2,FALSE)))</f>
        <v>0.92944353435257854</v>
      </c>
      <c r="DP6" s="21">
        <f>IF(BF6/VLOOKUP($BK6,'Historical Calibration 2013'!$A$1:$BJ$13,1+DP$2,FALSE)&gt;Rate!BF203,Rate!BF203,IF(BF6/VLOOKUP($BK6,'Historical Calibration 2013'!$A$1:$BJ$13,1+DP$2,FALSE)&lt;Rate!BF216,Rate!BF216,BF6/VLOOKUP($BK6,'Historical Calibration 2013'!$A$1:$BJ$13,1+DP$2,FALSE)))</f>
        <v>1.065922270015051</v>
      </c>
      <c r="DQ6" s="21">
        <f>IF(BG6/VLOOKUP($BK6,'Historical Calibration 2013'!$A$1:$BJ$13,1+DQ$2,FALSE)&gt;Rate!BG203,Rate!BG203,IF(BG6/VLOOKUP($BK6,'Historical Calibration 2013'!$A$1:$BJ$13,1+DQ$2,FALSE)&lt;Rate!BG216,Rate!BG216,BG6/VLOOKUP($BK6,'Historical Calibration 2013'!$A$1:$BJ$13,1+DQ$2,FALSE)))</f>
        <v>4.6519823788546253</v>
      </c>
      <c r="DR6" s="21">
        <f>IF(BH6/VLOOKUP($BK6,'Historical Calibration 2013'!$A$1:$BJ$13,1+DR$2,FALSE)&gt;Rate!BH203,Rate!BH203,IF(BH6/VLOOKUP($BK6,'Historical Calibration 2013'!$A$1:$BJ$13,1+DR$2,FALSE)&lt;Rate!BH216,Rate!BH216,BH6/VLOOKUP($BK6,'Historical Calibration 2013'!$A$1:$BJ$13,1+DR$2,FALSE)))</f>
        <v>0.6240876585177374</v>
      </c>
      <c r="DU6" s="19">
        <v>0.99262035958699757</v>
      </c>
      <c r="DV6" s="19">
        <v>0.889759672310523</v>
      </c>
      <c r="DW6" s="19">
        <v>0.8518542951508391</v>
      </c>
      <c r="DX6" s="19">
        <v>0.80404459946853057</v>
      </c>
      <c r="DY6" s="19">
        <v>0.77595421876710635</v>
      </c>
      <c r="DZ6" s="19">
        <v>1.0038496162069319</v>
      </c>
      <c r="EA6" s="19" t="e">
        <v>#DIV/0!</v>
      </c>
      <c r="EB6" s="19">
        <v>0.91182830605038234</v>
      </c>
      <c r="EC6" s="19">
        <v>0.58428285450143913</v>
      </c>
      <c r="ED6" s="19">
        <v>1.0576823779275943</v>
      </c>
      <c r="EE6" s="19">
        <v>1.5846461004644954</v>
      </c>
      <c r="EF6" s="19">
        <v>0.94673588924878704</v>
      </c>
      <c r="EG6" s="19">
        <v>0.87226660572024706</v>
      </c>
      <c r="EH6" s="19">
        <v>0.57570774562478666</v>
      </c>
      <c r="EI6" s="19">
        <v>0.91542822063080131</v>
      </c>
      <c r="EJ6" s="19">
        <v>0.57270813416965816</v>
      </c>
      <c r="EK6" s="19">
        <v>1.4276714139100202</v>
      </c>
      <c r="EL6" s="19">
        <v>0.73302078911188395</v>
      </c>
      <c r="EM6" s="19">
        <v>7.3914213370892616</v>
      </c>
      <c r="EN6" s="19">
        <v>0.85294299554022168</v>
      </c>
      <c r="EO6" s="19">
        <v>1.1003431619005291</v>
      </c>
      <c r="EP6" s="19" t="e">
        <v>#DIV/0!</v>
      </c>
      <c r="EQ6" s="19">
        <v>0.64220806538864406</v>
      </c>
      <c r="ER6" s="19">
        <v>1.1680938887863768</v>
      </c>
      <c r="ES6" s="19">
        <v>0.76574714962905444</v>
      </c>
      <c r="ET6" s="19">
        <v>0.48938215022701792</v>
      </c>
      <c r="EU6" s="19">
        <v>0.65391504995007044</v>
      </c>
      <c r="EV6" s="19">
        <v>0.87011230943807338</v>
      </c>
      <c r="EW6" s="19">
        <v>0.62883917724631644</v>
      </c>
      <c r="EX6" s="19">
        <v>0.73677773639752675</v>
      </c>
      <c r="EY6" s="19">
        <v>0.78611425241050703</v>
      </c>
      <c r="EZ6" s="19">
        <v>2.7705895413552963</v>
      </c>
      <c r="FA6" s="19">
        <v>0.37234036379234908</v>
      </c>
      <c r="FB6" s="19">
        <v>1.0942125401228304</v>
      </c>
      <c r="FC6" s="19">
        <v>1.5959049521461863</v>
      </c>
      <c r="FD6" s="19">
        <v>0.68880796217094897</v>
      </c>
      <c r="FE6" s="19">
        <v>0.6193821678777397</v>
      </c>
      <c r="FF6" s="19">
        <v>0.8627146420832067</v>
      </c>
      <c r="FG6" s="19">
        <v>1.2722933530440426</v>
      </c>
      <c r="FH6" s="19">
        <v>1.4219856898428993</v>
      </c>
      <c r="FI6" s="19">
        <v>0.7989392576290425</v>
      </c>
      <c r="FJ6" s="19">
        <v>0.71309593338937483</v>
      </c>
      <c r="FK6" s="19">
        <v>0.92478104288941254</v>
      </c>
      <c r="FL6" s="19">
        <v>0.97672893436412522</v>
      </c>
      <c r="FM6" s="19">
        <v>0.75100952264721332</v>
      </c>
      <c r="FN6" s="19">
        <v>1.1295132854176766</v>
      </c>
      <c r="FO6" s="19">
        <v>0.85650859247604028</v>
      </c>
      <c r="FP6" s="19">
        <v>0.53214537724329269</v>
      </c>
      <c r="FQ6" s="19">
        <v>0.94101051690866877</v>
      </c>
      <c r="FR6" s="19">
        <v>0.84511044669552415</v>
      </c>
      <c r="FS6" s="19">
        <v>0.85273349260932141</v>
      </c>
      <c r="FT6" s="19">
        <v>0.94607309049763588</v>
      </c>
      <c r="FU6" s="19">
        <v>1.2749894222424092</v>
      </c>
      <c r="FV6" s="19">
        <v>1.3788746315269271</v>
      </c>
      <c r="FW6" s="19" t="e">
        <v>#DIV/0!</v>
      </c>
      <c r="FX6" s="19">
        <v>0.92354129293044673</v>
      </c>
      <c r="FY6" s="19">
        <v>0.60057543375469247</v>
      </c>
      <c r="FZ6" s="19">
        <v>7.5228871134664974</v>
      </c>
      <c r="GA6" s="19">
        <v>0</v>
      </c>
    </row>
    <row r="7" spans="1:183" ht="15" x14ac:dyDescent="0.25">
      <c r="A7" s="3" t="s">
        <v>66</v>
      </c>
      <c r="B7" s="21">
        <v>10807535</v>
      </c>
      <c r="C7" s="21">
        <v>33300198</v>
      </c>
      <c r="D7" s="21">
        <v>13418982</v>
      </c>
      <c r="E7" s="21">
        <v>15093092</v>
      </c>
      <c r="F7" s="21">
        <v>504780.84375</v>
      </c>
      <c r="G7" s="21">
        <v>7422946.5</v>
      </c>
      <c r="H7" s="21">
        <v>0</v>
      </c>
      <c r="I7" s="21">
        <v>64245732</v>
      </c>
      <c r="J7" s="21">
        <v>5755274.5</v>
      </c>
      <c r="K7" s="21">
        <v>12416646</v>
      </c>
      <c r="L7" s="21">
        <v>8430259</v>
      </c>
      <c r="M7" s="21">
        <v>97964096</v>
      </c>
      <c r="N7" s="21">
        <v>27509622</v>
      </c>
      <c r="O7" s="21">
        <v>2093814.875</v>
      </c>
      <c r="P7" s="21">
        <v>1173289.375</v>
      </c>
      <c r="Q7" s="21">
        <v>9997412</v>
      </c>
      <c r="R7" s="21">
        <v>13098846</v>
      </c>
      <c r="S7" s="21">
        <v>315713.53125</v>
      </c>
      <c r="T7" s="21">
        <v>3741224.5</v>
      </c>
      <c r="U7" s="21">
        <v>11666803</v>
      </c>
      <c r="V7" s="21">
        <v>22909584</v>
      </c>
      <c r="W7" s="37">
        <v>10843.98046875</v>
      </c>
      <c r="X7" s="21">
        <v>2171120</v>
      </c>
      <c r="Y7" s="21">
        <v>5027347</v>
      </c>
      <c r="Z7" s="21">
        <v>12979986</v>
      </c>
      <c r="AA7" s="21">
        <v>3625622</v>
      </c>
      <c r="AB7" s="21">
        <v>5123787.5</v>
      </c>
      <c r="AC7" s="21">
        <v>27124484</v>
      </c>
      <c r="AD7" s="21">
        <v>110207.5625</v>
      </c>
      <c r="AE7" s="21">
        <v>422361.21875</v>
      </c>
      <c r="AF7" s="21">
        <v>17325228</v>
      </c>
      <c r="AG7" s="21">
        <v>305972.84375</v>
      </c>
      <c r="AH7" s="21">
        <v>189345.390625</v>
      </c>
      <c r="AI7" s="21">
        <v>5318040.5</v>
      </c>
      <c r="AJ7" s="21">
        <v>31113082</v>
      </c>
      <c r="AK7" s="21">
        <v>2761731.75</v>
      </c>
      <c r="AL7" s="21">
        <v>467112.75</v>
      </c>
      <c r="AM7" s="21">
        <v>16997750</v>
      </c>
      <c r="AN7" s="21">
        <v>45963508</v>
      </c>
      <c r="AO7" s="21">
        <v>27648424</v>
      </c>
      <c r="AP7" s="21">
        <v>21270566</v>
      </c>
      <c r="AQ7" s="21">
        <v>19105784</v>
      </c>
      <c r="AR7" s="21">
        <v>6999490</v>
      </c>
      <c r="AS7" s="21">
        <v>34877440</v>
      </c>
      <c r="AT7" s="21">
        <v>1048265.875</v>
      </c>
      <c r="AU7" s="21">
        <v>6134926</v>
      </c>
      <c r="AV7" s="21">
        <v>9329261</v>
      </c>
      <c r="AW7" s="21">
        <v>476326.03125</v>
      </c>
      <c r="AX7" s="21">
        <v>3545913.5</v>
      </c>
      <c r="AY7" s="21">
        <v>5538393.5</v>
      </c>
      <c r="AZ7" s="21">
        <v>94406304</v>
      </c>
      <c r="BA7" s="21">
        <v>760603008</v>
      </c>
      <c r="BB7" s="21">
        <v>5937946</v>
      </c>
      <c r="BC7" s="21">
        <v>21484968</v>
      </c>
      <c r="BD7" s="21">
        <v>0</v>
      </c>
      <c r="BE7" s="21">
        <v>10707946</v>
      </c>
      <c r="BF7" s="21">
        <v>7789926.5</v>
      </c>
      <c r="BG7" s="21">
        <v>2199986.5</v>
      </c>
      <c r="BH7" s="21">
        <v>123549.90625</v>
      </c>
      <c r="BI7" s="21">
        <v>1233842084.1166992</v>
      </c>
      <c r="BJ7" s="21">
        <f t="shared" si="1"/>
        <v>2014</v>
      </c>
      <c r="BK7" s="21">
        <f t="shared" si="2"/>
        <v>10</v>
      </c>
      <c r="BL7" s="21">
        <f>IF(B7/VLOOKUP($BK7,'Historical Calibration 2013'!$A$1:$BJ$13,1+BL$2,FALSE)&gt;NONUS!B327,NONUS!B327,IF(B7/VLOOKUP($BK7,'Historical Calibration 2013'!$A$1:$BJ$13,1+BL$2,FALSE)&lt;NONUS!B341,NONUS!B341,B7/VLOOKUP($BK7,'Historical Calibration 2013'!$A$1:$BJ$13,1+BL$2,FALSE)))</f>
        <v>1.0042693505327744</v>
      </c>
      <c r="BM7" s="21">
        <f>IF(C7/VLOOKUP($BK7,'Historical Calibration 2013'!$A$1:$BJ$13,1+BM$2,FALSE)&gt;Rate!C204,Rate!C204,IF(C7/VLOOKUP($BK7,'Historical Calibration 2013'!$A$1:$BJ$13,1+BM$2,FALSE)&lt;Rate!C217,Rate!C217,C7/VLOOKUP($BK7,'Historical Calibration 2013'!$A$1:$BJ$13,1+BM$2,FALSE)))</f>
        <v>1.0381435360517359</v>
      </c>
      <c r="BN7" s="21">
        <f>IF(D7/VLOOKUP($BK7,'Historical Calibration 2013'!$A$1:$BJ$13,1+BN$2,FALSE)&gt;Rate!D204,Rate!D204,IF(D7/VLOOKUP($BK7,'Historical Calibration 2013'!$A$1:$BJ$13,1+BN$2,FALSE)&lt;Rate!D217,Rate!D217,D7/VLOOKUP($BK7,'Historical Calibration 2013'!$A$1:$BJ$13,1+BN$2,FALSE)))</f>
        <v>1.3613821654131768</v>
      </c>
      <c r="BO7" s="21">
        <f>IF(E7/VLOOKUP($BK7,'Historical Calibration 2013'!$A$1:$BJ$13,1+BO$2,FALSE)&gt;Rate!E204,Rate!E204,IF(E7/VLOOKUP($BK7,'Historical Calibration 2013'!$A$1:$BJ$13,1+BO$2,FALSE)&lt;Rate!E217,Rate!E217,E7/VLOOKUP($BK7,'Historical Calibration 2013'!$A$1:$BJ$13,1+BO$2,FALSE)))</f>
        <v>1.2061726767152474</v>
      </c>
      <c r="BP7" s="21">
        <f>IF(F7/VLOOKUP($BK7,'Historical Calibration 2013'!$A$1:$BJ$13,1+BP$2,FALSE)&gt;NONUS!C327,NONUS!C327,IF(F7/VLOOKUP($BK7,'Historical Calibration 2013'!$A$1:$BJ$13,1+BP$2,FALSE)&lt;NONUS!C341,NONUS!C341,F7/VLOOKUP($BK7,'Historical Calibration 2013'!$A$1:$BJ$13,1+BP$2,FALSE)))</f>
        <v>0.83996991394141718</v>
      </c>
      <c r="BQ7" s="21">
        <f>IF((G7+H7)/VLOOKUP($BK7,'Historical Calibration 2013'!$A$1:$BJ$13,1+BQ$2,FALSE)&gt;NONUS!J327,NONUS!J327,IF((G7+H7)/VLOOKUP($BK7,'Historical Calibration 2013'!$A$1:$BJ$13,1+BQ$2,FALSE)&lt;NONUS!J341,NONUS!J341,(G7+H7)/VLOOKUP($BK7,'Historical Calibration 2013'!$A$1:$BJ$13,1+BQ$2,FALSE)))</f>
        <v>1.0509252186918514</v>
      </c>
      <c r="BR7" s="21" t="e">
        <f>IF(H7/VLOOKUP($BK7,'Historical Calibration 2013'!$A$1:$BJ$13,1+BR$2,FALSE)&gt;Rate!H204,Rate!H204,IF(H7/VLOOKUP($BK7,'Historical Calibration 2013'!$A$1:$BJ$13,1+BR$2,FALSE)&lt;Rate!H217,Rate!H217,H7/VLOOKUP($BK7,'Historical Calibration 2013'!$A$1:$BJ$13,1+BR$2,FALSE)))</f>
        <v>#DIV/0!</v>
      </c>
      <c r="BS7" s="21">
        <f>IF(I7/VLOOKUP($BK7,'Historical Calibration 2013'!$A$1:$BJ$13,1+BS$2,FALSE)&gt;Rate!I204,Rate!I204,IF(I7/VLOOKUP($BK7,'Historical Calibration 2013'!$A$1:$BJ$13,1+BS$2,FALSE)&lt;Rate!I217,Rate!I217,I7/VLOOKUP($BK7,'Historical Calibration 2013'!$A$1:$BJ$13,1+BS$2,FALSE)))</f>
        <v>1.1584916860753212</v>
      </c>
      <c r="BT7" s="21">
        <f>IF(J7/VLOOKUP($BK7,'Historical Calibration 2013'!$A$1:$BJ$13,1+BT$2,FALSE)&gt;Rate!J204,Rate!J204,IF(J7/VLOOKUP($BK7,'Historical Calibration 2013'!$A$1:$BJ$13,1+BT$2,FALSE)&lt;Rate!J217,Rate!J217,J7/VLOOKUP($BK7,'Historical Calibration 2013'!$A$1:$BJ$13,1+BT$2,FALSE)))</f>
        <v>1.2328593067226936</v>
      </c>
      <c r="BU7" s="21">
        <f>IF(K7/VLOOKUP($BK7,'Historical Calibration 2013'!$A$1:$BJ$13,1+BU$2,FALSE)&gt;Rate!K204,Rate!K204,IF(K7/VLOOKUP($BK7,'Historical Calibration 2013'!$A$1:$BJ$13,1+BU$2,FALSE)&lt;Rate!K217,Rate!K217,K7/VLOOKUP($BK7,'Historical Calibration 2013'!$A$1:$BJ$13,1+BU$2,FALSE)))</f>
        <v>1.2026121748462186</v>
      </c>
      <c r="BV7" s="21">
        <f>IF(L7/VLOOKUP($BK7,'Historical Calibration 2013'!$A$1:$BJ$13,1+BV$2,FALSE)&gt;Rate!L204,Rate!L204,IF(L7/VLOOKUP($BK7,'Historical Calibration 2013'!$A$1:$BJ$13,1+BV$2,FALSE)&lt;Rate!L217,Rate!L217,L7/VLOOKUP($BK7,'Historical Calibration 2013'!$A$1:$BJ$13,1+BV$2,FALSE)))</f>
        <v>1.9315480847902937</v>
      </c>
      <c r="BW7" s="21">
        <f>IF(M7/VLOOKUP($BK7,'Historical Calibration 2013'!$A$1:$BJ$13,1+BW$2,FALSE)&gt;Rate!M204,Rate!M204,IF(M7/VLOOKUP($BK7,'Historical Calibration 2013'!$A$1:$BJ$13,1+BW$2,FALSE)&lt;Rate!M217,Rate!M217,M7/VLOOKUP($BK7,'Historical Calibration 2013'!$A$1:$BJ$13,1+BW$2,FALSE)))</f>
        <v>1.0385371274751023</v>
      </c>
      <c r="BX7" s="21">
        <f>IF(N7/VLOOKUP($BK7,'Historical Calibration 2013'!$A$1:$BJ$13,1+BX$2,FALSE)&gt;Rate!N204,Rate!N204,IF(N7/VLOOKUP($BK7,'Historical Calibration 2013'!$A$1:$BJ$13,1+BX$2,FALSE)&lt;Rate!N217,Rate!N217,N7/VLOOKUP($BK7,'Historical Calibration 2013'!$A$1:$BJ$13,1+BX$2,FALSE)))</f>
        <v>1.0393524416617173</v>
      </c>
      <c r="BY7" s="21">
        <f>IF(O7/VLOOKUP($BK7,'Historical Calibration 2013'!$A$1:$BJ$13,1+BY$2,FALSE)&gt;Rate!O204,Rate!O204,IF(O7/VLOOKUP($BK7,'Historical Calibration 2013'!$A$1:$BJ$13,1+BY$2,FALSE)&lt;Rate!O217,Rate!O217,O7/VLOOKUP($BK7,'Historical Calibration 2013'!$A$1:$BJ$13,1+BY$2,FALSE)))</f>
        <v>2.4574677593154068</v>
      </c>
      <c r="BZ7" s="21">
        <f>IF(P7/VLOOKUP($BK7,'Historical Calibration 2013'!$A$1:$BJ$13,1+BZ$2,FALSE)&gt;Rate!P204,Rate!P204,IF(P7/VLOOKUP($BK7,'Historical Calibration 2013'!$A$1:$BJ$13,1+BZ$2,FALSE)&lt;Rate!P217,Rate!P217,P7/VLOOKUP($BK7,'Historical Calibration 2013'!$A$1:$BJ$13,1+BZ$2,FALSE)))</f>
        <v>0.92500141908943334</v>
      </c>
      <c r="CA7" s="21">
        <f>IF(Q7/VLOOKUP($BK7,'Historical Calibration 2013'!$A$1:$BJ$13,1+CA$2,FALSE)&gt;Rate!Q204,Rate!Q204,IF(Q7/VLOOKUP($BK7,'Historical Calibration 2013'!$A$1:$BJ$13,1+CA$2,FALSE)&lt;Rate!Q217,Rate!Q217,Q7/VLOOKUP($BK7,'Historical Calibration 2013'!$A$1:$BJ$13,1+CA$2,FALSE)))</f>
        <v>1.504029058142311</v>
      </c>
      <c r="CB7" s="21">
        <f>IF(R7/VLOOKUP($BK7,'Historical Calibration 2013'!$A$1:$BJ$13,1+CB$2,FALSE)&gt;Rate!R204,Rate!R204,IF(R7/VLOOKUP($BK7,'Historical Calibration 2013'!$A$1:$BJ$13,1+CB$2,FALSE)&lt;Rate!R217,Rate!R217,R7/VLOOKUP($BK7,'Historical Calibration 2013'!$A$1:$BJ$13,1+CB$2,FALSE)))</f>
        <v>1.8108088268533153</v>
      </c>
      <c r="CC7" s="21">
        <f>IF(S7/VLOOKUP($BK7,'Historical Calibration 2013'!$A$1:$BJ$13,1+CC$2,FALSE)&gt;Rate!S204,Rate!S204,IF(S7/VLOOKUP($BK7,'Historical Calibration 2013'!$A$1:$BJ$13,1+CC$2,FALSE)&lt;Rate!S217,Rate!S217,S7/VLOOKUP($BK7,'Historical Calibration 2013'!$A$1:$BJ$13,1+CC$2,FALSE)))</f>
        <v>2.4095563139931739</v>
      </c>
      <c r="CD7" s="21">
        <f>IF(T7/VLOOKUP($BK7,'Historical Calibration 2013'!$A$1:$BJ$13,1+CD$2,FALSE)&gt;Rate!T204,Rate!T204,IF(T7/VLOOKUP($BK7,'Historical Calibration 2013'!$A$1:$BJ$13,1+CD$2,FALSE)&lt;Rate!T217,Rate!T217,T7/VLOOKUP($BK7,'Historical Calibration 2013'!$A$1:$BJ$13,1+CD$2,FALSE)))</f>
        <v>3.4432808512244035</v>
      </c>
      <c r="CE7" s="21">
        <f>IF(U7/VLOOKUP($BK7,'Historical Calibration 2013'!$A$1:$BJ$13,1+CE$2,FALSE)&gt;Rate!U204,Rate!U204,IF(U7/VLOOKUP($BK7,'Historical Calibration 2013'!$A$1:$BJ$13,1+CE$2,FALSE)&lt;Rate!U217,Rate!U217,U7/VLOOKUP($BK7,'Historical Calibration 2013'!$A$1:$BJ$13,1+CE$2,FALSE)))</f>
        <v>1.3091743735926307</v>
      </c>
      <c r="CF7" s="21">
        <f>IF(V7/VLOOKUP($BK7,'Historical Calibration 2013'!$A$1:$BJ$13,1+CF$2,FALSE)&gt;Rate!V204,Rate!V204,IF(V7/VLOOKUP($BK7,'Historical Calibration 2013'!$A$1:$BJ$13,1+CF$2,FALSE)&lt;Rate!V217,Rate!V217,V7/VLOOKUP($BK7,'Historical Calibration 2013'!$A$1:$BJ$13,1+CF$2,FALSE)))</f>
        <v>1.1900068773361645</v>
      </c>
      <c r="CG7" s="21">
        <f>(W7+'Historical Calibration 2013'!W101)/VLOOKUP($BK7,'Historical Calibration 2013'!$A$1:$BJ$13,1+CG$2,FALSE)</f>
        <v>1.3209183686714845</v>
      </c>
      <c r="CH7" s="21">
        <f>IF(X7/VLOOKUP($BK7,'Historical Calibration 2013'!$A$1:$BJ$13,1+CH$2,FALSE)&gt;Rate!X204,Rate!X204,IF(X7/VLOOKUP($BK7,'Historical Calibration 2013'!$A$1:$BJ$13,1+CH$2,FALSE)&lt;Rate!X217,Rate!X217,X7/VLOOKUP($BK7,'Historical Calibration 2013'!$A$1:$BJ$13,1+CH$2,FALSE)))</f>
        <v>1.6404816145496859</v>
      </c>
      <c r="CI7" s="21">
        <f>IF(Y7/VLOOKUP($BK7,'Historical Calibration 2013'!$A$1:$BJ$13,1+CI$2,FALSE)&gt;Rate!Y204,Rate!Y204,IF(Y7/VLOOKUP($BK7,'Historical Calibration 2013'!$A$1:$BJ$13,1+CI$2,FALSE)&lt;Rate!Y217,Rate!Y217,Y7/VLOOKUP($BK7,'Historical Calibration 2013'!$A$1:$BJ$13,1+CI$2,FALSE)))</f>
        <v>1.3189216913143968</v>
      </c>
      <c r="CJ7" s="21">
        <f>IF(Z7/VLOOKUP($BK7,'Historical Calibration 2013'!$A$1:$BJ$13,1+CJ$2,FALSE)&gt;Rate!Z204,Rate!Z204,IF(Z7/VLOOKUP($BK7,'Historical Calibration 2013'!$A$1:$BJ$13,1+CJ$2,FALSE)&lt;Rate!Z217,Rate!Z217,Z7/VLOOKUP($BK7,'Historical Calibration 2013'!$A$1:$BJ$13,1+CJ$2,FALSE)))</f>
        <v>1.1282450989084347</v>
      </c>
      <c r="CK7" s="21">
        <f>IF(AA7/VLOOKUP($BK7,'Historical Calibration 2013'!$A$1:$BJ$13,1+CK$2,FALSE)&gt;Rate!AA204,Rate!AA204,IF(AA7/VLOOKUP($BK7,'Historical Calibration 2013'!$A$1:$BJ$13,1+CK$2,FALSE)&lt;Rate!AA217,Rate!AA217,AA7/VLOOKUP($BK7,'Historical Calibration 2013'!$A$1:$BJ$13,1+CK$2,FALSE)))</f>
        <v>1.8366544480445139</v>
      </c>
      <c r="CL7" s="21">
        <f>IF(AB7/VLOOKUP($BK7,'Historical Calibration 2013'!$A$1:$BJ$13,1+CL$2,FALSE)&gt;Rate!AB204,Rate!AB204,IF(AB7/VLOOKUP($BK7,'Historical Calibration 2013'!$A$1:$BJ$13,1+CL$2,FALSE)&lt;Rate!AB217,Rate!AB217,AB7/VLOOKUP($BK7,'Historical Calibration 2013'!$A$1:$BJ$13,1+CL$2,FALSE)))</f>
        <v>2.0883005891827739</v>
      </c>
      <c r="CM7" s="21">
        <f>IF(AC7/VLOOKUP($BK7,'Historical Calibration 2013'!$A$1:$BJ$13,1+CM$2,FALSE)&gt;Rate!AC204,Rate!AC204,IF(AC7/VLOOKUP($BK7,'Historical Calibration 2013'!$A$1:$BJ$13,1+CM$2,FALSE)&lt;Rate!AC217,Rate!AC217,AC7/VLOOKUP($BK7,'Historical Calibration 2013'!$A$1:$BJ$13,1+CM$2,FALSE)))</f>
        <v>1.0636364313681663</v>
      </c>
      <c r="CN7" s="21">
        <f>IF(AD7/VLOOKUP($BK7,'Historical Calibration 2013'!$A$1:$BJ$13,1+CN$2,FALSE)&gt;Rate!AD204,Rate!AD204,IF(AD7/VLOOKUP($BK7,'Historical Calibration 2013'!$A$1:$BJ$13,1+CN$2,FALSE)&lt;Rate!AD217,Rate!AD217,AD7/VLOOKUP($BK7,'Historical Calibration 2013'!$A$1:$BJ$13,1+CN$2,FALSE)))</f>
        <v>1.3928495417498223</v>
      </c>
      <c r="CO7" s="21">
        <f>IF(AE7/VLOOKUP($BK7,'Historical Calibration 2013'!$A$1:$BJ$13,1+CO$2,FALSE)&gt;NONUS!E327,NONUS!E327,IF(AE7/VLOOKUP($BK7,'Historical Calibration 2013'!$A$1:$BJ$13,1+CO$2,FALSE)&lt;NONUS!E341,NONUS!E341,AE7/VLOOKUP($BK7,'Historical Calibration 2013'!$A$1:$BJ$13,1+CO$2,FALSE)))</f>
        <v>0.82149659292681732</v>
      </c>
      <c r="CP7" s="21">
        <f>IF(AF7/VLOOKUP($BK7,'Historical Calibration 2013'!$A$1:$BJ$13,1+CP$2,FALSE)&gt;Rate!AF204,Rate!AF204,IF(AF7/VLOOKUP($BK7,'Historical Calibration 2013'!$A$1:$BJ$13,1+CP$2,FALSE)&lt;Rate!AF217,Rate!AF217,AF7/VLOOKUP($BK7,'Historical Calibration 2013'!$A$1:$BJ$13,1+CP$2,FALSE)))</f>
        <v>1.0801217201670565</v>
      </c>
      <c r="CQ7" s="21">
        <f>IF(AG7/VLOOKUP($BK7,'Historical Calibration 2013'!$A$1:$BJ$13,1+CQ$2,FALSE)&gt;Rate!AG204,Rate!AG204,IF(AG7/VLOOKUP($BK7,'Historical Calibration 2013'!$A$1:$BJ$13,1+CQ$2,FALSE)&lt;Rate!AG217,Rate!AG217,AG7/VLOOKUP($BK7,'Historical Calibration 2013'!$A$1:$BJ$13,1+CQ$2,FALSE)))</f>
        <v>0</v>
      </c>
      <c r="CR7" s="21">
        <f>IF(AH7/VLOOKUP($BK7,'Historical Calibration 2013'!$A$1:$BJ$13,1+CR$2,FALSE)&gt;Rate!AH204,Rate!AH204,IF(AH7/VLOOKUP($BK7,'Historical Calibration 2013'!$A$1:$BJ$13,1+CR$2,FALSE)&lt;Rate!AH217,Rate!AH217,AH7/VLOOKUP($BK7,'Historical Calibration 2013'!$A$1:$BJ$13,1+CR$2,FALSE)))</f>
        <v>1.924126405276513</v>
      </c>
      <c r="CS7" s="21">
        <f>IF(AI7/VLOOKUP($BK7,'Historical Calibration 2013'!$A$1:$BJ$13,1+CS$2,FALSE)&gt;Rate!AI204,Rate!AI204,IF(AI7/VLOOKUP($BK7,'Historical Calibration 2013'!$A$1:$BJ$13,1+CS$2,FALSE)&lt;Rate!AI217,Rate!AI217,AI7/VLOOKUP($BK7,'Historical Calibration 2013'!$A$1:$BJ$13,1+CS$2,FALSE)))</f>
        <v>1.1704835482064755</v>
      </c>
      <c r="CT7" s="21">
        <f>IF(AJ7/VLOOKUP($BK7,'Historical Calibration 2013'!$A$1:$BJ$13,1+CT$2,FALSE)&gt;Rate!AJ204,Rate!AJ204,IF(AJ7/VLOOKUP($BK7,'Historical Calibration 2013'!$A$1:$BJ$13,1+CT$2,FALSE)&lt;Rate!AJ217,Rate!AJ217,AJ7/VLOOKUP($BK7,'Historical Calibration 2013'!$A$1:$BJ$13,1+CT$2,FALSE)))</f>
        <v>1.7384572464778909</v>
      </c>
      <c r="CU7" s="21">
        <f>IF(AK7/VLOOKUP($BK7,'Historical Calibration 2013'!$A$1:$BJ$13,1+CU$2,FALSE)&gt;Rate!AK204,Rate!AK204,IF(AK7/VLOOKUP($BK7,'Historical Calibration 2013'!$A$1:$BJ$13,1+CU$2,FALSE)&lt;Rate!AK217,Rate!AK217,AK7/VLOOKUP($BK7,'Historical Calibration 2013'!$A$1:$BJ$13,1+CU$2,FALSE)))</f>
        <v>1.5634373733279288</v>
      </c>
      <c r="CV7" s="21">
        <f>IF(AL7/VLOOKUP($BK7,'Historical Calibration 2013'!$A$1:$BJ$13,1+CV$2,FALSE)&gt;NONUS!F327,NONUS!F327,IF(AL7/VLOOKUP($BK7,'Historical Calibration 2013'!$A$1:$BJ$13,1+CV$2,FALSE)&lt;NONUS!F341,NONUS!F341,AL7/VLOOKUP($BK7,'Historical Calibration 2013'!$A$1:$BJ$13,1+CV$2,FALSE)))</f>
        <v>0.99614954246827225</v>
      </c>
      <c r="CW7" s="21">
        <f>IF(AM7/VLOOKUP($BK7,'Historical Calibration 2013'!$A$1:$BJ$13,1+CW$2,FALSE)&gt;Rate!AM204,Rate!AM204,IF(AM7/VLOOKUP($BK7,'Historical Calibration 2013'!$A$1:$BJ$13,1+CW$2,FALSE)&lt;Rate!AM217,Rate!AM217,AM7/VLOOKUP($BK7,'Historical Calibration 2013'!$A$1:$BJ$13,1+CW$2,FALSE)))</f>
        <v>0.94652273904254902</v>
      </c>
      <c r="CX7" s="21">
        <f>IF(AN7/VLOOKUP($BK7,'Historical Calibration 2013'!$A$1:$BJ$13,1+CX$2,FALSE)&gt;Rate!AN204,Rate!AN204,IF(AN7/VLOOKUP($BK7,'Historical Calibration 2013'!$A$1:$BJ$13,1+CX$2,FALSE)&lt;Rate!AN217,Rate!AN217,AN7/VLOOKUP($BK7,'Historical Calibration 2013'!$A$1:$BJ$13,1+CX$2,FALSE)))</f>
        <v>1.5623435948631508</v>
      </c>
      <c r="CY7" s="21">
        <f>IF(AO7/VLOOKUP($BK7,'Historical Calibration 2013'!$A$1:$BJ$13,1+CY$2,FALSE)&gt;Rate!AO204,Rate!AO204,IF(AO7/VLOOKUP($BK7,'Historical Calibration 2013'!$A$1:$BJ$13,1+CY$2,FALSE)&lt;Rate!AO217,Rate!AO217,AO7/VLOOKUP($BK7,'Historical Calibration 2013'!$A$1:$BJ$13,1+CY$2,FALSE)))</f>
        <v>1.8240562197595143</v>
      </c>
      <c r="CZ7" s="21">
        <f>IF(AP7/VLOOKUP($BK7,'Historical Calibration 2013'!$A$1:$BJ$13,1+CZ$2,FALSE)&gt;Rate!AP204,Rate!AP204,IF(AP7/VLOOKUP($BK7,'Historical Calibration 2013'!$A$1:$BJ$13,1+CZ$2,FALSE)&lt;Rate!AP217,Rate!AP217,AP7/VLOOKUP($BK7,'Historical Calibration 2013'!$A$1:$BJ$13,1+CZ$2,FALSE)))</f>
        <v>1.2916552908484984</v>
      </c>
      <c r="DA7" s="21">
        <f>IF(AQ7/VLOOKUP($BK7,'Historical Calibration 2013'!$A$1:$BJ$13,1+DA$2,FALSE)&gt;NONUS!G327,NONUS!G327,IF(AQ7/VLOOKUP($BK7,'Historical Calibration 2013'!$A$1:$BJ$13,1+DA$2,FALSE)&lt;NONUS!G341,NONUS!G341,AQ7/VLOOKUP($BK7,'Historical Calibration 2013'!$A$1:$BJ$13,1+DA$2,FALSE)))</f>
        <v>1.1150177181621668</v>
      </c>
      <c r="DB7" s="21">
        <f>IF(AR7/VLOOKUP($BK7,'Historical Calibration 2013'!$A$1:$BJ$13,1+DB$2,FALSE)&gt;Rate!AR204,Rate!AR204,IF(AR7/VLOOKUP($BK7,'Historical Calibration 2013'!$A$1:$BJ$13,1+DB$2,FALSE)&lt;Rate!AR217,Rate!AR217,AR7/VLOOKUP($BK7,'Historical Calibration 2013'!$A$1:$BJ$13,1+DB$2,FALSE)))</f>
        <v>0.87065935359032587</v>
      </c>
      <c r="DC7" s="21">
        <f>IF(AS7/VLOOKUP($BK7,'Historical Calibration 2013'!$A$1:$BJ$13,1+DC$2,FALSE)&gt;Rate!AS204,Rate!AS204,IF(AS7/VLOOKUP($BK7,'Historical Calibration 2013'!$A$1:$BJ$13,1+DC$2,FALSE)&lt;Rate!AS217,Rate!AS217,AS7/VLOOKUP($BK7,'Historical Calibration 2013'!$A$1:$BJ$13,1+DC$2,FALSE)))</f>
        <v>1.2132313142402347</v>
      </c>
      <c r="DD7" s="21" t="e">
        <f>(AT7+'Historical Calibration 2013'!AT101)/VLOOKUP($BK7,'Historical Calibration 2013'!$A$1:$BJ$13,1+DD$2,FALSE)</f>
        <v>#DIV/0!</v>
      </c>
      <c r="DE7" s="21">
        <f>IF(AU7/VLOOKUP($BK7,'Historical Calibration 2013'!$A$1:$BJ$13,1+DE$2,FALSE)&gt;Rate!AU204,Rate!AU204,IF(AU7/VLOOKUP($BK7,'Historical Calibration 2013'!$A$1:$BJ$13,1+DE$2,FALSE)&lt;Rate!AU217,Rate!AU217,AU7/VLOOKUP($BK7,'Historical Calibration 2013'!$A$1:$BJ$13,1+DE$2,FALSE)))</f>
        <v>1.1583112430236158</v>
      </c>
      <c r="DF7" s="21">
        <f>IF(AV7/VLOOKUP($BK7,'Historical Calibration 2013'!$A$1:$BJ$13,1+DF$2,FALSE)&gt;Rate!AV204,Rate!AV204,IF(AV7/VLOOKUP($BK7,'Historical Calibration 2013'!$A$1:$BJ$13,1+DF$2,FALSE)&lt;Rate!AV217,Rate!AV217,AV7/VLOOKUP($BK7,'Historical Calibration 2013'!$A$1:$BJ$13,1+DF$2,FALSE)))</f>
        <v>1.0023834548286799</v>
      </c>
      <c r="DG7" s="21">
        <f>IF(AW7/VLOOKUP($BK7,'Historical Calibration 2013'!$A$1:$BJ$13,1+DG$2,FALSE)&gt;Rate!AW204,Rate!AW204,IF(AW7/VLOOKUP($BK7,'Historical Calibration 2013'!$A$1:$BJ$13,1+DG$2,FALSE)&lt;Rate!AW217,Rate!AW217,AW7/VLOOKUP($BK7,'Historical Calibration 2013'!$A$1:$BJ$13,1+DG$2,FALSE)))</f>
        <v>1.8779639742768872</v>
      </c>
      <c r="DH7" s="21">
        <f>IF(AX7/VLOOKUP($BK7,'Historical Calibration 2013'!$A$1:$BJ$13,1+DH$2,FALSE)&gt;NONUS!I327,NONUS!I327,IF(AX7/VLOOKUP($BK7,'Historical Calibration 2013'!$A$1:$BJ$13,1+DH$2,FALSE)&lt;NONUS!I341,NONUS!I341,AX7/VLOOKUP($BK7,'Historical Calibration 2013'!$A$1:$BJ$13,1+DH$2,FALSE)))</f>
        <v>1.0066937112189183</v>
      </c>
      <c r="DI7" s="21">
        <f>IF(AY7/VLOOKUP($BK7,'Historical Calibration 2013'!$A$1:$BJ$13,1+DI$2,FALSE)&gt;Rate!AY204,Rate!AY204,IF(AY7/VLOOKUP($BK7,'Historical Calibration 2013'!$A$1:$BJ$13,1+DI$2,FALSE)&lt;Rate!AY217,Rate!AY217,AY7/VLOOKUP($BK7,'Historical Calibration 2013'!$A$1:$BJ$13,1+DI$2,FALSE)))</f>
        <v>1.0695701301758602</v>
      </c>
      <c r="DJ7" s="21">
        <f>IF(AZ7/VLOOKUP($BK7,'Historical Calibration 2013'!$A$1:$BJ$13,1+DJ$2,FALSE)&gt;Rate!AZ204,Rate!AZ204,IF(AZ7/VLOOKUP($BK7,'Historical Calibration 2013'!$A$1:$BJ$13,1+DJ$2,FALSE)&lt;Rate!AZ217,Rate!AZ217,AZ7/VLOOKUP($BK7,'Historical Calibration 2013'!$A$1:$BJ$13,1+DJ$2,FALSE)))</f>
        <v>1.2638839425030113</v>
      </c>
      <c r="DK7" s="21">
        <f>IF(BA7/VLOOKUP($BK7,'Historical Calibration 2013'!$A$1:$BJ$13,1+DK$2,FALSE)&gt;Rate!BA204,Rate!BA204,IF(BA7/VLOOKUP($BK7,'Historical Calibration 2013'!$A$1:$BJ$13,1+DK$2,FALSE)&lt;Rate!BA217,Rate!BA217,BA7/VLOOKUP($BK7,'Historical Calibration 2013'!$A$1:$BJ$13,1+DK$2,FALSE)))</f>
        <v>1.2318163794329262</v>
      </c>
      <c r="DL7" s="21">
        <f>IF(BB7/VLOOKUP($BK7,'Historical Calibration 2013'!$A$1:$BJ$13,1+DL$2,FALSE)&gt;Rate!BB204,Rate!BB204,IF(BB7/VLOOKUP($BK7,'Historical Calibration 2013'!$A$1:$BJ$13,1+DL$2,FALSE)&lt;Rate!BB217,Rate!BB217,BB7/VLOOKUP($BK7,'Historical Calibration 2013'!$A$1:$BJ$13,1+DL$2,FALSE)))</f>
        <v>1.4691813037679968</v>
      </c>
      <c r="DM7" s="21">
        <f>IF(BC7/VLOOKUP($BK7,'Historical Calibration 2013'!$A$1:$BJ$13,1+DM$2,FALSE)&gt;Rate!BC204,Rate!BC204,IF(BC7/VLOOKUP($BK7,'Historical Calibration 2013'!$A$1:$BJ$13,1+DM$2,FALSE)&lt;Rate!BC217,Rate!BC217,BC7/VLOOKUP($BK7,'Historical Calibration 2013'!$A$1:$BJ$13,1+DM$2,FALSE)))</f>
        <v>1.5482865051334584</v>
      </c>
      <c r="DN7" s="21">
        <f>IF(BD7/VLOOKUP($BK7,'Historical Calibration 2013'!$A$1:$BJ$13,1+DN$2,FALSE)&gt;Rate!BD204,Rate!BD204,IF(BD7/VLOOKUP($BK7,'Historical Calibration 2013'!$A$1:$BJ$13,1+DN$2,FALSE)&lt;Rate!BD217,Rate!BD217,BD7/VLOOKUP($BK7,'Historical Calibration 2013'!$A$1:$BJ$13,1+DN$2,FALSE)))</f>
        <v>0.5</v>
      </c>
      <c r="DO7" s="21">
        <f>IF(BE7/VLOOKUP($BK7,'Historical Calibration 2013'!$A$1:$BJ$13,1+DO$2,FALSE)&gt;Rate!BE204,Rate!BE204,IF(BE7/VLOOKUP($BK7,'Historical Calibration 2013'!$A$1:$BJ$13,1+DO$2,FALSE)&lt;Rate!BE217,Rate!BE217,BE7/VLOOKUP($BK7,'Historical Calibration 2013'!$A$1:$BJ$13,1+DO$2,FALSE)))</f>
        <v>0.90721778928515151</v>
      </c>
      <c r="DP7" s="21">
        <f>IF(BF7/VLOOKUP($BK7,'Historical Calibration 2013'!$A$1:$BJ$13,1+DP$2,FALSE)&gt;Rate!BF204,Rate!BF204,IF(BF7/VLOOKUP($BK7,'Historical Calibration 2013'!$A$1:$BJ$13,1+DP$2,FALSE)&lt;Rate!BF217,Rate!BF217,BF7/VLOOKUP($BK7,'Historical Calibration 2013'!$A$1:$BJ$13,1+DP$2,FALSE)))</f>
        <v>1.4875296482350648</v>
      </c>
      <c r="DQ7" s="21">
        <f>IF(BG7/VLOOKUP($BK7,'Historical Calibration 2013'!$A$1:$BJ$13,1+DQ$2,FALSE)&gt;Rate!BG204,Rate!BG204,IF(BG7/VLOOKUP($BK7,'Historical Calibration 2013'!$A$1:$BJ$13,1+DQ$2,FALSE)&lt;Rate!BG217,Rate!BG217,BG7/VLOOKUP($BK7,'Historical Calibration 2013'!$A$1:$BJ$13,1+DQ$2,FALSE)))</f>
        <v>9.4444787882144201</v>
      </c>
      <c r="DR7" s="21">
        <f>IF(BH7/VLOOKUP($BK7,'Historical Calibration 2013'!$A$1:$BJ$13,1+DR$2,FALSE)&gt;Rate!BH204,Rate!BH204,IF(BH7/VLOOKUP($BK7,'Historical Calibration 2013'!$A$1:$BJ$13,1+DR$2,FALSE)&lt;Rate!BH217,Rate!BH217,BH7/VLOOKUP($BK7,'Historical Calibration 2013'!$A$1:$BJ$13,1+DR$2,FALSE)))</f>
        <v>4.4761904761904763</v>
      </c>
      <c r="DU7" s="19">
        <v>0.99652514173091522</v>
      </c>
      <c r="DV7" s="19">
        <v>0.83971258870930532</v>
      </c>
      <c r="DW7" s="19">
        <v>0.64520861112150996</v>
      </c>
      <c r="DX7" s="19">
        <v>0.87436852734030679</v>
      </c>
      <c r="DY7" s="19">
        <v>0.86813672318762714</v>
      </c>
      <c r="DZ7" s="19">
        <v>1.0297604544310983</v>
      </c>
      <c r="EA7" s="19" t="e">
        <v>#DIV/0!</v>
      </c>
      <c r="EB7" s="19">
        <v>1.119065585985088</v>
      </c>
      <c r="EC7" s="19">
        <v>0.81051417099360723</v>
      </c>
      <c r="ED7" s="19">
        <v>1.2455859862679217</v>
      </c>
      <c r="EE7" s="19">
        <v>1.6806465515364959</v>
      </c>
      <c r="EF7" s="19">
        <v>0.89769533058415907</v>
      </c>
      <c r="EG7" s="19">
        <v>0.8630985142836417</v>
      </c>
      <c r="EH7" s="19">
        <v>9.0620808863581218E-2</v>
      </c>
      <c r="EI7" s="19">
        <v>0.81338564977345817</v>
      </c>
      <c r="EJ7" s="19">
        <v>0.23807622421671329</v>
      </c>
      <c r="EK7" s="19">
        <v>1.4339960786314168</v>
      </c>
      <c r="EL7" s="19">
        <v>0.53144058815531336</v>
      </c>
      <c r="EM7" s="19">
        <v>0.71015436541500498</v>
      </c>
      <c r="EN7" s="19">
        <v>0.75902273369695783</v>
      </c>
      <c r="EO7" s="19">
        <v>1.2249932992721659</v>
      </c>
      <c r="EP7" s="19">
        <v>0</v>
      </c>
      <c r="EQ7" s="19">
        <v>0.21213674898845078</v>
      </c>
      <c r="ER7" s="19">
        <v>1.372518371019831</v>
      </c>
      <c r="ES7" s="19">
        <v>0.72752143059546714</v>
      </c>
      <c r="ET7" s="19">
        <v>0.13364936417066356</v>
      </c>
      <c r="EU7" s="19">
        <v>0.32601414552195007</v>
      </c>
      <c r="EV7" s="19">
        <v>0.88216260516476386</v>
      </c>
      <c r="EW7" s="19">
        <v>0.31673773158484153</v>
      </c>
      <c r="EX7" s="19">
        <v>0.93472258718164813</v>
      </c>
      <c r="EY7" s="19">
        <v>0.72681977073666137</v>
      </c>
      <c r="EZ7" s="19">
        <v>3.3780599091694952</v>
      </c>
      <c r="FA7" s="19">
        <v>1.5690666913454884E-2</v>
      </c>
      <c r="FB7" s="19">
        <v>1.2648215367332709</v>
      </c>
      <c r="FC7" s="19">
        <v>1.6250908799263442</v>
      </c>
      <c r="FD7" s="19">
        <v>0.77140112981718723</v>
      </c>
      <c r="FE7" s="19">
        <v>0.47299804144986451</v>
      </c>
      <c r="FF7" s="19">
        <v>0.86690128688446999</v>
      </c>
      <c r="FG7" s="19">
        <v>1.1937781593829146</v>
      </c>
      <c r="FH7" s="19">
        <v>1.2954217207669259</v>
      </c>
      <c r="FI7" s="19">
        <v>0.67747569785179207</v>
      </c>
      <c r="FJ7" s="19">
        <v>0.82784015836628744</v>
      </c>
      <c r="FK7" s="19">
        <v>0.79351679711337975</v>
      </c>
      <c r="FL7" s="19">
        <v>1.091635742302999</v>
      </c>
      <c r="FM7" s="19">
        <v>0.89403264817181716</v>
      </c>
      <c r="FN7" s="19">
        <v>1.1860131522305548</v>
      </c>
      <c r="FO7" s="19">
        <v>0.87951239905800727</v>
      </c>
      <c r="FP7" s="19">
        <v>0.10494669866958865</v>
      </c>
      <c r="FQ7" s="19">
        <v>0.84522423471241814</v>
      </c>
      <c r="FR7" s="19">
        <v>0.89987744655474378</v>
      </c>
      <c r="FS7" s="19">
        <v>0.85133264582995016</v>
      </c>
      <c r="FT7" s="19">
        <v>0.96273054682001202</v>
      </c>
      <c r="FU7" s="19">
        <v>1.3328257873601754</v>
      </c>
      <c r="FV7" s="19">
        <v>1.2668350555358983</v>
      </c>
      <c r="FW7" s="19">
        <v>0</v>
      </c>
      <c r="FX7" s="19">
        <v>0.81877030193864986</v>
      </c>
      <c r="FY7" s="19">
        <v>0.67933823783551128</v>
      </c>
      <c r="FZ7" s="19">
        <v>2.5475095078580692</v>
      </c>
      <c r="GA7" s="19">
        <v>675.02413594330721</v>
      </c>
    </row>
    <row r="8" spans="1:183" ht="15" x14ac:dyDescent="0.25">
      <c r="A8" s="3" t="s">
        <v>67</v>
      </c>
      <c r="B8" s="21">
        <v>9688449</v>
      </c>
      <c r="C8" s="21">
        <v>30447168</v>
      </c>
      <c r="D8" s="21">
        <v>9148094</v>
      </c>
      <c r="E8" s="21">
        <v>14707691</v>
      </c>
      <c r="F8" s="21">
        <v>434440.53125</v>
      </c>
      <c r="G8" s="21">
        <v>6846550</v>
      </c>
      <c r="H8" s="21">
        <v>0</v>
      </c>
      <c r="I8" s="21">
        <v>68973536</v>
      </c>
      <c r="J8" s="21">
        <v>5067495.5</v>
      </c>
      <c r="K8" s="21">
        <v>7428661.5</v>
      </c>
      <c r="L8" s="21">
        <v>5988589.5</v>
      </c>
      <c r="M8" s="21">
        <v>105708056</v>
      </c>
      <c r="N8" s="21">
        <v>26201784</v>
      </c>
      <c r="O8" s="21">
        <v>552655</v>
      </c>
      <c r="P8" s="21">
        <v>1067681.75</v>
      </c>
      <c r="Q8" s="21">
        <v>3828647.5</v>
      </c>
      <c r="R8" s="21">
        <v>11498873</v>
      </c>
      <c r="S8" s="21">
        <v>5773.11181640625</v>
      </c>
      <c r="T8" s="21">
        <v>990055.9375</v>
      </c>
      <c r="U8" s="21">
        <v>9878319</v>
      </c>
      <c r="V8" s="21">
        <v>12713984</v>
      </c>
      <c r="W8" s="37">
        <v>0</v>
      </c>
      <c r="X8" s="21">
        <v>124964.2421875</v>
      </c>
      <c r="Y8" s="21">
        <v>2407620.75</v>
      </c>
      <c r="Z8" s="21">
        <v>9517725</v>
      </c>
      <c r="AA8" s="21">
        <v>1440952.5</v>
      </c>
      <c r="AB8" s="21">
        <v>3384698.75</v>
      </c>
      <c r="AC8" s="21">
        <v>29232980</v>
      </c>
      <c r="AD8" s="21">
        <v>5763.35791015625</v>
      </c>
      <c r="AE8" s="21">
        <v>540271.4375</v>
      </c>
      <c r="AF8" s="21">
        <v>15592044</v>
      </c>
      <c r="AG8" s="21">
        <v>206273.75</v>
      </c>
      <c r="AH8" s="21">
        <v>7337.39208984375</v>
      </c>
      <c r="AI8" s="21">
        <v>3101607.75</v>
      </c>
      <c r="AJ8" s="21">
        <v>18249842</v>
      </c>
      <c r="AK8" s="21">
        <v>2231004.5</v>
      </c>
      <c r="AL8" s="21">
        <v>411585.5625</v>
      </c>
      <c r="AM8" s="21">
        <v>16273800</v>
      </c>
      <c r="AN8" s="21">
        <v>29080320</v>
      </c>
      <c r="AO8" s="21">
        <v>22378702</v>
      </c>
      <c r="AP8" s="21">
        <v>15897183</v>
      </c>
      <c r="AQ8" s="21">
        <v>15933837</v>
      </c>
      <c r="AR8" s="21">
        <v>4752577</v>
      </c>
      <c r="AS8" s="21">
        <v>34116544</v>
      </c>
      <c r="AT8" s="21">
        <v>972845.5</v>
      </c>
      <c r="AU8" s="21">
        <v>2382082</v>
      </c>
      <c r="AV8" s="21">
        <v>9608916</v>
      </c>
      <c r="AW8" s="21">
        <v>68342.609375</v>
      </c>
      <c r="AX8" s="21">
        <v>2684582.25</v>
      </c>
      <c r="AY8" s="21">
        <v>6596940.5</v>
      </c>
      <c r="AZ8" s="21">
        <v>76482200</v>
      </c>
      <c r="BA8" s="21">
        <v>642609856</v>
      </c>
      <c r="BB8" s="21">
        <v>5808247.5</v>
      </c>
      <c r="BC8" s="21">
        <v>15022686</v>
      </c>
      <c r="BD8" s="21">
        <v>0</v>
      </c>
      <c r="BE8" s="21">
        <v>8160025.5</v>
      </c>
      <c r="BF8" s="21">
        <v>2775409.5</v>
      </c>
      <c r="BG8" s="21">
        <v>523820.5625</v>
      </c>
      <c r="BH8" s="21">
        <v>101085.515625</v>
      </c>
      <c r="BI8" s="21">
        <v>1120828262.9029694</v>
      </c>
      <c r="BJ8" s="21">
        <f t="shared" si="1"/>
        <v>2014</v>
      </c>
      <c r="BK8" s="21">
        <f t="shared" si="2"/>
        <v>11</v>
      </c>
      <c r="BL8" s="21">
        <f>IF(B8/VLOOKUP($BK8,'Historical Calibration 2013'!$A$1:$BJ$13,1+BL$2,FALSE)&gt;NONUS!B328,NONUS!B328,IF(B8/VLOOKUP($BK8,'Historical Calibration 2013'!$A$1:$BJ$13,1+BL$2,FALSE)&lt;NONUS!B342,NONUS!B342,B8/VLOOKUP($BK8,'Historical Calibration 2013'!$A$1:$BJ$13,1+BL$2,FALSE)))</f>
        <v>0.95267795510192044</v>
      </c>
      <c r="BM8" s="21">
        <f>IF(C8/VLOOKUP($BK8,'Historical Calibration 2013'!$A$1:$BJ$13,1+BM$2,FALSE)&gt;Rate!C205,Rate!C205,IF(C8/VLOOKUP($BK8,'Historical Calibration 2013'!$A$1:$BJ$13,1+BM$2,FALSE)&lt;Rate!C218,Rate!C218,C8/VLOOKUP($BK8,'Historical Calibration 2013'!$A$1:$BJ$13,1+BM$2,FALSE)))</f>
        <v>0.99100132666572061</v>
      </c>
      <c r="BN8" s="21">
        <f>IF(D8/VLOOKUP($BK8,'Historical Calibration 2013'!$A$1:$BJ$13,1+BN$2,FALSE)&gt;Rate!D205,Rate!D205,IF(D8/VLOOKUP($BK8,'Historical Calibration 2013'!$A$1:$BJ$13,1+BN$2,FALSE)&lt;Rate!D218,Rate!D218,D8/VLOOKUP($BK8,'Historical Calibration 2013'!$A$1:$BJ$13,1+BN$2,FALSE)))</f>
        <v>1.0405136453977764</v>
      </c>
      <c r="BO8" s="21">
        <f>IF(E8/VLOOKUP($BK8,'Historical Calibration 2013'!$A$1:$BJ$13,1+BO$2,FALSE)&gt;Rate!E205,Rate!E205,IF(E8/VLOOKUP($BK8,'Historical Calibration 2013'!$A$1:$BJ$13,1+BO$2,FALSE)&lt;Rate!E218,Rate!E218,E8/VLOOKUP($BK8,'Historical Calibration 2013'!$A$1:$BJ$13,1+BO$2,FALSE)))</f>
        <v>0.89725631945143469</v>
      </c>
      <c r="BP8" s="21">
        <f>IF(F8/VLOOKUP($BK8,'Historical Calibration 2013'!$A$1:$BJ$13,1+BP$2,FALSE)&gt;NONUS!C328,NONUS!C328,IF(F8/VLOOKUP($BK8,'Historical Calibration 2013'!$A$1:$BJ$13,1+BP$2,FALSE)&lt;NONUS!C342,NONUS!C342,F8/VLOOKUP($BK8,'Historical Calibration 2013'!$A$1:$BJ$13,1+BP$2,FALSE)))</f>
        <v>0.90025308189798081</v>
      </c>
      <c r="BQ8" s="21">
        <f>IF((G8+H8)/VLOOKUP($BK8,'Historical Calibration 2013'!$A$1:$BJ$13,1+BQ$2,FALSE)&gt;NONUS!J328,NONUS!J328,IF((G8+H8)/VLOOKUP($BK8,'Historical Calibration 2013'!$A$1:$BJ$13,1+BQ$2,FALSE)&lt;NONUS!J342,NONUS!J342,(G8+H8)/VLOOKUP($BK8,'Historical Calibration 2013'!$A$1:$BJ$13,1+BQ$2,FALSE)))</f>
        <v>1.0183467666666517</v>
      </c>
      <c r="BR8" s="21" t="e">
        <f>IF(H8/VLOOKUP($BK8,'Historical Calibration 2013'!$A$1:$BJ$13,1+BR$2,FALSE)&gt;Rate!H205,Rate!H205,IF(H8/VLOOKUP($BK8,'Historical Calibration 2013'!$A$1:$BJ$13,1+BR$2,FALSE)&lt;Rate!H218,Rate!H218,H8/VLOOKUP($BK8,'Historical Calibration 2013'!$A$1:$BJ$13,1+BR$2,FALSE)))</f>
        <v>#DIV/0!</v>
      </c>
      <c r="BS8" s="21">
        <f>IF(I8/VLOOKUP($BK8,'Historical Calibration 2013'!$A$1:$BJ$13,1+BS$2,FALSE)&gt;Rate!I205,Rate!I205,IF(I8/VLOOKUP($BK8,'Historical Calibration 2013'!$A$1:$BJ$13,1+BS$2,FALSE)&lt;Rate!I218,Rate!I218,I8/VLOOKUP($BK8,'Historical Calibration 2013'!$A$1:$BJ$13,1+BS$2,FALSE)))</f>
        <v>1.0848366733695451</v>
      </c>
      <c r="BT8" s="21">
        <f>IF(J8/VLOOKUP($BK8,'Historical Calibration 2013'!$A$1:$BJ$13,1+BT$2,FALSE)&gt;Rate!J205,Rate!J205,IF(J8/VLOOKUP($BK8,'Historical Calibration 2013'!$A$1:$BJ$13,1+BT$2,FALSE)&lt;Rate!J218,Rate!J218,J8/VLOOKUP($BK8,'Historical Calibration 2013'!$A$1:$BJ$13,1+BT$2,FALSE)))</f>
        <v>1.0532830763916183</v>
      </c>
      <c r="BU8" s="21">
        <f>IF(K8/VLOOKUP($BK8,'Historical Calibration 2013'!$A$1:$BJ$13,1+BU$2,FALSE)&gt;Rate!K205,Rate!K205,IF(K8/VLOOKUP($BK8,'Historical Calibration 2013'!$A$1:$BJ$13,1+BU$2,FALSE)&lt;Rate!K218,Rate!K218,K8/VLOOKUP($BK8,'Historical Calibration 2013'!$A$1:$BJ$13,1+BU$2,FALSE)))</f>
        <v>0.76632046054358105</v>
      </c>
      <c r="BV8" s="21">
        <f>IF(L8/VLOOKUP($BK8,'Historical Calibration 2013'!$A$1:$BJ$13,1+BV$2,FALSE)&gt;Rate!L205,Rate!L205,IF(L8/VLOOKUP($BK8,'Historical Calibration 2013'!$A$1:$BJ$13,1+BV$2,FALSE)&lt;Rate!L218,Rate!L218,L8/VLOOKUP($BK8,'Historical Calibration 2013'!$A$1:$BJ$13,1+BV$2,FALSE)))</f>
        <v>1.6095680584332877</v>
      </c>
      <c r="BW8" s="21">
        <f>IF(M8/VLOOKUP($BK8,'Historical Calibration 2013'!$A$1:$BJ$13,1+BW$2,FALSE)&gt;Rate!M205,Rate!M205,IF(M8/VLOOKUP($BK8,'Historical Calibration 2013'!$A$1:$BJ$13,1+BW$2,FALSE)&lt;Rate!M218,Rate!M218,M8/VLOOKUP($BK8,'Historical Calibration 2013'!$A$1:$BJ$13,1+BW$2,FALSE)))</f>
        <v>1.1384795724726495</v>
      </c>
      <c r="BX8" s="21">
        <f>IF(N8/VLOOKUP($BK8,'Historical Calibration 2013'!$A$1:$BJ$13,1+BX$2,FALSE)&gt;Rate!N205,Rate!N205,IF(N8/VLOOKUP($BK8,'Historical Calibration 2013'!$A$1:$BJ$13,1+BX$2,FALSE)&lt;Rate!N218,Rate!N218,N8/VLOOKUP($BK8,'Historical Calibration 2013'!$A$1:$BJ$13,1+BX$2,FALSE)))</f>
        <v>0.96316136559630705</v>
      </c>
      <c r="BY8" s="21">
        <f>IF(O8/VLOOKUP($BK8,'Historical Calibration 2013'!$A$1:$BJ$13,1+BY$2,FALSE)&gt;Rate!O205,Rate!O205,IF(O8/VLOOKUP($BK8,'Historical Calibration 2013'!$A$1:$BJ$13,1+BY$2,FALSE)&lt;Rate!O218,Rate!O218,O8/VLOOKUP($BK8,'Historical Calibration 2013'!$A$1:$BJ$13,1+BY$2,FALSE)))</f>
        <v>1.2354362795384854</v>
      </c>
      <c r="BZ8" s="21">
        <f>IF(P8/VLOOKUP($BK8,'Historical Calibration 2013'!$A$1:$BJ$13,1+BZ$2,FALSE)&gt;Rate!P205,Rate!P205,IF(P8/VLOOKUP($BK8,'Historical Calibration 2013'!$A$1:$BJ$13,1+BZ$2,FALSE)&lt;Rate!P218,Rate!P218,P8/VLOOKUP($BK8,'Historical Calibration 2013'!$A$1:$BJ$13,1+BZ$2,FALSE)))</f>
        <v>1.0284584034107218</v>
      </c>
      <c r="CA8" s="21">
        <f>IF(Q8/VLOOKUP($BK8,'Historical Calibration 2013'!$A$1:$BJ$13,1+CA$2,FALSE)&gt;Rate!Q205,Rate!Q205,IF(Q8/VLOOKUP($BK8,'Historical Calibration 2013'!$A$1:$BJ$13,1+CA$2,FALSE)&lt;Rate!Q218,Rate!Q218,Q8/VLOOKUP($BK8,'Historical Calibration 2013'!$A$1:$BJ$13,1+CA$2,FALSE)))</f>
        <v>1.4614603122980478</v>
      </c>
      <c r="CB8" s="21">
        <f>IF(R8/VLOOKUP($BK8,'Historical Calibration 2013'!$A$1:$BJ$13,1+CB$2,FALSE)&gt;Rate!R205,Rate!R205,IF(R8/VLOOKUP($BK8,'Historical Calibration 2013'!$A$1:$BJ$13,1+CB$2,FALSE)&lt;Rate!R218,Rate!R218,R8/VLOOKUP($BK8,'Historical Calibration 2013'!$A$1:$BJ$13,1+CB$2,FALSE)))</f>
        <v>1.4934161814644731</v>
      </c>
      <c r="CC8" s="21">
        <f>IF(S8/VLOOKUP($BK8,'Historical Calibration 2013'!$A$1:$BJ$13,1+CC$2,FALSE)&gt;Rate!S205,Rate!S205,IF(S8/VLOOKUP($BK8,'Historical Calibration 2013'!$A$1:$BJ$13,1+CC$2,FALSE)&lt;Rate!S218,Rate!S218,S8/VLOOKUP($BK8,'Historical Calibration 2013'!$A$1:$BJ$13,1+CC$2,FALSE)))</f>
        <v>0.52383863080684601</v>
      </c>
      <c r="CD8" s="21">
        <f>IF(T8/VLOOKUP($BK8,'Historical Calibration 2013'!$A$1:$BJ$13,1+CD$2,FALSE)&gt;Rate!T205,Rate!T205,IF(T8/VLOOKUP($BK8,'Historical Calibration 2013'!$A$1:$BJ$13,1+CD$2,FALSE)&lt;Rate!T218,Rate!T218,T8/VLOOKUP($BK8,'Historical Calibration 2013'!$A$1:$BJ$13,1+CD$2,FALSE)))</f>
        <v>4.265748031496063</v>
      </c>
      <c r="CE8" s="21">
        <f>IF(U8/VLOOKUP($BK8,'Historical Calibration 2013'!$A$1:$BJ$13,1+CE$2,FALSE)&gt;Rate!U205,Rate!U205,IF(U8/VLOOKUP($BK8,'Historical Calibration 2013'!$A$1:$BJ$13,1+CE$2,FALSE)&lt;Rate!U218,Rate!U218,U8/VLOOKUP($BK8,'Historical Calibration 2013'!$A$1:$BJ$13,1+CE$2,FALSE)))</f>
        <v>0.93020390752124393</v>
      </c>
      <c r="CF8" s="21">
        <f>IF(V8/VLOOKUP($BK8,'Historical Calibration 2013'!$A$1:$BJ$13,1+CF$2,FALSE)&gt;Rate!V205,Rate!V205,IF(V8/VLOOKUP($BK8,'Historical Calibration 2013'!$A$1:$BJ$13,1+CF$2,FALSE)&lt;Rate!V218,Rate!V218,V8/VLOOKUP($BK8,'Historical Calibration 2013'!$A$1:$BJ$13,1+CF$2,FALSE)))</f>
        <v>0.87644447385691204</v>
      </c>
      <c r="CG8" s="21">
        <f>(W8+'Historical Calibration 2013'!W102)/VLOOKUP($BK8,'Historical Calibration 2013'!$A$1:$BJ$13,1+CG$2,FALSE)</f>
        <v>1</v>
      </c>
      <c r="CH8" s="21">
        <f>IF(X8/VLOOKUP($BK8,'Historical Calibration 2013'!$A$1:$BJ$13,1+CH$2,FALSE)&gt;Rate!X205,Rate!X205,IF(X8/VLOOKUP($BK8,'Historical Calibration 2013'!$A$1:$BJ$13,1+CH$2,FALSE)&lt;Rate!X218,Rate!X218,X8/VLOOKUP($BK8,'Historical Calibration 2013'!$A$1:$BJ$13,1+CH$2,FALSE)))</f>
        <v>0.45714867651427188</v>
      </c>
      <c r="CI8" s="21">
        <f>IF(Y8/VLOOKUP($BK8,'Historical Calibration 2013'!$A$1:$BJ$13,1+CI$2,FALSE)&gt;Rate!Y205,Rate!Y205,IF(Y8/VLOOKUP($BK8,'Historical Calibration 2013'!$A$1:$BJ$13,1+CI$2,FALSE)&lt;Rate!Y218,Rate!Y218,Y8/VLOOKUP($BK8,'Historical Calibration 2013'!$A$1:$BJ$13,1+CI$2,FALSE)))</f>
        <v>0.82358419892280932</v>
      </c>
      <c r="CJ8" s="21">
        <f>IF(Z8/VLOOKUP($BK8,'Historical Calibration 2013'!$A$1:$BJ$13,1+CJ$2,FALSE)&gt;Rate!Z205,Rate!Z205,IF(Z8/VLOOKUP($BK8,'Historical Calibration 2013'!$A$1:$BJ$13,1+CJ$2,FALSE)&lt;Rate!Z218,Rate!Z218,Z8/VLOOKUP($BK8,'Historical Calibration 2013'!$A$1:$BJ$13,1+CJ$2,FALSE)))</f>
        <v>0.83568132209693757</v>
      </c>
      <c r="CK8" s="21">
        <f>IF(AA8/VLOOKUP($BK8,'Historical Calibration 2013'!$A$1:$BJ$13,1+CK$2,FALSE)&gt;Rate!AA205,Rate!AA205,IF(AA8/VLOOKUP($BK8,'Historical Calibration 2013'!$A$1:$BJ$13,1+CK$2,FALSE)&lt;Rate!AA218,Rate!AA218,AA8/VLOOKUP($BK8,'Historical Calibration 2013'!$A$1:$BJ$13,1+CK$2,FALSE)))</f>
        <v>2.0912668516891708</v>
      </c>
      <c r="CL8" s="21">
        <f>IF(AB8/VLOOKUP($BK8,'Historical Calibration 2013'!$A$1:$BJ$13,1+CL$2,FALSE)&gt;Rate!AB205,Rate!AB205,IF(AB8/VLOOKUP($BK8,'Historical Calibration 2013'!$A$1:$BJ$13,1+CL$2,FALSE)&lt;Rate!AB218,Rate!AB218,AB8/VLOOKUP($BK8,'Historical Calibration 2013'!$A$1:$BJ$13,1+CL$2,FALSE)))</f>
        <v>1.2910246727809849</v>
      </c>
      <c r="CM8" s="21">
        <f>IF(AC8/VLOOKUP($BK8,'Historical Calibration 2013'!$A$1:$BJ$13,1+CM$2,FALSE)&gt;Rate!AC205,Rate!AC205,IF(AC8/VLOOKUP($BK8,'Historical Calibration 2013'!$A$1:$BJ$13,1+CM$2,FALSE)&lt;Rate!AC218,Rate!AC218,AC8/VLOOKUP($BK8,'Historical Calibration 2013'!$A$1:$BJ$13,1+CM$2,FALSE)))</f>
        <v>1.0262594532276308</v>
      </c>
      <c r="CN8" s="21">
        <f>IF(AD8/VLOOKUP($BK8,'Historical Calibration 2013'!$A$1:$BJ$13,1+CN$2,FALSE)&gt;Rate!AD205,Rate!AD205,IF(AD8/VLOOKUP($BK8,'Historical Calibration 2013'!$A$1:$BJ$13,1+CN$2,FALSE)&lt;Rate!AD218,Rate!AD218,AD8/VLOOKUP($BK8,'Historical Calibration 2013'!$A$1:$BJ$13,1+CN$2,FALSE)))</f>
        <v>0.86100880871840901</v>
      </c>
      <c r="CO8" s="21">
        <f>IF(AE8/VLOOKUP($BK8,'Historical Calibration 2013'!$A$1:$BJ$13,1+CO$2,FALSE)&gt;NONUS!E328,NONUS!E328,IF(AE8/VLOOKUP($BK8,'Historical Calibration 2013'!$A$1:$BJ$13,1+CO$2,FALSE)&lt;NONUS!E342,NONUS!E342,AE8/VLOOKUP($BK8,'Historical Calibration 2013'!$A$1:$BJ$13,1+CO$2,FALSE)))</f>
        <v>1.0215463272021557</v>
      </c>
      <c r="CP8" s="21">
        <f>IF(AF8/VLOOKUP($BK8,'Historical Calibration 2013'!$A$1:$BJ$13,1+CP$2,FALSE)&gt;Rate!AF205,Rate!AF205,IF(AF8/VLOOKUP($BK8,'Historical Calibration 2013'!$A$1:$BJ$13,1+CP$2,FALSE)&lt;Rate!AF218,Rate!AF218,AF8/VLOOKUP($BK8,'Historical Calibration 2013'!$A$1:$BJ$13,1+CP$2,FALSE)))</f>
        <v>0.92775436713312098</v>
      </c>
      <c r="CQ8" s="21">
        <f>IF(AG8/VLOOKUP($BK8,'Historical Calibration 2013'!$A$1:$BJ$13,1+CQ$2,FALSE)&gt;Rate!AG205,Rate!AG205,IF(AG8/VLOOKUP($BK8,'Historical Calibration 2013'!$A$1:$BJ$13,1+CQ$2,FALSE)&lt;Rate!AG218,Rate!AG218,AG8/VLOOKUP($BK8,'Historical Calibration 2013'!$A$1:$BJ$13,1+CQ$2,FALSE)))</f>
        <v>0</v>
      </c>
      <c r="CR8" s="21">
        <f>IF(AH8/VLOOKUP($BK8,'Historical Calibration 2013'!$A$1:$BJ$13,1+CR$2,FALSE)&gt;Rate!AH205,Rate!AH205,IF(AH8/VLOOKUP($BK8,'Historical Calibration 2013'!$A$1:$BJ$13,1+CR$2,FALSE)&lt;Rate!AH218,Rate!AH218,AH8/VLOOKUP($BK8,'Historical Calibration 2013'!$A$1:$BJ$13,1+CR$2,FALSE)))</f>
        <v>0.50304381737843984</v>
      </c>
      <c r="CS8" s="21">
        <f>IF(AI8/VLOOKUP($BK8,'Historical Calibration 2013'!$A$1:$BJ$13,1+CS$2,FALSE)&gt;Rate!AI205,Rate!AI205,IF(AI8/VLOOKUP($BK8,'Historical Calibration 2013'!$A$1:$BJ$13,1+CS$2,FALSE)&lt;Rate!AI218,Rate!AI218,AI8/VLOOKUP($BK8,'Historical Calibration 2013'!$A$1:$BJ$13,1+CS$2,FALSE)))</f>
        <v>0.86399344986741788</v>
      </c>
      <c r="CT8" s="21">
        <f>IF(AJ8/VLOOKUP($BK8,'Historical Calibration 2013'!$A$1:$BJ$13,1+CT$2,FALSE)&gt;Rate!AJ205,Rate!AJ205,IF(AJ8/VLOOKUP($BK8,'Historical Calibration 2013'!$A$1:$BJ$13,1+CT$2,FALSE)&lt;Rate!AJ218,Rate!AJ218,AJ8/VLOOKUP($BK8,'Historical Calibration 2013'!$A$1:$BJ$13,1+CT$2,FALSE)))</f>
        <v>1.4051472722583029</v>
      </c>
      <c r="CU8" s="21">
        <f>IF(AK8/VLOOKUP($BK8,'Historical Calibration 2013'!$A$1:$BJ$13,1+CU$2,FALSE)&gt;Rate!AK205,Rate!AK205,IF(AK8/VLOOKUP($BK8,'Historical Calibration 2013'!$A$1:$BJ$13,1+CU$2,FALSE)&lt;Rate!AK218,Rate!AK218,AK8/VLOOKUP($BK8,'Historical Calibration 2013'!$A$1:$BJ$13,1+CU$2,FALSE)))</f>
        <v>1.5938763408788093</v>
      </c>
      <c r="CV8" s="21">
        <f>IF(AL8/VLOOKUP($BK8,'Historical Calibration 2013'!$A$1:$BJ$13,1+CV$2,FALSE)&gt;NONUS!F328,NONUS!F328,IF(AL8/VLOOKUP($BK8,'Historical Calibration 2013'!$A$1:$BJ$13,1+CV$2,FALSE)&lt;NONUS!F342,NONUS!F342,AL8/VLOOKUP($BK8,'Historical Calibration 2013'!$A$1:$BJ$13,1+CV$2,FALSE)))</f>
        <v>1.3115184178250399</v>
      </c>
      <c r="CW8" s="21">
        <f>IF(AM8/VLOOKUP($BK8,'Historical Calibration 2013'!$A$1:$BJ$13,1+CW$2,FALSE)&gt;Rate!AM205,Rate!AM205,IF(AM8/VLOOKUP($BK8,'Historical Calibration 2013'!$A$1:$BJ$13,1+CW$2,FALSE)&lt;Rate!AM218,Rate!AM218,AM8/VLOOKUP($BK8,'Historical Calibration 2013'!$A$1:$BJ$13,1+CW$2,FALSE)))</f>
        <v>0.91003545345755088</v>
      </c>
      <c r="CX8" s="21">
        <f>IF(AN8/VLOOKUP($BK8,'Historical Calibration 2013'!$A$1:$BJ$13,1+CX$2,FALSE)&gt;Rate!AN205,Rate!AN205,IF(AN8/VLOOKUP($BK8,'Historical Calibration 2013'!$A$1:$BJ$13,1+CX$2,FALSE)&lt;Rate!AN218,Rate!AN218,AN8/VLOOKUP($BK8,'Historical Calibration 2013'!$A$1:$BJ$13,1+CX$2,FALSE)))</f>
        <v>1.2481124009847446</v>
      </c>
      <c r="CY8" s="21">
        <f>IF(AO8/VLOOKUP($BK8,'Historical Calibration 2013'!$A$1:$BJ$13,1+CY$2,FALSE)&gt;Rate!AO205,Rate!AO205,IF(AO8/VLOOKUP($BK8,'Historical Calibration 2013'!$A$1:$BJ$13,1+CY$2,FALSE)&lt;Rate!AO218,Rate!AO218,AO8/VLOOKUP($BK8,'Historical Calibration 2013'!$A$1:$BJ$13,1+CY$2,FALSE)))</f>
        <v>1.5592904050697296</v>
      </c>
      <c r="CZ8" s="21">
        <f>IF(AP8/VLOOKUP($BK8,'Historical Calibration 2013'!$A$1:$BJ$13,1+CZ$2,FALSE)&gt;Rate!AP205,Rate!AP205,IF(AP8/VLOOKUP($BK8,'Historical Calibration 2013'!$A$1:$BJ$13,1+CZ$2,FALSE)&lt;Rate!AP218,Rate!AP218,AP8/VLOOKUP($BK8,'Historical Calibration 2013'!$A$1:$BJ$13,1+CZ$2,FALSE)))</f>
        <v>0.9665427570319326</v>
      </c>
      <c r="DA8" s="21">
        <f>IF(AQ8/VLOOKUP($BK8,'Historical Calibration 2013'!$A$1:$BJ$13,1+DA$2,FALSE)&gt;NONUS!G328,NONUS!G328,IF(AQ8/VLOOKUP($BK8,'Historical Calibration 2013'!$A$1:$BJ$13,1+DA$2,FALSE)&lt;NONUS!G342,NONUS!G342,AQ8/VLOOKUP($BK8,'Historical Calibration 2013'!$A$1:$BJ$13,1+DA$2,FALSE)))</f>
        <v>0.93371936916163045</v>
      </c>
      <c r="DB8" s="21">
        <f>IF(AR8/VLOOKUP($BK8,'Historical Calibration 2013'!$A$1:$BJ$13,1+DB$2,FALSE)&gt;Rate!AR205,Rate!AR205,IF(AR8/VLOOKUP($BK8,'Historical Calibration 2013'!$A$1:$BJ$13,1+DB$2,FALSE)&lt;Rate!AR218,Rate!AR218,AR8/VLOOKUP($BK8,'Historical Calibration 2013'!$A$1:$BJ$13,1+DB$2,FALSE)))</f>
        <v>1.3411644025036544</v>
      </c>
      <c r="DC8" s="21">
        <f>IF(AS8/VLOOKUP($BK8,'Historical Calibration 2013'!$A$1:$BJ$13,1+DC$2,FALSE)&gt;Rate!AS205,Rate!AS205,IF(AS8/VLOOKUP($BK8,'Historical Calibration 2013'!$A$1:$BJ$13,1+DC$2,FALSE)&lt;Rate!AS218,Rate!AS218,AS8/VLOOKUP($BK8,'Historical Calibration 2013'!$A$1:$BJ$13,1+DC$2,FALSE)))</f>
        <v>1.0512377483115172</v>
      </c>
      <c r="DD8" s="21" t="e">
        <f>(AT8+'Historical Calibration 2013'!AT102)/VLOOKUP($BK8,'Historical Calibration 2013'!$A$1:$BJ$13,1+DD$2,FALSE)</f>
        <v>#DIV/0!</v>
      </c>
      <c r="DE8" s="21">
        <f>IF(AU8/VLOOKUP($BK8,'Historical Calibration 2013'!$A$1:$BJ$13,1+DE$2,FALSE)&gt;Rate!AU205,Rate!AU205,IF(AU8/VLOOKUP($BK8,'Historical Calibration 2013'!$A$1:$BJ$13,1+DE$2,FALSE)&lt;Rate!AU218,Rate!AU218,AU8/VLOOKUP($BK8,'Historical Calibration 2013'!$A$1:$BJ$13,1+DE$2,FALSE)))</f>
        <v>0.71363557246012754</v>
      </c>
      <c r="DF8" s="21">
        <f>IF(AV8/VLOOKUP($BK8,'Historical Calibration 2013'!$A$1:$BJ$13,1+DF$2,FALSE)&gt;Rate!AV205,Rate!AV205,IF(AV8/VLOOKUP($BK8,'Historical Calibration 2013'!$A$1:$BJ$13,1+DF$2,FALSE)&lt;Rate!AV218,Rate!AV218,AV8/VLOOKUP($BK8,'Historical Calibration 2013'!$A$1:$BJ$13,1+DF$2,FALSE)))</f>
        <v>0.94874669357553953</v>
      </c>
      <c r="DG8" s="21">
        <f>IF(AW8/VLOOKUP($BK8,'Historical Calibration 2013'!$A$1:$BJ$13,1+DG$2,FALSE)&gt;Rate!AW205,Rate!AW205,IF(AW8/VLOOKUP($BK8,'Historical Calibration 2013'!$A$1:$BJ$13,1+DG$2,FALSE)&lt;Rate!AW218,Rate!AW218,AW8/VLOOKUP($BK8,'Historical Calibration 2013'!$A$1:$BJ$13,1+DG$2,FALSE)))</f>
        <v>1.0390480982299304</v>
      </c>
      <c r="DH8" s="21">
        <f>IF(AX8/VLOOKUP($BK8,'Historical Calibration 2013'!$A$1:$BJ$13,1+DH$2,FALSE)&gt;NONUS!I328,NONUS!I328,IF(AX8/VLOOKUP($BK8,'Historical Calibration 2013'!$A$1:$BJ$13,1+DH$2,FALSE)&lt;NONUS!I342,NONUS!I342,AX8/VLOOKUP($BK8,'Historical Calibration 2013'!$A$1:$BJ$13,1+DH$2,FALSE)))</f>
        <v>1.158712282578154</v>
      </c>
      <c r="DI8" s="21">
        <f>IF(AY8/VLOOKUP($BK8,'Historical Calibration 2013'!$A$1:$BJ$13,1+DI$2,FALSE)&gt;Rate!AY205,Rate!AY205,IF(AY8/VLOOKUP($BK8,'Historical Calibration 2013'!$A$1:$BJ$13,1+DI$2,FALSE)&lt;Rate!AY218,Rate!AY218,AY8/VLOOKUP($BK8,'Historical Calibration 2013'!$A$1:$BJ$13,1+DI$2,FALSE)))</f>
        <v>1.0737831771800543</v>
      </c>
      <c r="DJ8" s="21">
        <f>IF(AZ8/VLOOKUP($BK8,'Historical Calibration 2013'!$A$1:$BJ$13,1+DJ$2,FALSE)&gt;Rate!AZ205,Rate!AZ205,IF(AZ8/VLOOKUP($BK8,'Historical Calibration 2013'!$A$1:$BJ$13,1+DJ$2,FALSE)&lt;Rate!AZ218,Rate!AZ218,AZ8/VLOOKUP($BK8,'Historical Calibration 2013'!$A$1:$BJ$13,1+DJ$2,FALSE)))</f>
        <v>0.89722652593629193</v>
      </c>
      <c r="DK8" s="21">
        <f>IF(BA8/VLOOKUP($BK8,'Historical Calibration 2013'!$A$1:$BJ$13,1+DK$2,FALSE)&gt;Rate!BA205,Rate!BA205,IF(BA8/VLOOKUP($BK8,'Historical Calibration 2013'!$A$1:$BJ$13,1+DK$2,FALSE)&lt;Rate!BA218,Rate!BA218,BA8/VLOOKUP($BK8,'Historical Calibration 2013'!$A$1:$BJ$13,1+DK$2,FALSE)))</f>
        <v>1.0532068739624407</v>
      </c>
      <c r="DL8" s="21">
        <f>IF(BB8/VLOOKUP($BK8,'Historical Calibration 2013'!$A$1:$BJ$13,1+DL$2,FALSE)&gt;Rate!BB205,Rate!BB205,IF(BB8/VLOOKUP($BK8,'Historical Calibration 2013'!$A$1:$BJ$13,1+DL$2,FALSE)&lt;Rate!BB218,Rate!BB218,BB8/VLOOKUP($BK8,'Historical Calibration 2013'!$A$1:$BJ$13,1+DL$2,FALSE)))</f>
        <v>1.4581115799451927</v>
      </c>
      <c r="DM8" s="21">
        <f>IF(BC8/VLOOKUP($BK8,'Historical Calibration 2013'!$A$1:$BJ$13,1+DM$2,FALSE)&gt;Rate!BC205,Rate!BC205,IF(BC8/VLOOKUP($BK8,'Historical Calibration 2013'!$A$1:$BJ$13,1+DM$2,FALSE)&lt;Rate!BC218,Rate!BC218,BC8/VLOOKUP($BK8,'Historical Calibration 2013'!$A$1:$BJ$13,1+DM$2,FALSE)))</f>
        <v>1.3093308441320741</v>
      </c>
      <c r="DN8" s="21" t="e">
        <f>IF(BD8/VLOOKUP($BK8,'Historical Calibration 2013'!$A$1:$BJ$13,1+DN$2,FALSE)&gt;Rate!BD205,Rate!BD205,IF(BD8/VLOOKUP($BK8,'Historical Calibration 2013'!$A$1:$BJ$13,1+DN$2,FALSE)&lt;Rate!BD218,Rate!BD218,BD8/VLOOKUP($BK8,'Historical Calibration 2013'!$A$1:$BJ$13,1+DN$2,FALSE)))</f>
        <v>#DIV/0!</v>
      </c>
      <c r="DO8" s="21">
        <f>IF(BE8/VLOOKUP($BK8,'Historical Calibration 2013'!$A$1:$BJ$13,1+DO$2,FALSE)&gt;Rate!BE205,Rate!BE205,IF(BE8/VLOOKUP($BK8,'Historical Calibration 2013'!$A$1:$BJ$13,1+DO$2,FALSE)&lt;Rate!BE218,Rate!BE218,BE8/VLOOKUP($BK8,'Historical Calibration 2013'!$A$1:$BJ$13,1+DO$2,FALSE)))</f>
        <v>1.2759356167401605</v>
      </c>
      <c r="DP8" s="21">
        <f>IF(BF8/VLOOKUP($BK8,'Historical Calibration 2013'!$A$1:$BJ$13,1+DP$2,FALSE)&gt;Rate!BF205,Rate!BF205,IF(BF8/VLOOKUP($BK8,'Historical Calibration 2013'!$A$1:$BJ$13,1+DP$2,FALSE)&lt;Rate!BF218,Rate!BF218,BF8/VLOOKUP($BK8,'Historical Calibration 2013'!$A$1:$BJ$13,1+DP$2,FALSE)))</f>
        <v>0.92925495797373958</v>
      </c>
      <c r="DQ8" s="21">
        <f>IF(BG8/VLOOKUP($BK8,'Historical Calibration 2013'!$A$1:$BJ$13,1+DQ$2,FALSE)&gt;Rate!BG205,Rate!BG205,IF(BG8/VLOOKUP($BK8,'Historical Calibration 2013'!$A$1:$BJ$13,1+DQ$2,FALSE)&lt;Rate!BG218,Rate!BG218,BG8/VLOOKUP($BK8,'Historical Calibration 2013'!$A$1:$BJ$13,1+DQ$2,FALSE)))</f>
        <v>10.25</v>
      </c>
      <c r="DR8" s="21">
        <f>IF(BH8/VLOOKUP($BK8,'Historical Calibration 2013'!$A$1:$BJ$13,1+DR$2,FALSE)&gt;Rate!BH205,Rate!BH205,IF(BH8/VLOOKUP($BK8,'Historical Calibration 2013'!$A$1:$BJ$13,1+DR$2,FALSE)&lt;Rate!BH218,Rate!BH218,BH8/VLOOKUP($BK8,'Historical Calibration 2013'!$A$1:$BJ$13,1+DR$2,FALSE)))</f>
        <v>3.7647058823529411</v>
      </c>
      <c r="DU8" s="19">
        <v>0.99025861136513371</v>
      </c>
      <c r="DV8" s="19">
        <v>0.77931000363238212</v>
      </c>
      <c r="DW8" s="19">
        <v>0.62339627989483959</v>
      </c>
      <c r="DX8" s="19">
        <v>0.78031186229742222</v>
      </c>
      <c r="DY8" s="19">
        <v>1.0053560863988262</v>
      </c>
      <c r="DZ8" s="19">
        <v>0.99643153610906476</v>
      </c>
      <c r="EA8" s="19" t="e">
        <v>#DIV/0!</v>
      </c>
      <c r="EB8" s="19">
        <v>1.0853423697676852</v>
      </c>
      <c r="EC8" s="19">
        <v>0.77716714094758776</v>
      </c>
      <c r="ED8" s="19">
        <v>0.7532320205126174</v>
      </c>
      <c r="EE8" s="19">
        <v>1.3291843373374161</v>
      </c>
      <c r="EF8" s="19">
        <v>0.99753366174763225</v>
      </c>
      <c r="EG8" s="19">
        <v>0.74672492293395731</v>
      </c>
      <c r="EH8" s="19">
        <v>0.14848734195042249</v>
      </c>
      <c r="EI8" s="19">
        <v>1.0003493634757614</v>
      </c>
      <c r="EJ8" s="19">
        <v>0.34047848146057186</v>
      </c>
      <c r="EK8" s="19">
        <v>1.3656850237625802</v>
      </c>
      <c r="EL8" s="19">
        <v>0.64540899015055309</v>
      </c>
      <c r="EM8" s="19">
        <v>4.074678033330259</v>
      </c>
      <c r="EN8" s="19">
        <v>0.7564552823479781</v>
      </c>
      <c r="EO8" s="19">
        <v>0.70161088408362704</v>
      </c>
      <c r="EP8" s="19" t="e">
        <v>#DIV/0!</v>
      </c>
      <c r="EQ8" s="19">
        <v>0.39333418090086253</v>
      </c>
      <c r="ER8" s="19">
        <v>0.6472034176602488</v>
      </c>
      <c r="ES8" s="19">
        <v>0.59412095515217078</v>
      </c>
      <c r="ET8" s="19">
        <v>0.19482036463259467</v>
      </c>
      <c r="EU8" s="19">
        <v>0.60670500988856535</v>
      </c>
      <c r="EV8" s="19">
        <v>0.83373658679065243</v>
      </c>
      <c r="EW8" s="19">
        <v>1.1827928567252219</v>
      </c>
      <c r="EX8" s="19">
        <v>0.93324835438772902</v>
      </c>
      <c r="EY8" s="19">
        <v>0.6957709110079483</v>
      </c>
      <c r="EZ8" s="19">
        <v>4.818820763028639</v>
      </c>
      <c r="FA8" s="19">
        <v>1.0295901654882636E-2</v>
      </c>
      <c r="FB8" s="19">
        <v>0.75789782082877533</v>
      </c>
      <c r="FC8" s="19">
        <v>1.0798092832916919</v>
      </c>
      <c r="FD8" s="19">
        <v>1.1268582088752515</v>
      </c>
      <c r="FE8" s="19">
        <v>0.95215283294410202</v>
      </c>
      <c r="FF8" s="19">
        <v>0.86635360629886038</v>
      </c>
      <c r="FG8" s="19">
        <v>1.0737805715502176</v>
      </c>
      <c r="FH8" s="19">
        <v>1.2123645383696178</v>
      </c>
      <c r="FI8" s="19">
        <v>0.66138664487608123</v>
      </c>
      <c r="FJ8" s="19">
        <v>0.7035120607140618</v>
      </c>
      <c r="FK8" s="19">
        <v>1.3945892900480299</v>
      </c>
      <c r="FL8" s="19">
        <v>0.89202220148155731</v>
      </c>
      <c r="FM8" s="19">
        <v>0.82935873839614371</v>
      </c>
      <c r="FN8" s="19">
        <v>0.4439248021167464</v>
      </c>
      <c r="FO8" s="19">
        <v>0.91256031540253224</v>
      </c>
      <c r="FP8" s="19">
        <v>0.16958096134695569</v>
      </c>
      <c r="FQ8" s="19">
        <v>1.1547921179765606</v>
      </c>
      <c r="FR8" s="19">
        <v>0.86236838631411361</v>
      </c>
      <c r="FS8" s="19">
        <v>0.77051118972827182</v>
      </c>
      <c r="FT8" s="19">
        <v>0.8884133450704168</v>
      </c>
      <c r="FU8" s="19">
        <v>1.3584084114993107</v>
      </c>
      <c r="FV8" s="19">
        <v>0.9829309298944704</v>
      </c>
      <c r="FW8" s="19" t="e">
        <v>#DIV/0!</v>
      </c>
      <c r="FX8" s="19">
        <v>1.1849019604470576</v>
      </c>
      <c r="FY8" s="19">
        <v>0.31483654305883674</v>
      </c>
      <c r="FZ8" s="19">
        <v>3.6080766926936358</v>
      </c>
      <c r="GA8" s="19">
        <v>49.275031656105938</v>
      </c>
    </row>
    <row r="9" spans="1:183" ht="15" x14ac:dyDescent="0.25">
      <c r="A9" s="3" t="s">
        <v>68</v>
      </c>
      <c r="B9" s="21">
        <v>10811735</v>
      </c>
      <c r="C9" s="21">
        <v>37873020</v>
      </c>
      <c r="D9" s="21">
        <v>12527561</v>
      </c>
      <c r="E9" s="21">
        <v>13092948</v>
      </c>
      <c r="F9" s="21">
        <v>460672.5625</v>
      </c>
      <c r="G9" s="21">
        <v>6811475</v>
      </c>
      <c r="H9" s="21">
        <v>0</v>
      </c>
      <c r="I9" s="21">
        <v>69744560</v>
      </c>
      <c r="J9" s="21">
        <v>6116398</v>
      </c>
      <c r="K9" s="21">
        <v>5924717</v>
      </c>
      <c r="L9" s="21">
        <v>3265428</v>
      </c>
      <c r="M9" s="21">
        <v>102130208</v>
      </c>
      <c r="N9" s="21">
        <v>31995460</v>
      </c>
      <c r="O9" s="21">
        <v>145083.609375</v>
      </c>
      <c r="P9" s="21">
        <v>1055256.25</v>
      </c>
      <c r="Q9" s="21">
        <v>4126225</v>
      </c>
      <c r="R9" s="21">
        <v>12253932</v>
      </c>
      <c r="S9" s="21">
        <v>18039.775390625</v>
      </c>
      <c r="T9" s="21">
        <v>320460.09375</v>
      </c>
      <c r="U9" s="21">
        <v>10985453</v>
      </c>
      <c r="V9" s="21">
        <v>7429501</v>
      </c>
      <c r="W9" s="37">
        <v>0</v>
      </c>
      <c r="X9" s="21">
        <v>1569291</v>
      </c>
      <c r="Y9" s="21">
        <v>1080093.25</v>
      </c>
      <c r="Z9" s="21">
        <v>13714325</v>
      </c>
      <c r="AA9" s="21">
        <v>729636.4375</v>
      </c>
      <c r="AB9" s="21">
        <v>3098145.25</v>
      </c>
      <c r="AC9" s="21">
        <v>33207248</v>
      </c>
      <c r="AD9" s="21">
        <v>27740.099609375</v>
      </c>
      <c r="AE9" s="21">
        <v>1191331.375</v>
      </c>
      <c r="AF9" s="21">
        <v>21800258</v>
      </c>
      <c r="AG9" s="21">
        <v>109569.296875</v>
      </c>
      <c r="AH9" s="21">
        <v>14957.515625</v>
      </c>
      <c r="AI9" s="21">
        <v>2066812.75</v>
      </c>
      <c r="AJ9" s="21">
        <v>14116982</v>
      </c>
      <c r="AK9" s="21">
        <v>2477792.25</v>
      </c>
      <c r="AL9" s="21">
        <v>1589101.625</v>
      </c>
      <c r="AM9" s="21">
        <v>15345263</v>
      </c>
      <c r="AN9" s="21">
        <v>22151592</v>
      </c>
      <c r="AO9" s="21">
        <v>23873390</v>
      </c>
      <c r="AP9" s="21">
        <v>13081528</v>
      </c>
      <c r="AQ9" s="21">
        <v>22059954</v>
      </c>
      <c r="AR9" s="21">
        <v>3946777</v>
      </c>
      <c r="AS9" s="21">
        <v>31581924</v>
      </c>
      <c r="AT9" s="21">
        <v>901789.75</v>
      </c>
      <c r="AU9" s="21">
        <v>1434080.125</v>
      </c>
      <c r="AV9" s="21">
        <v>10558933</v>
      </c>
      <c r="AW9" s="21">
        <v>114634.7578125</v>
      </c>
      <c r="AX9" s="21">
        <v>3095014.75</v>
      </c>
      <c r="AY9" s="21">
        <v>7217619.5</v>
      </c>
      <c r="AZ9" s="21">
        <v>78498392</v>
      </c>
      <c r="BA9" s="21">
        <v>637219520</v>
      </c>
      <c r="BB9" s="21">
        <v>5257859.5</v>
      </c>
      <c r="BC9" s="21">
        <v>5317698.5</v>
      </c>
      <c r="BD9" s="21">
        <v>0</v>
      </c>
      <c r="BE9" s="21">
        <v>6695924</v>
      </c>
      <c r="BF9" s="21">
        <v>2559717.25</v>
      </c>
      <c r="BG9" s="21">
        <v>644959.75</v>
      </c>
      <c r="BH9" s="21">
        <v>9288.9794921875</v>
      </c>
      <c r="BI9" s="21">
        <v>1102489584.3223267</v>
      </c>
      <c r="BJ9" s="21">
        <f t="shared" si="1"/>
        <v>2014</v>
      </c>
      <c r="BK9" s="21">
        <f t="shared" si="2"/>
        <v>12</v>
      </c>
      <c r="BL9" s="21">
        <f>IF(B9/VLOOKUP($BK9,'Historical Calibration 2013'!$A$1:$BJ$13,1+BL$2,FALSE)&gt;NONUS!B329,NONUS!B329,IF(B9/VLOOKUP($BK9,'Historical Calibration 2013'!$A$1:$BJ$13,1+BL$2,FALSE)&lt;NONUS!B343,NONUS!B343,B9/VLOOKUP($BK9,'Historical Calibration 2013'!$A$1:$BJ$13,1+BL$2,FALSE)))</f>
        <v>0.86913218898541689</v>
      </c>
      <c r="BM9" s="21">
        <f>IF(C9/VLOOKUP($BK9,'Historical Calibration 2013'!$A$1:$BJ$13,1+BM$2,FALSE)&gt;Rate!C206,Rate!C206,IF(C9/VLOOKUP($BK9,'Historical Calibration 2013'!$A$1:$BJ$13,1+BM$2,FALSE)&lt;Rate!C219,Rate!C219,C9/VLOOKUP($BK9,'Historical Calibration 2013'!$A$1:$BJ$13,1+BM$2,FALSE)))</f>
        <v>1.2585505325733228</v>
      </c>
      <c r="BN9" s="21">
        <f>IF(D9/VLOOKUP($BK9,'Historical Calibration 2013'!$A$1:$BJ$13,1+BN$2,FALSE)&gt;Rate!D206,Rate!D206,IF(D9/VLOOKUP($BK9,'Historical Calibration 2013'!$A$1:$BJ$13,1+BN$2,FALSE)&lt;Rate!D219,Rate!D219,D9/VLOOKUP($BK9,'Historical Calibration 2013'!$A$1:$BJ$13,1+BN$2,FALSE)))</f>
        <v>1.6436865686368154</v>
      </c>
      <c r="BO9" s="21">
        <f>IF(E9/VLOOKUP($BK9,'Historical Calibration 2013'!$A$1:$BJ$13,1+BO$2,FALSE)&gt;Rate!E206,Rate!E206,IF(E9/VLOOKUP($BK9,'Historical Calibration 2013'!$A$1:$BJ$13,1+BO$2,FALSE)&lt;Rate!E219,Rate!E219,E9/VLOOKUP($BK9,'Historical Calibration 2013'!$A$1:$BJ$13,1+BO$2,FALSE)))</f>
        <v>0.87276021429471318</v>
      </c>
      <c r="BP9" s="21">
        <f>IF(F9/VLOOKUP($BK9,'Historical Calibration 2013'!$A$1:$BJ$13,1+BP$2,FALSE)&gt;NONUS!C329,NONUS!C329,IF(F9/VLOOKUP($BK9,'Historical Calibration 2013'!$A$1:$BJ$13,1+BP$2,FALSE)&lt;NONUS!C343,NONUS!C343,F9/VLOOKUP($BK9,'Historical Calibration 2013'!$A$1:$BJ$13,1+BP$2,FALSE)))</f>
        <v>0.89708926657464805</v>
      </c>
      <c r="BQ9" s="21">
        <f>IF((G9+H9)/VLOOKUP($BK9,'Historical Calibration 2013'!$A$1:$BJ$13,1+BQ$2,FALSE)&gt;NONUS!J329,NONUS!J329,IF((G9+H9)/VLOOKUP($BK9,'Historical Calibration 2013'!$A$1:$BJ$13,1+BQ$2,FALSE)&lt;NONUS!J343,NONUS!J343,(G9+H9)/VLOOKUP($BK9,'Historical Calibration 2013'!$A$1:$BJ$13,1+BQ$2,FALSE)))</f>
        <v>1.0239947743978568</v>
      </c>
      <c r="BR9" s="21" t="e">
        <f>IF(H9/VLOOKUP($BK9,'Historical Calibration 2013'!$A$1:$BJ$13,1+BR$2,FALSE)&gt;Rate!H206,Rate!H206,IF(H9/VLOOKUP($BK9,'Historical Calibration 2013'!$A$1:$BJ$13,1+BR$2,FALSE)&lt;Rate!H219,Rate!H219,H9/VLOOKUP($BK9,'Historical Calibration 2013'!$A$1:$BJ$13,1+BR$2,FALSE)))</f>
        <v>#DIV/0!</v>
      </c>
      <c r="BS9" s="21">
        <f>IF(I9/VLOOKUP($BK9,'Historical Calibration 2013'!$A$1:$BJ$13,1+BS$2,FALSE)&gt;Rate!I206,Rate!I206,IF(I9/VLOOKUP($BK9,'Historical Calibration 2013'!$A$1:$BJ$13,1+BS$2,FALSE)&lt;Rate!I219,Rate!I219,I9/VLOOKUP($BK9,'Historical Calibration 2013'!$A$1:$BJ$13,1+BS$2,FALSE)))</f>
        <v>1.0213238297168816</v>
      </c>
      <c r="BT9" s="21">
        <f>IF(J9/VLOOKUP($BK9,'Historical Calibration 2013'!$A$1:$BJ$13,1+BT$2,FALSE)&gt;Rate!J206,Rate!J206,IF(J9/VLOOKUP($BK9,'Historical Calibration 2013'!$A$1:$BJ$13,1+BT$2,FALSE)&lt;Rate!J219,Rate!J219,J9/VLOOKUP($BK9,'Historical Calibration 2013'!$A$1:$BJ$13,1+BT$2,FALSE)))</f>
        <v>0.99982934043346872</v>
      </c>
      <c r="BU9" s="21">
        <f>IF(K9/VLOOKUP($BK9,'Historical Calibration 2013'!$A$1:$BJ$13,1+BU$2,FALSE)&gt;Rate!K206,Rate!K206,IF(K9/VLOOKUP($BK9,'Historical Calibration 2013'!$A$1:$BJ$13,1+BU$2,FALSE)&lt;Rate!K219,Rate!K219,K9/VLOOKUP($BK9,'Historical Calibration 2013'!$A$1:$BJ$13,1+BU$2,FALSE)))</f>
        <v>1.1122538305129546</v>
      </c>
      <c r="BV9" s="21">
        <f>IF(L9/VLOOKUP($BK9,'Historical Calibration 2013'!$A$1:$BJ$13,1+BV$2,FALSE)&gt;Rate!L206,Rate!L206,IF(L9/VLOOKUP($BK9,'Historical Calibration 2013'!$A$1:$BJ$13,1+BV$2,FALSE)&lt;Rate!L219,Rate!L219,L9/VLOOKUP($BK9,'Historical Calibration 2013'!$A$1:$BJ$13,1+BV$2,FALSE)))</f>
        <v>0.96847945817339942</v>
      </c>
      <c r="BW9" s="21">
        <f>IF(M9/VLOOKUP($BK9,'Historical Calibration 2013'!$A$1:$BJ$13,1+BW$2,FALSE)&gt;Rate!M206,Rate!M206,IF(M9/VLOOKUP($BK9,'Historical Calibration 2013'!$A$1:$BJ$13,1+BW$2,FALSE)&lt;Rate!M219,Rate!M219,M9/VLOOKUP($BK9,'Historical Calibration 2013'!$A$1:$BJ$13,1+BW$2,FALSE)))</f>
        <v>1.1802127729893725</v>
      </c>
      <c r="BX9" s="21">
        <f>IF(N9/VLOOKUP($BK9,'Historical Calibration 2013'!$A$1:$BJ$13,1+BX$2,FALSE)&gt;Rate!N206,Rate!N206,IF(N9/VLOOKUP($BK9,'Historical Calibration 2013'!$A$1:$BJ$13,1+BX$2,FALSE)&lt;Rate!N219,Rate!N219,N9/VLOOKUP($BK9,'Historical Calibration 2013'!$A$1:$BJ$13,1+BX$2,FALSE)))</f>
        <v>1.2257078126209122</v>
      </c>
      <c r="BY9" s="21">
        <f>IF(O9/VLOOKUP($BK9,'Historical Calibration 2013'!$A$1:$BJ$13,1+BY$2,FALSE)&gt;Rate!O206,Rate!O206,IF(O9/VLOOKUP($BK9,'Historical Calibration 2013'!$A$1:$BJ$13,1+BY$2,FALSE)&lt;Rate!O219,Rate!O219,O9/VLOOKUP($BK9,'Historical Calibration 2013'!$A$1:$BJ$13,1+BY$2,FALSE)))</f>
        <v>0.23844537815126052</v>
      </c>
      <c r="BZ9" s="21">
        <f>IF(P9/VLOOKUP($BK9,'Historical Calibration 2013'!$A$1:$BJ$13,1+BZ$2,FALSE)&gt;Rate!P206,Rate!P206,IF(P9/VLOOKUP($BK9,'Historical Calibration 2013'!$A$1:$BJ$13,1+BZ$2,FALSE)&lt;Rate!P219,Rate!P219,P9/VLOOKUP($BK9,'Historical Calibration 2013'!$A$1:$BJ$13,1+BZ$2,FALSE)))</f>
        <v>0.87151190832104153</v>
      </c>
      <c r="CA9" s="21">
        <f>IF(Q9/VLOOKUP($BK9,'Historical Calibration 2013'!$A$1:$BJ$13,1+CA$2,FALSE)&gt;Rate!Q206,Rate!Q206,IF(Q9/VLOOKUP($BK9,'Historical Calibration 2013'!$A$1:$BJ$13,1+CA$2,FALSE)&lt;Rate!Q219,Rate!Q219,Q9/VLOOKUP($BK9,'Historical Calibration 2013'!$A$1:$BJ$13,1+CA$2,FALSE)))</f>
        <v>2.664649022993776</v>
      </c>
      <c r="CB9" s="21">
        <f>IF(R9/VLOOKUP($BK9,'Historical Calibration 2013'!$A$1:$BJ$13,1+CB$2,FALSE)&gt;Rate!R206,Rate!R206,IF(R9/VLOOKUP($BK9,'Historical Calibration 2013'!$A$1:$BJ$13,1+CB$2,FALSE)&lt;Rate!R219,Rate!R219,R9/VLOOKUP($BK9,'Historical Calibration 2013'!$A$1:$BJ$13,1+CB$2,FALSE)))</f>
        <v>1.5193447860543858</v>
      </c>
      <c r="CC9" s="21">
        <f>IF(S9/VLOOKUP($BK9,'Historical Calibration 2013'!$A$1:$BJ$13,1+CC$2,FALSE)&gt;Rate!S206,Rate!S206,IF(S9/VLOOKUP($BK9,'Historical Calibration 2013'!$A$1:$BJ$13,1+CC$2,FALSE)&lt;Rate!S219,Rate!S219,S9/VLOOKUP($BK9,'Historical Calibration 2013'!$A$1:$BJ$13,1+CC$2,FALSE)))</f>
        <v>1.3013598362910062</v>
      </c>
      <c r="CD9" s="21">
        <f>IF(T9/VLOOKUP($BK9,'Historical Calibration 2013'!$A$1:$BJ$13,1+CD$2,FALSE)&gt;Rate!T206,Rate!T206,IF(T9/VLOOKUP($BK9,'Historical Calibration 2013'!$A$1:$BJ$13,1+CD$2,FALSE)&lt;Rate!T219,Rate!T219,T9/VLOOKUP($BK9,'Historical Calibration 2013'!$A$1:$BJ$13,1+CD$2,FALSE)))</f>
        <v>6.8258928571428568</v>
      </c>
      <c r="CE9" s="21">
        <f>IF(U9/VLOOKUP($BK9,'Historical Calibration 2013'!$A$1:$BJ$13,1+CE$2,FALSE)&gt;Rate!U206,Rate!U206,IF(U9/VLOOKUP($BK9,'Historical Calibration 2013'!$A$1:$BJ$13,1+CE$2,FALSE)&lt;Rate!U219,Rate!U219,U9/VLOOKUP($BK9,'Historical Calibration 2013'!$A$1:$BJ$13,1+CE$2,FALSE)))</f>
        <v>1.2280703735236933</v>
      </c>
      <c r="CF9" s="21">
        <f>IF(V9/VLOOKUP($BK9,'Historical Calibration 2013'!$A$1:$BJ$13,1+CF$2,FALSE)&gt;Rate!V206,Rate!V206,IF(V9/VLOOKUP($BK9,'Historical Calibration 2013'!$A$1:$BJ$13,1+CF$2,FALSE)&lt;Rate!V219,Rate!V219,V9/VLOOKUP($BK9,'Historical Calibration 2013'!$A$1:$BJ$13,1+CF$2,FALSE)))</f>
        <v>1.1370979159100172</v>
      </c>
      <c r="CG9" s="21">
        <f>(W9+'Historical Calibration 2013'!W103)/VLOOKUP($BK9,'Historical Calibration 2013'!$A$1:$BJ$13,1+CG$2,FALSE)</f>
        <v>1</v>
      </c>
      <c r="CH9" s="21">
        <f>IF(X9/VLOOKUP($BK9,'Historical Calibration 2013'!$A$1:$BJ$13,1+CH$2,FALSE)&gt;Rate!X206,Rate!X206,IF(X9/VLOOKUP($BK9,'Historical Calibration 2013'!$A$1:$BJ$13,1+CH$2,FALSE)&lt;Rate!X219,Rate!X219,X9/VLOOKUP($BK9,'Historical Calibration 2013'!$A$1:$BJ$13,1+CH$2,FALSE)))</f>
        <v>2.5633155475379907</v>
      </c>
      <c r="CI9" s="21">
        <f>IF(Y9/VLOOKUP($BK9,'Historical Calibration 2013'!$A$1:$BJ$13,1+CI$2,FALSE)&gt;Rate!Y206,Rate!Y206,IF(Y9/VLOOKUP($BK9,'Historical Calibration 2013'!$A$1:$BJ$13,1+CI$2,FALSE)&lt;Rate!Y219,Rate!Y219,Y9/VLOOKUP($BK9,'Historical Calibration 2013'!$A$1:$BJ$13,1+CI$2,FALSE)))</f>
        <v>1.273978661048434</v>
      </c>
      <c r="CJ9" s="21">
        <f>IF(Z9/VLOOKUP($BK9,'Historical Calibration 2013'!$A$1:$BJ$13,1+CJ$2,FALSE)&gt;Rate!Z206,Rate!Z206,IF(Z9/VLOOKUP($BK9,'Historical Calibration 2013'!$A$1:$BJ$13,1+CJ$2,FALSE)&lt;Rate!Z219,Rate!Z219,Z9/VLOOKUP($BK9,'Historical Calibration 2013'!$A$1:$BJ$13,1+CJ$2,FALSE)))</f>
        <v>1.3903247893678461</v>
      </c>
      <c r="CK9" s="21">
        <f>IF(AA9/VLOOKUP($BK9,'Historical Calibration 2013'!$A$1:$BJ$13,1+CK$2,FALSE)&gt;Rate!AA206,Rate!AA206,IF(AA9/VLOOKUP($BK9,'Historical Calibration 2013'!$A$1:$BJ$13,1+CK$2,FALSE)&lt;Rate!AA219,Rate!AA219,AA9/VLOOKUP($BK9,'Historical Calibration 2013'!$A$1:$BJ$13,1+CK$2,FALSE)))</f>
        <v>0.65090622537431053</v>
      </c>
      <c r="CL9" s="21">
        <f>IF(AB9/VLOOKUP($BK9,'Historical Calibration 2013'!$A$1:$BJ$13,1+CL$2,FALSE)&gt;Rate!AB206,Rate!AB206,IF(AB9/VLOOKUP($BK9,'Historical Calibration 2013'!$A$1:$BJ$13,1+CL$2,FALSE)&lt;Rate!AB219,Rate!AB219,AB9/VLOOKUP($BK9,'Historical Calibration 2013'!$A$1:$BJ$13,1+CL$2,FALSE)))</f>
        <v>1.2259579276346768</v>
      </c>
      <c r="CM9" s="21">
        <f>IF(AC9/VLOOKUP($BK9,'Historical Calibration 2013'!$A$1:$BJ$13,1+CM$2,FALSE)&gt;Rate!AC206,Rate!AC206,IF(AC9/VLOOKUP($BK9,'Historical Calibration 2013'!$A$1:$BJ$13,1+CM$2,FALSE)&lt;Rate!AC219,Rate!AC219,AC9/VLOOKUP($BK9,'Historical Calibration 2013'!$A$1:$BJ$13,1+CM$2,FALSE)))</f>
        <v>1.2369892293674629</v>
      </c>
      <c r="CN9" s="21">
        <f>IF(AD9/VLOOKUP($BK9,'Historical Calibration 2013'!$A$1:$BJ$13,1+CN$2,FALSE)&gt;Rate!AD206,Rate!AD206,IF(AD9/VLOOKUP($BK9,'Historical Calibration 2013'!$A$1:$BJ$13,1+CN$2,FALSE)&lt;Rate!AD219,Rate!AD219,AD9/VLOOKUP($BK9,'Historical Calibration 2013'!$A$1:$BJ$13,1+CN$2,FALSE)))</f>
        <v>1.1194280852511642</v>
      </c>
      <c r="CO9" s="21">
        <f>IF(AE9/VLOOKUP($BK9,'Historical Calibration 2013'!$A$1:$BJ$13,1+CO$2,FALSE)&gt;NONUS!E329,NONUS!E329,IF(AE9/VLOOKUP($BK9,'Historical Calibration 2013'!$A$1:$BJ$13,1+CO$2,FALSE)&lt;NONUS!E343,NONUS!E343,AE9/VLOOKUP($BK9,'Historical Calibration 2013'!$A$1:$BJ$13,1+CO$2,FALSE)))</f>
        <v>1.000626057252479</v>
      </c>
      <c r="CP9" s="21">
        <f>IF(AF9/VLOOKUP($BK9,'Historical Calibration 2013'!$A$1:$BJ$13,1+CP$2,FALSE)&gt;Rate!AF206,Rate!AF206,IF(AF9/VLOOKUP($BK9,'Historical Calibration 2013'!$A$1:$BJ$13,1+CP$2,FALSE)&lt;Rate!AF219,Rate!AF219,AF9/VLOOKUP($BK9,'Historical Calibration 2013'!$A$1:$BJ$13,1+CP$2,FALSE)))</f>
        <v>1.4863950777723156</v>
      </c>
      <c r="CQ9" s="21">
        <f>IF(AG9/VLOOKUP($BK9,'Historical Calibration 2013'!$A$1:$BJ$13,1+CQ$2,FALSE)&gt;Rate!AG206,Rate!AG206,IF(AG9/VLOOKUP($BK9,'Historical Calibration 2013'!$A$1:$BJ$13,1+CQ$2,FALSE)&lt;Rate!AG219,Rate!AG219,AG9/VLOOKUP($BK9,'Historical Calibration 2013'!$A$1:$BJ$13,1+CQ$2,FALSE)))</f>
        <v>0</v>
      </c>
      <c r="CR9" s="21">
        <f>IF(AH9/VLOOKUP($BK9,'Historical Calibration 2013'!$A$1:$BJ$13,1+CR$2,FALSE)&gt;Rate!AH206,Rate!AH206,IF(AH9/VLOOKUP($BK9,'Historical Calibration 2013'!$A$1:$BJ$13,1+CR$2,FALSE)&lt;Rate!AH219,Rate!AH219,AH9/VLOOKUP($BK9,'Historical Calibration 2013'!$A$1:$BJ$13,1+CR$2,FALSE)))</f>
        <v>4.2</v>
      </c>
      <c r="CS9" s="21">
        <f>IF(AI9/VLOOKUP($BK9,'Historical Calibration 2013'!$A$1:$BJ$13,1+CS$2,FALSE)&gt;Rate!AI206,Rate!AI206,IF(AI9/VLOOKUP($BK9,'Historical Calibration 2013'!$A$1:$BJ$13,1+CS$2,FALSE)&lt;Rate!AI219,Rate!AI219,AI9/VLOOKUP($BK9,'Historical Calibration 2013'!$A$1:$BJ$13,1+CS$2,FALSE)))</f>
        <v>1.2430872194605582</v>
      </c>
      <c r="CT9" s="21">
        <f>IF(AJ9/VLOOKUP($BK9,'Historical Calibration 2013'!$A$1:$BJ$13,1+CT$2,FALSE)&gt;Rate!AJ206,Rate!AJ206,IF(AJ9/VLOOKUP($BK9,'Historical Calibration 2013'!$A$1:$BJ$13,1+CT$2,FALSE)&lt;Rate!AJ219,Rate!AJ219,AJ9/VLOOKUP($BK9,'Historical Calibration 2013'!$A$1:$BJ$13,1+CT$2,FALSE)))</f>
        <v>1.0097103114034398</v>
      </c>
      <c r="CU9" s="21">
        <f>IF(AK9/VLOOKUP($BK9,'Historical Calibration 2013'!$A$1:$BJ$13,1+CU$2,FALSE)&gt;Rate!AK206,Rate!AK206,IF(AK9/VLOOKUP($BK9,'Historical Calibration 2013'!$A$1:$BJ$13,1+CU$2,FALSE)&lt;Rate!AK219,Rate!AK219,AK9/VLOOKUP($BK9,'Historical Calibration 2013'!$A$1:$BJ$13,1+CU$2,FALSE)))</f>
        <v>1.7809867629362215</v>
      </c>
      <c r="CV9" s="21">
        <f>IF(AL9/VLOOKUP($BK9,'Historical Calibration 2013'!$A$1:$BJ$13,1+CV$2,FALSE)&gt;NONUS!F329,NONUS!F329,IF(AL9/VLOOKUP($BK9,'Historical Calibration 2013'!$A$1:$BJ$13,1+CV$2,FALSE)&lt;NONUS!F343,NONUS!F343,AL9/VLOOKUP($BK9,'Historical Calibration 2013'!$A$1:$BJ$13,1+CV$2,FALSE)))</f>
        <v>1.0590727707743932</v>
      </c>
      <c r="CW9" s="21">
        <f>IF(AM9/VLOOKUP($BK9,'Historical Calibration 2013'!$A$1:$BJ$13,1+CW$2,FALSE)&gt;Rate!AM206,Rate!AM206,IF(AM9/VLOOKUP($BK9,'Historical Calibration 2013'!$A$1:$BJ$13,1+CW$2,FALSE)&lt;Rate!AM219,Rate!AM219,AM9/VLOOKUP($BK9,'Historical Calibration 2013'!$A$1:$BJ$13,1+CW$2,FALSE)))</f>
        <v>0.84999108203201168</v>
      </c>
      <c r="CX9" s="21">
        <f>IF(AN9/VLOOKUP($BK9,'Historical Calibration 2013'!$A$1:$BJ$13,1+CX$2,FALSE)&gt;Rate!AN206,Rate!AN206,IF(AN9/VLOOKUP($BK9,'Historical Calibration 2013'!$A$1:$BJ$13,1+CX$2,FALSE)&lt;Rate!AN219,Rate!AN219,AN9/VLOOKUP($BK9,'Historical Calibration 2013'!$A$1:$BJ$13,1+CX$2,FALSE)))</f>
        <v>1.0156365612054716</v>
      </c>
      <c r="CY9" s="21">
        <f>IF(AO9/VLOOKUP($BK9,'Historical Calibration 2013'!$A$1:$BJ$13,1+CY$2,FALSE)&gt;Rate!AO206,Rate!AO206,IF(AO9/VLOOKUP($BK9,'Historical Calibration 2013'!$A$1:$BJ$13,1+CY$2,FALSE)&lt;Rate!AO219,Rate!AO219,AO9/VLOOKUP($BK9,'Historical Calibration 2013'!$A$1:$BJ$13,1+CY$2,FALSE)))</f>
        <v>1.6809807872942375</v>
      </c>
      <c r="CZ9" s="21">
        <f>IF(AP9/VLOOKUP($BK9,'Historical Calibration 2013'!$A$1:$BJ$13,1+CZ$2,FALSE)&gt;Rate!AP206,Rate!AP206,IF(AP9/VLOOKUP($BK9,'Historical Calibration 2013'!$A$1:$BJ$13,1+CZ$2,FALSE)&lt;Rate!AP219,Rate!AP219,AP9/VLOOKUP($BK9,'Historical Calibration 2013'!$A$1:$BJ$13,1+CZ$2,FALSE)))</f>
        <v>0.85240672514657989</v>
      </c>
      <c r="DA9" s="21">
        <f>IF(AQ9/VLOOKUP($BK9,'Historical Calibration 2013'!$A$1:$BJ$13,1+DA$2,FALSE)&gt;NONUS!G329,NONUS!G329,IF(AQ9/VLOOKUP($BK9,'Historical Calibration 2013'!$A$1:$BJ$13,1+DA$2,FALSE)&lt;NONUS!G343,NONUS!G343,AQ9/VLOOKUP($BK9,'Historical Calibration 2013'!$A$1:$BJ$13,1+DA$2,FALSE)))</f>
        <v>1.3067930425059331</v>
      </c>
      <c r="DB9" s="21">
        <f>IF(AR9/VLOOKUP($BK9,'Historical Calibration 2013'!$A$1:$BJ$13,1+DB$2,FALSE)&gt;Rate!AR206,Rate!AR206,IF(AR9/VLOOKUP($BK9,'Historical Calibration 2013'!$A$1:$BJ$13,1+DB$2,FALSE)&lt;Rate!AR219,Rate!AR219,AR9/VLOOKUP($BK9,'Historical Calibration 2013'!$A$1:$BJ$13,1+DB$2,FALSE)))</f>
        <v>0.77255964430886748</v>
      </c>
      <c r="DC9" s="21">
        <f>IF(AS9/VLOOKUP($BK9,'Historical Calibration 2013'!$A$1:$BJ$13,1+DC$2,FALSE)&gt;Rate!AS206,Rate!AS206,IF(AS9/VLOOKUP($BK9,'Historical Calibration 2013'!$A$1:$BJ$13,1+DC$2,FALSE)&lt;Rate!AS219,Rate!AS219,AS9/VLOOKUP($BK9,'Historical Calibration 2013'!$A$1:$BJ$13,1+DC$2,FALSE)))</f>
        <v>1.0577211282832404</v>
      </c>
      <c r="DD9" s="21">
        <f>(AT9+'Historical Calibration 2013'!AT103)/VLOOKUP($BK9,'Historical Calibration 2013'!$A$1:$BJ$13,1+DD$2,FALSE)</f>
        <v>61.296659137160788</v>
      </c>
      <c r="DE9" s="21">
        <f>IF(AU9/VLOOKUP($BK9,'Historical Calibration 2013'!$A$1:$BJ$13,1+DE$2,FALSE)&gt;Rate!AU206,Rate!AU206,IF(AU9/VLOOKUP($BK9,'Historical Calibration 2013'!$A$1:$BJ$13,1+DE$2,FALSE)&lt;Rate!AU219,Rate!AU219,AU9/VLOOKUP($BK9,'Historical Calibration 2013'!$A$1:$BJ$13,1+DE$2,FALSE)))</f>
        <v>1.5232514151691432</v>
      </c>
      <c r="DF9" s="21">
        <f>IF(AV9/VLOOKUP($BK9,'Historical Calibration 2013'!$A$1:$BJ$13,1+DF$2,FALSE)&gt;Rate!AV206,Rate!AV206,IF(AV9/VLOOKUP($BK9,'Historical Calibration 2013'!$A$1:$BJ$13,1+DF$2,FALSE)&lt;Rate!AV219,Rate!AV219,AV9/VLOOKUP($BK9,'Historical Calibration 2013'!$A$1:$BJ$13,1+DF$2,FALSE)))</f>
        <v>1.0477460268948655</v>
      </c>
      <c r="DG9" s="21">
        <f>IF(AW9/VLOOKUP($BK9,'Historical Calibration 2013'!$A$1:$BJ$13,1+DG$2,FALSE)&gt;Rate!AW206,Rate!AW206,IF(AW9/VLOOKUP($BK9,'Historical Calibration 2013'!$A$1:$BJ$13,1+DG$2,FALSE)&lt;Rate!AW219,Rate!AW219,AW9/VLOOKUP($BK9,'Historical Calibration 2013'!$A$1:$BJ$13,1+DG$2,FALSE)))</f>
        <v>1.1057840999852413</v>
      </c>
      <c r="DH9" s="21">
        <f>IF(AX9/VLOOKUP($BK9,'Historical Calibration 2013'!$A$1:$BJ$13,1+DH$2,FALSE)&gt;NONUS!I329,NONUS!I329,IF(AX9/VLOOKUP($BK9,'Historical Calibration 2013'!$A$1:$BJ$13,1+DH$2,FALSE)&lt;NONUS!I343,NONUS!I343,AX9/VLOOKUP($BK9,'Historical Calibration 2013'!$A$1:$BJ$13,1+DH$2,FALSE)))</f>
        <v>1.0994161399914177</v>
      </c>
      <c r="DI9" s="21">
        <f>IF(AY9/VLOOKUP($BK9,'Historical Calibration 2013'!$A$1:$BJ$13,1+DI$2,FALSE)&gt;Rate!AY206,Rate!AY206,IF(AY9/VLOOKUP($BK9,'Historical Calibration 2013'!$A$1:$BJ$13,1+DI$2,FALSE)&lt;Rate!AY219,Rate!AY219,AY9/VLOOKUP($BK9,'Historical Calibration 2013'!$A$1:$BJ$13,1+DI$2,FALSE)))</f>
        <v>1.2252323404376677</v>
      </c>
      <c r="DJ9" s="21">
        <f>IF(AZ9/VLOOKUP($BK9,'Historical Calibration 2013'!$A$1:$BJ$13,1+DJ$2,FALSE)&gt;Rate!AZ206,Rate!AZ206,IF(AZ9/VLOOKUP($BK9,'Historical Calibration 2013'!$A$1:$BJ$13,1+DJ$2,FALSE)&lt;Rate!AZ219,Rate!AZ219,AZ9/VLOOKUP($BK9,'Historical Calibration 2013'!$A$1:$BJ$13,1+DJ$2,FALSE)))</f>
        <v>1.0602467791811891</v>
      </c>
      <c r="DK9" s="21">
        <f>IF(BA9/VLOOKUP($BK9,'Historical Calibration 2013'!$A$1:$BJ$13,1+DK$2,FALSE)&gt;Rate!BA206,Rate!BA206,IF(BA9/VLOOKUP($BK9,'Historical Calibration 2013'!$A$1:$BJ$13,1+DK$2,FALSE)&lt;Rate!BA219,Rate!BA219,BA9/VLOOKUP($BK9,'Historical Calibration 2013'!$A$1:$BJ$13,1+DK$2,FALSE)))</f>
        <v>1.1382159850500304</v>
      </c>
      <c r="DL9" s="21">
        <f>IF(BB9/VLOOKUP($BK9,'Historical Calibration 2013'!$A$1:$BJ$13,1+DL$2,FALSE)&gt;Rate!BB206,Rate!BB206,IF(BB9/VLOOKUP($BK9,'Historical Calibration 2013'!$A$1:$BJ$13,1+DL$2,FALSE)&lt;Rate!BB219,Rate!BB219,BB9/VLOOKUP($BK9,'Historical Calibration 2013'!$A$1:$BJ$13,1+DL$2,FALSE)))</f>
        <v>1.3297950851908513</v>
      </c>
      <c r="DM9" s="21">
        <f>IF(BC9/VLOOKUP($BK9,'Historical Calibration 2013'!$A$1:$BJ$13,1+DM$2,FALSE)&gt;Rate!BC206,Rate!BC206,IF(BC9/VLOOKUP($BK9,'Historical Calibration 2013'!$A$1:$BJ$13,1+DM$2,FALSE)&lt;Rate!BC219,Rate!BC219,BC9/VLOOKUP($BK9,'Historical Calibration 2013'!$A$1:$BJ$13,1+DM$2,FALSE)))</f>
        <v>1.637656060410084</v>
      </c>
      <c r="DN9" s="21" t="e">
        <f>IF(BD9/VLOOKUP($BK9,'Historical Calibration 2013'!$A$1:$BJ$13,1+DN$2,FALSE)&gt;Rate!BD206,Rate!BD206,IF(BD9/VLOOKUP($BK9,'Historical Calibration 2013'!$A$1:$BJ$13,1+DN$2,FALSE)&lt;Rate!BD219,Rate!BD219,BD9/VLOOKUP($BK9,'Historical Calibration 2013'!$A$1:$BJ$13,1+DN$2,FALSE)))</f>
        <v>#DIV/0!</v>
      </c>
      <c r="DO9" s="21">
        <f>IF(BE9/VLOOKUP($BK9,'Historical Calibration 2013'!$A$1:$BJ$13,1+DO$2,FALSE)&gt;Rate!BE206,Rate!BE206,IF(BE9/VLOOKUP($BK9,'Historical Calibration 2013'!$A$1:$BJ$13,1+DO$2,FALSE)&lt;Rate!BE219,Rate!BE219,BE9/VLOOKUP($BK9,'Historical Calibration 2013'!$A$1:$BJ$13,1+DO$2,FALSE)))</f>
        <v>0.79226665139540375</v>
      </c>
      <c r="DP9" s="21">
        <f>IF(BF9/VLOOKUP($BK9,'Historical Calibration 2013'!$A$1:$BJ$13,1+DP$2,FALSE)&gt;Rate!BF206,Rate!BF206,IF(BF9/VLOOKUP($BK9,'Historical Calibration 2013'!$A$1:$BJ$13,1+DP$2,FALSE)&lt;Rate!BF219,Rate!BF219,BF9/VLOOKUP($BK9,'Historical Calibration 2013'!$A$1:$BJ$13,1+DP$2,FALSE)))</f>
        <v>1.084232689329633</v>
      </c>
      <c r="DQ9" s="21">
        <f>IF(BG9/VLOOKUP($BK9,'Historical Calibration 2013'!$A$1:$BJ$13,1+DQ$2,FALSE)&gt;Rate!BG206,Rate!BG206,IF(BG9/VLOOKUP($BK9,'Historical Calibration 2013'!$A$1:$BJ$13,1+DQ$2,FALSE)&lt;Rate!BG219,Rate!BG219,BG9/VLOOKUP($BK9,'Historical Calibration 2013'!$A$1:$BJ$13,1+DQ$2,FALSE)))</f>
        <v>5.0599999999999996</v>
      </c>
      <c r="DR9" s="21">
        <f>IF(BH9/VLOOKUP($BK9,'Historical Calibration 2013'!$A$1:$BJ$13,1+DR$2,FALSE)&gt;Rate!BH206,Rate!BH206,IF(BH9/VLOOKUP($BK9,'Historical Calibration 2013'!$A$1:$BJ$13,1+DR$2,FALSE)&lt;Rate!BH219,Rate!BH219,BH9/VLOOKUP($BK9,'Historical Calibration 2013'!$A$1:$BJ$13,1+DR$2,FALSE)))</f>
        <v>3.7872340425531914</v>
      </c>
      <c r="DU9" s="19">
        <v>0.87774446147773777</v>
      </c>
      <c r="DV9" s="19">
        <v>0.92465854528210789</v>
      </c>
      <c r="DW9" s="19">
        <v>0.94713541365987086</v>
      </c>
      <c r="DX9" s="19">
        <v>0.79284451101436693</v>
      </c>
      <c r="DY9" s="19">
        <v>0.94052708983422628</v>
      </c>
      <c r="DZ9" s="19">
        <v>1.0070559910641601</v>
      </c>
      <c r="EA9" s="19" t="e">
        <v>#DIV/0!</v>
      </c>
      <c r="EB9" s="19">
        <v>1.0304190214471303</v>
      </c>
      <c r="EC9" s="19">
        <v>0.68775037017106166</v>
      </c>
      <c r="ED9" s="19">
        <v>1.0077676571924397</v>
      </c>
      <c r="EE9" s="19">
        <v>0.27939038872309746</v>
      </c>
      <c r="EF9" s="19">
        <v>1.0499717225616978</v>
      </c>
      <c r="EG9" s="19">
        <v>0.96868048388616768</v>
      </c>
      <c r="EH9" s="19">
        <v>4.8168094276077121E-2</v>
      </c>
      <c r="EI9" s="19">
        <v>0.87190729695400027</v>
      </c>
      <c r="EJ9" s="19">
        <v>0.28615222511246324</v>
      </c>
      <c r="EK9" s="19">
        <v>1.33110381618777</v>
      </c>
      <c r="EL9" s="19">
        <v>0.31467690186026798</v>
      </c>
      <c r="EM9" s="19">
        <v>2.5860001823663454</v>
      </c>
      <c r="EN9" s="19">
        <v>1.033545787640789</v>
      </c>
      <c r="EO9" s="19">
        <v>1.0292288994096641</v>
      </c>
      <c r="EP9" s="19" t="e">
        <v>#DIV/0!</v>
      </c>
      <c r="EQ9" s="19">
        <v>1.2781045689446489</v>
      </c>
      <c r="ER9" s="19">
        <v>1.0725201639846424</v>
      </c>
      <c r="ES9" s="19">
        <v>0.94463467380148414</v>
      </c>
      <c r="ET9" s="19">
        <v>8.5429119958408975E-2</v>
      </c>
      <c r="EU9" s="19">
        <v>0.51021033017005113</v>
      </c>
      <c r="EV9" s="19">
        <v>1.0689143169622004</v>
      </c>
      <c r="EW9" s="19">
        <v>0.48218860122686702</v>
      </c>
      <c r="EX9" s="19">
        <v>0.93276378186876041</v>
      </c>
      <c r="EY9" s="19">
        <v>1.1164262439718189</v>
      </c>
      <c r="EZ9" s="19">
        <v>10.787614007761581</v>
      </c>
      <c r="FA9" s="19">
        <v>0.36761077670480397</v>
      </c>
      <c r="FB9" s="19">
        <v>1.119973145199366</v>
      </c>
      <c r="FC9" s="19">
        <v>0.69361336135187057</v>
      </c>
      <c r="FD9" s="19">
        <v>0.91416482423795009</v>
      </c>
      <c r="FE9" s="19">
        <v>0.93684132918795171</v>
      </c>
      <c r="FF9" s="19">
        <v>0.81616351232784445</v>
      </c>
      <c r="FG9" s="19">
        <v>0.81084612721824989</v>
      </c>
      <c r="FH9" s="19">
        <v>1.4005644251608569</v>
      </c>
      <c r="FI9" s="19">
        <v>0.62251824184932414</v>
      </c>
      <c r="FJ9" s="19">
        <v>0.95473092100836598</v>
      </c>
      <c r="FK9" s="19">
        <v>0.86169050377179957</v>
      </c>
      <c r="FL9" s="19">
        <v>0.79589201854348812</v>
      </c>
      <c r="FM9" s="19">
        <v>0.78992370606141971</v>
      </c>
      <c r="FN9" s="19">
        <v>1.3670733612764601</v>
      </c>
      <c r="FO9" s="19">
        <v>1.0059134172673292</v>
      </c>
      <c r="FP9" s="19">
        <v>0.28582575688518091</v>
      </c>
      <c r="FQ9" s="19">
        <v>1.0598474713904511</v>
      </c>
      <c r="FR9" s="19">
        <v>1.0056321559471293</v>
      </c>
      <c r="FS9" s="19">
        <v>0.91207402700105422</v>
      </c>
      <c r="FT9" s="19">
        <v>0.94762007614310217</v>
      </c>
      <c r="FU9" s="19">
        <v>1.3375907050454401</v>
      </c>
      <c r="FV9" s="19">
        <v>0.38186646556662168</v>
      </c>
      <c r="FW9" s="19" t="e">
        <v>#DIV/0!</v>
      </c>
      <c r="FX9" s="19">
        <v>0.91584976058982415</v>
      </c>
      <c r="FY9" s="19">
        <v>0.56198217934511885</v>
      </c>
      <c r="FZ9" s="19">
        <v>4.1910382752013211</v>
      </c>
      <c r="GA9" s="19">
        <v>13.694938426505347</v>
      </c>
    </row>
    <row r="10" spans="1:183" ht="15" x14ac:dyDescent="0.25">
      <c r="A10" s="3" t="s">
        <v>69</v>
      </c>
      <c r="B10" s="21">
        <v>13887811</v>
      </c>
      <c r="C10" s="21">
        <v>35840352</v>
      </c>
      <c r="D10" s="21">
        <v>13642049</v>
      </c>
      <c r="E10" s="21">
        <v>14421154</v>
      </c>
      <c r="F10" s="21">
        <v>581971.8125</v>
      </c>
      <c r="G10" s="21">
        <v>6953009.5</v>
      </c>
      <c r="H10" s="21">
        <v>0</v>
      </c>
      <c r="I10" s="21">
        <v>72678048</v>
      </c>
      <c r="J10" s="21">
        <v>6844603</v>
      </c>
      <c r="K10" s="21">
        <v>7193135</v>
      </c>
      <c r="L10" s="21">
        <v>1316868.875</v>
      </c>
      <c r="M10" s="21">
        <v>91935560</v>
      </c>
      <c r="N10" s="21">
        <v>30531872</v>
      </c>
      <c r="O10" s="21">
        <v>1179859.75</v>
      </c>
      <c r="P10" s="21">
        <v>1186107.375</v>
      </c>
      <c r="Q10" s="21">
        <v>7858710.5</v>
      </c>
      <c r="R10" s="21">
        <v>11872629</v>
      </c>
      <c r="S10" s="21">
        <v>71184.375</v>
      </c>
      <c r="T10" s="21">
        <v>847726.375</v>
      </c>
      <c r="U10" s="21">
        <v>14091646</v>
      </c>
      <c r="V10" s="21">
        <v>10271433</v>
      </c>
      <c r="W10" s="37">
        <v>1106.052734375</v>
      </c>
      <c r="X10" s="21">
        <v>4485954.5</v>
      </c>
      <c r="Y10" s="21">
        <v>1562147.375</v>
      </c>
      <c r="Z10" s="21">
        <v>14719116</v>
      </c>
      <c r="AA10" s="21">
        <v>2345224</v>
      </c>
      <c r="AB10" s="21">
        <v>4517357.5</v>
      </c>
      <c r="AC10" s="21">
        <v>32873878</v>
      </c>
      <c r="AD10" s="21">
        <v>67500.4375</v>
      </c>
      <c r="AE10" s="21">
        <v>1509766</v>
      </c>
      <c r="AF10" s="21">
        <v>20668548</v>
      </c>
      <c r="AG10" s="21">
        <v>129568.625</v>
      </c>
      <c r="AH10" s="21">
        <v>142140.53125</v>
      </c>
      <c r="AI10" s="21">
        <v>2455136.25</v>
      </c>
      <c r="AJ10" s="21">
        <v>8838112</v>
      </c>
      <c r="AK10" s="21">
        <v>2733611.75</v>
      </c>
      <c r="AL10" s="21">
        <v>2001211.625</v>
      </c>
      <c r="AM10" s="21">
        <v>16218684</v>
      </c>
      <c r="AN10" s="21">
        <v>17964268</v>
      </c>
      <c r="AO10" s="21">
        <v>24399010</v>
      </c>
      <c r="AP10" s="21">
        <v>19612856</v>
      </c>
      <c r="AQ10" s="21">
        <v>19954772</v>
      </c>
      <c r="AR10" s="21">
        <v>5373251</v>
      </c>
      <c r="AS10" s="21">
        <v>26397504</v>
      </c>
      <c r="AT10" s="21">
        <v>209967.46875</v>
      </c>
      <c r="AU10" s="21">
        <v>1870174.375</v>
      </c>
      <c r="AV10" s="21">
        <v>10350611</v>
      </c>
      <c r="AW10" s="21">
        <v>289269.34375</v>
      </c>
      <c r="AX10" s="21">
        <v>3922564</v>
      </c>
      <c r="AY10" s="21">
        <v>7100420.5</v>
      </c>
      <c r="AZ10" s="21">
        <v>90766048</v>
      </c>
      <c r="BA10" s="21">
        <v>657908608</v>
      </c>
      <c r="BB10" s="21">
        <v>6117566</v>
      </c>
      <c r="BC10" s="21">
        <v>3010090.25</v>
      </c>
      <c r="BD10" s="21">
        <v>0</v>
      </c>
      <c r="BE10" s="21">
        <v>9568385</v>
      </c>
      <c r="BF10" s="21">
        <v>4068864.75</v>
      </c>
      <c r="BG10" s="21">
        <v>683347</v>
      </c>
      <c r="BH10" s="21">
        <v>103185.46875</v>
      </c>
      <c r="BI10" s="21">
        <v>1145500459.5878906</v>
      </c>
      <c r="BJ10" s="21">
        <f t="shared" si="1"/>
        <v>2015</v>
      </c>
      <c r="BK10" s="21">
        <f t="shared" si="2"/>
        <v>1</v>
      </c>
      <c r="BL10" s="21">
        <f>IF(B10/VLOOKUP($BK10,'Historical Calibration 2013'!$A$1:$BJ$13,1+BL$2,FALSE)&gt;NONUS!B318,NONUS!B318,IF(B10/VLOOKUP($BK10,'Historical Calibration 2013'!$A$1:$BJ$13,1+BL$2,FALSE)&lt;NONUS!B332,NONUS!B332,B10/VLOOKUP($BK10,'Historical Calibration 2013'!$A$1:$BJ$13,1+BL$2,FALSE)))</f>
        <v>1.0310140645357664</v>
      </c>
      <c r="BM10" s="21">
        <f>IF(C10/VLOOKUP($BK10,'Historical Calibration 2013'!$A$1:$BJ$13,1+BM$2,FALSE)&gt;Rate!C$195,Rate!C$195,IF(C10/VLOOKUP($BK10,'Historical Calibration 2013'!$A$1:$BJ$13,1+BM$2,FALSE)&lt;Rate!C$208,Rate!C$208,C10/VLOOKUP($BK10,'Historical Calibration 2013'!$A$1:$BJ$13,1+BM$2,FALSE)))</f>
        <v>0.9821777055523736</v>
      </c>
      <c r="BN10" s="21">
        <f>IF(D10/VLOOKUP($BK10,'Historical Calibration 2013'!$A$1:$BJ$13,1+BN$2,FALSE)&gt;Rate!D$195,Rate!D$195,IF(D10/VLOOKUP($BK10,'Historical Calibration 2013'!$A$1:$BJ$13,1+BN$2,FALSE)&lt;Rate!D$208,Rate!D$208,D10/VLOOKUP($BK10,'Historical Calibration 2013'!$A$1:$BJ$13,1+BN$2,FALSE)))</f>
        <v>1.3154478263175404</v>
      </c>
      <c r="BO10" s="21">
        <f>IF(E10/VLOOKUP($BK10,'Historical Calibration 2013'!$A$1:$BJ$13,1+BO$2,FALSE)&gt;Rate!E$195,Rate!E$195,IF(E10/VLOOKUP($BK10,'Historical Calibration 2013'!$A$1:$BJ$13,1+BO$2,FALSE)&lt;Rate!E$208,Rate!E$208,E10/VLOOKUP($BK10,'Historical Calibration 2013'!$A$1:$BJ$13,1+BO$2,FALSE)))</f>
        <v>0.80838647871596792</v>
      </c>
      <c r="BP10" s="21">
        <f>IF(F10/VLOOKUP($BK10,'Historical Calibration 2013'!$A$1:$BJ$13,1+BP$2,FALSE)&gt;NONUS!C318,NONUS!C318,IF(F10/VLOOKUP($BK10,'Historical Calibration 2013'!$A$1:$BJ$13,1+BP$2,FALSE)&lt;NONUS!C332,NONUS!C332,F10/VLOOKUP($BK10,'Historical Calibration 2013'!$A$1:$BJ$13,1+BP$2,FALSE)))</f>
        <v>0.43207825041409503</v>
      </c>
      <c r="BQ10" s="21">
        <f>IF((G10+H10)/VLOOKUP($BK10,'Historical Calibration 2013'!$A$1:$BJ$13,1+BQ$2,FALSE)&gt;NONUS!J318,NONUS!J318,IF((G10+H10)/VLOOKUP($BK10,'Historical Calibration 2013'!$A$1:$BJ$13,1+BQ$2,FALSE)&lt;NONUS!J332,NONUS!J332,(G10+H10)/VLOOKUP($BK10,'Historical Calibration 2013'!$A$1:$BJ$13,1+BQ$2,FALSE)))</f>
        <v>1.0534088782869744</v>
      </c>
      <c r="BR10" s="21" t="e">
        <f>IF(H10/VLOOKUP($BK10,'Historical Calibration 2013'!$A$1:$BJ$13,1+BR$2,FALSE)&gt;Rate!H$195,Rate!H$195,IF(H10/VLOOKUP($BK10,'Historical Calibration 2013'!$A$1:$BJ$13,1+BR$2,FALSE)&lt;Rate!H$208,Rate!H$208,H10/VLOOKUP($BK10,'Historical Calibration 2013'!$A$1:$BJ$13,1+BR$2,FALSE)))</f>
        <v>#DIV/0!</v>
      </c>
      <c r="BS10" s="21">
        <f>IF(I10/VLOOKUP($BK10,'Historical Calibration 2013'!$A$1:$BJ$13,1+BS$2,FALSE)&gt;Rate!I$195,Rate!I$195,IF(I10/VLOOKUP($BK10,'Historical Calibration 2013'!$A$1:$BJ$13,1+BS$2,FALSE)&lt;Rate!I$208,Rate!I$208,I10/VLOOKUP($BK10,'Historical Calibration 2013'!$A$1:$BJ$13,1+BS$2,FALSE)))</f>
        <v>1.1069010309777649</v>
      </c>
      <c r="BT10" s="21">
        <f>IF(J10/VLOOKUP($BK10,'Historical Calibration 2013'!$A$1:$BJ$13,1+BT$2,FALSE)&gt;Rate!J$195,Rate!J$195,IF(J10/VLOOKUP($BK10,'Historical Calibration 2013'!$A$1:$BJ$13,1+BT$2,FALSE)&lt;Rate!J$208,Rate!J$208,J10/VLOOKUP($BK10,'Historical Calibration 2013'!$A$1:$BJ$13,1+BT$2,FALSE)))</f>
        <v>0.84243621329482066</v>
      </c>
      <c r="BU10" s="21">
        <f>IF(K10/VLOOKUP($BK10,'Historical Calibration 2013'!$A$1:$BJ$13,1+BU$2,FALSE)&gt;Rate!K$195,Rate!K$195,IF(K10/VLOOKUP($BK10,'Historical Calibration 2013'!$A$1:$BJ$13,1+BU$2,FALSE)&lt;Rate!K$208,Rate!K$208,K10/VLOOKUP($BK10,'Historical Calibration 2013'!$A$1:$BJ$13,1+BU$2,FALSE)))</f>
        <v>0.9897987827616147</v>
      </c>
      <c r="BV10" s="21">
        <f>IF(L10/VLOOKUP($BK10,'Historical Calibration 2013'!$A$1:$BJ$13,1+BV$2,FALSE)&gt;Rate!L$195,Rate!L$195,IF(L10/VLOOKUP($BK10,'Historical Calibration 2013'!$A$1:$BJ$13,1+BV$2,FALSE)&lt;Rate!L$208,Rate!L$208,L10/VLOOKUP($BK10,'Historical Calibration 2013'!$A$1:$BJ$13,1+BV$2,FALSE)))</f>
        <v>0.41941998822831716</v>
      </c>
      <c r="BW10" s="21">
        <f>IF(M10/VLOOKUP($BK10,'Historical Calibration 2013'!$A$1:$BJ$13,1+BW$2,FALSE)&gt;Rate!M$195,Rate!M$195,IF(M10/VLOOKUP($BK10,'Historical Calibration 2013'!$A$1:$BJ$13,1+BW$2,FALSE)&lt;Rate!M$208,Rate!M$208,M10/VLOOKUP($BK10,'Historical Calibration 2013'!$A$1:$BJ$13,1+BW$2,FALSE)))</f>
        <v>1.023604497708692</v>
      </c>
      <c r="BX10" s="21">
        <f>IF(N10/VLOOKUP($BK10,'Historical Calibration 2013'!$A$1:$BJ$13,1+BX$2,FALSE)&gt;Rate!N$195,Rate!N$195,IF(N10/VLOOKUP($BK10,'Historical Calibration 2013'!$A$1:$BJ$13,1+BX$2,FALSE)&lt;Rate!N$208,Rate!N$208,N10/VLOOKUP($BK10,'Historical Calibration 2013'!$A$1:$BJ$13,1+BX$2,FALSE)))</f>
        <v>0.98675929720414868</v>
      </c>
      <c r="BY10" s="21">
        <f>IF(O10/VLOOKUP($BK10,'Historical Calibration 2013'!$A$1:$BJ$13,1+BY$2,FALSE)&gt;Rate!O$195,Rate!O$195,IF(O10/VLOOKUP($BK10,'Historical Calibration 2013'!$A$1:$BJ$13,1+BY$2,FALSE)&lt;Rate!O$208,Rate!O$208,O10/VLOOKUP($BK10,'Historical Calibration 2013'!$A$1:$BJ$13,1+BY$2,FALSE)))</f>
        <v>0.53240341933873947</v>
      </c>
      <c r="BZ10" s="21">
        <f>IF(P10/VLOOKUP($BK10,'Historical Calibration 2013'!$A$1:$BJ$13,1+BZ$2,FALSE)&gt;Rate!P$195,Rate!P$195,IF(P10/VLOOKUP($BK10,'Historical Calibration 2013'!$A$1:$BJ$13,1+BZ$2,FALSE)&lt;Rate!P$208,Rate!P$208,P10/VLOOKUP($BK10,'Historical Calibration 2013'!$A$1:$BJ$13,1+BZ$2,FALSE)))</f>
        <v>0.73467928206157374</v>
      </c>
      <c r="CA10" s="21">
        <f>IF(Q10/VLOOKUP($BK10,'Historical Calibration 2013'!$A$1:$BJ$13,1+CA$2,FALSE)&gt;Rate!Q$195,Rate!Q$195,IF(Q10/VLOOKUP($BK10,'Historical Calibration 2013'!$A$1:$BJ$13,1+CA$2,FALSE)&lt;Rate!Q$208,Rate!Q$208,Q10/VLOOKUP($BK10,'Historical Calibration 2013'!$A$1:$BJ$13,1+CA$2,FALSE)))</f>
        <v>1.3907784575895163</v>
      </c>
      <c r="CB10" s="21">
        <f>IF(R10/VLOOKUP($BK10,'Historical Calibration 2013'!$A$1:$BJ$13,1+CB$2,FALSE)&gt;Rate!R$195,Rate!R$195,IF(R10/VLOOKUP($BK10,'Historical Calibration 2013'!$A$1:$BJ$13,1+CB$2,FALSE)&lt;Rate!R$208,Rate!R$208,R10/VLOOKUP($BK10,'Historical Calibration 2013'!$A$1:$BJ$13,1+CB$2,FALSE)))</f>
        <v>1.4063721678151866</v>
      </c>
      <c r="CC10" s="21">
        <f>IF(S10/VLOOKUP($BK10,'Historical Calibration 2013'!$A$1:$BJ$13,1+CC$2,FALSE)&gt;Rate!S$195,Rate!S$195,IF(S10/VLOOKUP($BK10,'Historical Calibration 2013'!$A$1:$BJ$13,1+CC$2,FALSE)&lt;Rate!S$208,Rate!S$208,S10/VLOOKUP($BK10,'Historical Calibration 2013'!$A$1:$BJ$13,1+CC$2,FALSE)))</f>
        <v>2.0815822002472189</v>
      </c>
      <c r="CD10" s="21">
        <f>IF(T10/VLOOKUP($BK10,'Historical Calibration 2013'!$A$1:$BJ$13,1+CD$2,FALSE)&gt;Rate!T$195,Rate!T$195,IF(T10/VLOOKUP($BK10,'Historical Calibration 2013'!$A$1:$BJ$13,1+CD$2,FALSE)&lt;Rate!T$208,Rate!T$208,T10/VLOOKUP($BK10,'Historical Calibration 2013'!$A$1:$BJ$13,1+CD$2,FALSE)))</f>
        <v>5.3854895104895109</v>
      </c>
      <c r="CE10" s="21">
        <f>IF(U10/VLOOKUP($BK10,'Historical Calibration 2013'!$A$1:$BJ$13,1+CE$2,FALSE)&gt;Rate!U$195,Rate!U$195,IF(U10/VLOOKUP($BK10,'Historical Calibration 2013'!$A$1:$BJ$13,1+CE$2,FALSE)&lt;Rate!U$208,Rate!U$208,U10/VLOOKUP($BK10,'Historical Calibration 2013'!$A$1:$BJ$13,1+CE$2,FALSE)))</f>
        <v>1.2286961647184793</v>
      </c>
      <c r="CF10" s="21">
        <f>IF(V10/VLOOKUP($BK10,'Historical Calibration 2013'!$A$1:$BJ$13,1+CF$2,FALSE)&gt;Rate!V$195,Rate!V$195,IF(V10/VLOOKUP($BK10,'Historical Calibration 2013'!$A$1:$BJ$13,1+CF$2,FALSE)&lt;Rate!V$208,Rate!V$208,V10/VLOOKUP($BK10,'Historical Calibration 2013'!$A$1:$BJ$13,1+CF$2,FALSE)))</f>
        <v>1.0864791878881348</v>
      </c>
      <c r="CG10" s="21">
        <f>(W10+'Historical Calibration 2013'!W92)/VLOOKUP($BK10,'Historical Calibration 2013'!$A$1:$BJ$13,1+CG$2,FALSE)</f>
        <v>1.2352483017087295</v>
      </c>
      <c r="CH10" s="21">
        <f>IF(X10/VLOOKUP($BK10,'Historical Calibration 2013'!$A$1:$BJ$13,1+CH$2,FALSE)&gt;Rate!X$195,Rate!X$195,IF(X10/VLOOKUP($BK10,'Historical Calibration 2013'!$A$1:$BJ$13,1+CH$2,FALSE)&lt;Rate!X$208,Rate!X$208,X10/VLOOKUP($BK10,'Historical Calibration 2013'!$A$1:$BJ$13,1+CH$2,FALSE)))</f>
        <v>2.4812500000000002</v>
      </c>
      <c r="CI10" s="21">
        <f>IF(Y10/VLOOKUP($BK10,'Historical Calibration 2013'!$A$1:$BJ$13,1+CI$2,FALSE)&gt;Rate!Y$195,Rate!Y$195,IF(Y10/VLOOKUP($BK10,'Historical Calibration 2013'!$A$1:$BJ$13,1+CI$2,FALSE)&lt;Rate!Y$208,Rate!Y$208,Y10/VLOOKUP($BK10,'Historical Calibration 2013'!$A$1:$BJ$13,1+CI$2,FALSE)))</f>
        <v>0.94021606979813743</v>
      </c>
      <c r="CJ10" s="21">
        <f>IF(Z10/VLOOKUP($BK10,'Historical Calibration 2013'!$A$1:$BJ$13,1+CJ$2,FALSE)&gt;Rate!Z$195,Rate!Z$195,IF(Z10/VLOOKUP($BK10,'Historical Calibration 2013'!$A$1:$BJ$13,1+CJ$2,FALSE)&lt;Rate!Z$208,Rate!Z$208,Z10/VLOOKUP($BK10,'Historical Calibration 2013'!$A$1:$BJ$13,1+CJ$2,FALSE)))</f>
        <v>1.1035524226379785</v>
      </c>
      <c r="CK10" s="21">
        <f>IF(AA10/VLOOKUP($BK10,'Historical Calibration 2013'!$A$1:$BJ$13,1+CK$2,FALSE)&gt;Rate!AA$195,Rate!AA$195,IF(AA10/VLOOKUP($BK10,'Historical Calibration 2013'!$A$1:$BJ$13,1+CK$2,FALSE)&lt;Rate!AA$208,Rate!AA$208,AA10/VLOOKUP($BK10,'Historical Calibration 2013'!$A$1:$BJ$13,1+CK$2,FALSE)))</f>
        <v>0.57899502037120865</v>
      </c>
      <c r="CL10" s="21">
        <f>IF(AB10/VLOOKUP($BK10,'Historical Calibration 2013'!$A$1:$BJ$13,1+CL$2,FALSE)&gt;Rate!AB$195,Rate!AB$195,IF(AB10/VLOOKUP($BK10,'Historical Calibration 2013'!$A$1:$BJ$13,1+CL$2,FALSE)&lt;Rate!AB$208,Rate!AB$208,AB10/VLOOKUP($BK10,'Historical Calibration 2013'!$A$1:$BJ$13,1+CL$2,FALSE)))</f>
        <v>1.2419009285065874</v>
      </c>
      <c r="CM10" s="21">
        <f>IF(AC10/VLOOKUP($BK10,'Historical Calibration 2013'!$A$1:$BJ$13,1+CM$2,FALSE)&gt;Rate!AC$195,Rate!AC$195,IF(AC10/VLOOKUP($BK10,'Historical Calibration 2013'!$A$1:$BJ$13,1+CM$2,FALSE)&lt;Rate!AC$208,Rate!AC$208,AC10/VLOOKUP($BK10,'Historical Calibration 2013'!$A$1:$BJ$13,1+CM$2,FALSE)))</f>
        <v>1.0394649047280113</v>
      </c>
      <c r="CN10" s="21">
        <f>IF(AD10/VLOOKUP($BK10,'Historical Calibration 2013'!$A$1:$BJ$13,1+CN$2,FALSE)&gt;Rate!AD$195,Rate!AD$195,IF(AD10/VLOOKUP($BK10,'Historical Calibration 2013'!$A$1:$BJ$13,1+CN$2,FALSE)&lt;Rate!AD$208,Rate!AD$208,AD10/VLOOKUP($BK10,'Historical Calibration 2013'!$A$1:$BJ$13,1+CN$2,FALSE)))</f>
        <v>1.0176883261502592</v>
      </c>
      <c r="CO10" s="21">
        <f>IF(AE10/VLOOKUP($BK10,'Historical Calibration 2013'!$A$1:$BJ$13,1+CO$2,FALSE)&gt;NONUS!E318,NONUS!E318,IF(AE10/VLOOKUP($BK10,'Historical Calibration 2013'!$A$1:$BJ$13,1+CO$2,FALSE)&lt;NONUS!E332,NONUS!E332,AE10/VLOOKUP($BK10,'Historical Calibration 2013'!$A$1:$BJ$13,1+CO$2,FALSE)))</f>
        <v>1.5672079320070968</v>
      </c>
      <c r="CP10" s="21">
        <f>IF(AF10/VLOOKUP($BK10,'Historical Calibration 2013'!$A$1:$BJ$13,1+CP$2,FALSE)&gt;Rate!AF$195,Rate!AF$195,IF(AF10/VLOOKUP($BK10,'Historical Calibration 2013'!$A$1:$BJ$13,1+CP$2,FALSE)&lt;Rate!AF$208,Rate!AF$208,AF10/VLOOKUP($BK10,'Historical Calibration 2013'!$A$1:$BJ$13,1+CP$2,FALSE)))</f>
        <v>1.1050820234847765</v>
      </c>
      <c r="CQ10" s="21" t="e">
        <f>IF(AG10/VLOOKUP($BK10,'Historical Calibration 2013'!$A$1:$BJ$13,1+CQ$2,FALSE)&gt;Rate!AG$195,Rate!AG$195,IF(AG10/VLOOKUP($BK10,'Historical Calibration 2013'!$A$1:$BJ$13,1+CQ$2,FALSE)&lt;Rate!AG$208,Rate!AG$208,AG10/VLOOKUP($BK10,'Historical Calibration 2013'!$A$1:$BJ$13,1+CQ$2,FALSE)))</f>
        <v>#DIV/0!</v>
      </c>
      <c r="CR10" s="21">
        <f>IF(AH10/VLOOKUP($BK10,'Historical Calibration 2013'!$A$1:$BJ$13,1+CR$2,FALSE)&gt;Rate!AH$195,Rate!AH$195,IF(AH10/VLOOKUP($BK10,'Historical Calibration 2013'!$A$1:$BJ$13,1+CR$2,FALSE)&lt;Rate!AH$208,Rate!AH$208,AH10/VLOOKUP($BK10,'Historical Calibration 2013'!$A$1:$BJ$13,1+CR$2,FALSE)))</f>
        <v>12.260162601626016</v>
      </c>
      <c r="CS10" s="21">
        <f>IF(AI10/VLOOKUP($BK10,'Historical Calibration 2013'!$A$1:$BJ$13,1+CS$2,FALSE)&gt;Rate!AI$195,Rate!AI$195,IF(AI10/VLOOKUP($BK10,'Historical Calibration 2013'!$A$1:$BJ$13,1+CS$2,FALSE)&lt;Rate!AI$208,Rate!AI$208,AI10/VLOOKUP($BK10,'Historical Calibration 2013'!$A$1:$BJ$13,1+CS$2,FALSE)))</f>
        <v>0.89294923856206421</v>
      </c>
      <c r="CT10" s="21">
        <f>IF(AJ10/VLOOKUP($BK10,'Historical Calibration 2013'!$A$1:$BJ$13,1+CT$2,FALSE)&gt;Rate!AJ$195,Rate!AJ$195,IF(AJ10/VLOOKUP($BK10,'Historical Calibration 2013'!$A$1:$BJ$13,1+CT$2,FALSE)&lt;Rate!AJ$208,Rate!AJ$208,AJ10/VLOOKUP($BK10,'Historical Calibration 2013'!$A$1:$BJ$13,1+CT$2,FALSE)))</f>
        <v>0.69293655984303471</v>
      </c>
      <c r="CU10" s="21">
        <f>IF(AK10/VLOOKUP($BK10,'Historical Calibration 2013'!$A$1:$BJ$13,1+CU$2,FALSE)&gt;Rate!AK$195,Rate!AK$195,IF(AK10/VLOOKUP($BK10,'Historical Calibration 2013'!$A$1:$BJ$13,1+CU$2,FALSE)&lt;Rate!AK$208,Rate!AK$208,AK10/VLOOKUP($BK10,'Historical Calibration 2013'!$A$1:$BJ$13,1+CU$2,FALSE)))</f>
        <v>1.1345720283708196</v>
      </c>
      <c r="CV10" s="21">
        <f>IF(AL10/VLOOKUP($BK10,'Historical Calibration 2013'!$A$1:$BJ$13,1+CV$2,FALSE)&gt;NONUS!F318,NONUS!F318,IF(AL10/VLOOKUP($BK10,'Historical Calibration 2013'!$A$1:$BJ$13,1+CV$2,FALSE)&lt;NONUS!F332,NONUS!F332,AL10/VLOOKUP($BK10,'Historical Calibration 2013'!$A$1:$BJ$13,1+CV$2,FALSE)))</f>
        <v>1.8722071886650358</v>
      </c>
      <c r="CW10" s="21">
        <f>IF(AM10/VLOOKUP($BK10,'Historical Calibration 2013'!$A$1:$BJ$13,1+CW$2,FALSE)&gt;Rate!AM$195,Rate!AM$195,IF(AM10/VLOOKUP($BK10,'Historical Calibration 2013'!$A$1:$BJ$13,1+CW$2,FALSE)&lt;Rate!AM$208,Rate!AM$208,AM10/VLOOKUP($BK10,'Historical Calibration 2013'!$A$1:$BJ$13,1+CW$2,FALSE)))</f>
        <v>0.76567008177566787</v>
      </c>
      <c r="CX10" s="21">
        <f>IF(AN10/VLOOKUP($BK10,'Historical Calibration 2013'!$A$1:$BJ$13,1+CX$2,FALSE)&gt;Rate!AN$195,Rate!AN$195,IF(AN10/VLOOKUP($BK10,'Historical Calibration 2013'!$A$1:$BJ$13,1+CX$2,FALSE)&lt;Rate!AN$208,Rate!AN$208,AN10/VLOOKUP($BK10,'Historical Calibration 2013'!$A$1:$BJ$13,1+CX$2,FALSE)))</f>
        <v>0.88197578481368766</v>
      </c>
      <c r="CY10" s="21">
        <f>IF(AO10/VLOOKUP($BK10,'Historical Calibration 2013'!$A$1:$BJ$13,1+CY$2,FALSE)&gt;Rate!AO$195,Rate!AO$195,IF(AO10/VLOOKUP($BK10,'Historical Calibration 2013'!$A$1:$BJ$13,1+CY$2,FALSE)&lt;Rate!AO$208,Rate!AO$208,AO10/VLOOKUP($BK10,'Historical Calibration 2013'!$A$1:$BJ$13,1+CY$2,FALSE)))</f>
        <v>1.622116056475863</v>
      </c>
      <c r="CZ10" s="21">
        <f>IF(AP10/VLOOKUP($BK10,'Historical Calibration 2013'!$A$1:$BJ$13,1+CZ$2,FALSE)&gt;Rate!AP$195,Rate!AP$195,IF(AP10/VLOOKUP($BK10,'Historical Calibration 2013'!$A$1:$BJ$13,1+CZ$2,FALSE)&lt;Rate!AP$208,Rate!AP$208,AP10/VLOOKUP($BK10,'Historical Calibration 2013'!$A$1:$BJ$13,1+CZ$2,FALSE)))</f>
        <v>1.2962318258213286</v>
      </c>
      <c r="DA10" s="21">
        <f>IF(AQ10/VLOOKUP($BK10,'Historical Calibration 2013'!$A$1:$BJ$13,1+DA$2,FALSE)&gt;NONUS!G318,NONUS!G318,IF(AQ10/VLOOKUP($BK10,'Historical Calibration 2013'!$A$1:$BJ$13,1+DA$2,FALSE)&lt;NONUS!G332,NONUS!G332,AQ10/VLOOKUP($BK10,'Historical Calibration 2013'!$A$1:$BJ$13,1+DA$2,FALSE)))</f>
        <v>1.2112432335313348</v>
      </c>
      <c r="DB10" s="21">
        <f>IF(AR10/VLOOKUP($BK10,'Historical Calibration 2013'!$A$1:$BJ$13,1+DB$2,FALSE)&gt;Rate!AR$195,Rate!AR$195,IF(AR10/VLOOKUP($BK10,'Historical Calibration 2013'!$A$1:$BJ$13,1+DB$2,FALSE)&lt;Rate!AR$208,Rate!AR$208,AR10/VLOOKUP($BK10,'Historical Calibration 2013'!$A$1:$BJ$13,1+DB$2,FALSE)))</f>
        <v>0.58995751033091082</v>
      </c>
      <c r="DC10" s="21">
        <f>IF(AS10/VLOOKUP($BK10,'Historical Calibration 2013'!$A$1:$BJ$13,1+DC$2,FALSE)&gt;Rate!AS$195,Rate!AS$195,IF(AS10/VLOOKUP($BK10,'Historical Calibration 2013'!$A$1:$BJ$13,1+DC$2,FALSE)&lt;Rate!AS$208,Rate!AS$208,AS10/VLOOKUP($BK10,'Historical Calibration 2013'!$A$1:$BJ$13,1+DC$2,FALSE)))</f>
        <v>0.86220678522913186</v>
      </c>
      <c r="DD10" s="21">
        <f>(AT10+'Historical Calibration 2013'!AT92)/VLOOKUP($BK10,'Historical Calibration 2013'!$A$1:$BJ$13,1+DD$2,FALSE)</f>
        <v>35.245775198077041</v>
      </c>
      <c r="DE10" s="21">
        <f>IF(AU10/VLOOKUP($BK10,'Historical Calibration 2013'!$A$1:$BJ$13,1+DE$2,FALSE)&gt;Rate!AU$195,Rate!AU$195,IF(AU10/VLOOKUP($BK10,'Historical Calibration 2013'!$A$1:$BJ$13,1+DE$2,FALSE)&lt;Rate!AU$208,Rate!AU$208,AU10/VLOOKUP($BK10,'Historical Calibration 2013'!$A$1:$BJ$13,1+DE$2,FALSE)))</f>
        <v>1.0856090540640948</v>
      </c>
      <c r="DF10" s="21">
        <f>IF(AV10/VLOOKUP($BK10,'Historical Calibration 2013'!$A$1:$BJ$13,1+DF$2,FALSE)&gt;Rate!AV$195,Rate!AV$195,IF(AV10/VLOOKUP($BK10,'Historical Calibration 2013'!$A$1:$BJ$13,1+DF$2,FALSE)&lt;Rate!AV$208,Rate!AV$208,AV10/VLOOKUP($BK10,'Historical Calibration 2013'!$A$1:$BJ$13,1+DF$2,FALSE)))</f>
        <v>0.98971247442198462</v>
      </c>
      <c r="DG10" s="21">
        <f>IF(AW10/VLOOKUP($BK10,'Historical Calibration 2013'!$A$1:$BJ$13,1+DG$2,FALSE)&gt;Rate!AW$195,Rate!AW$195,IF(AW10/VLOOKUP($BK10,'Historical Calibration 2013'!$A$1:$BJ$13,1+DG$2,FALSE)&lt;Rate!AW$208,Rate!AW$208,AW10/VLOOKUP($BK10,'Historical Calibration 2013'!$A$1:$BJ$13,1+DG$2,FALSE)))</f>
        <v>0.95767458639004488</v>
      </c>
      <c r="DH10" s="21">
        <f>IF(AX10/VLOOKUP($BK10,'Historical Calibration 2013'!$A$1:$BJ$13,1+DH$2,FALSE)&gt;NONUS!I318,NONUS!I318,IF(AX10/VLOOKUP($BK10,'Historical Calibration 2013'!$A$1:$BJ$13,1+DH$2,FALSE)&lt;NONUS!I332,NONUS!I332,AX10/VLOOKUP($BK10,'Historical Calibration 2013'!$A$1:$BJ$13,1+DH$2,FALSE)))</f>
        <v>1.3051094751520609</v>
      </c>
      <c r="DI10" s="21">
        <f>IF(AY10/VLOOKUP($BK10,'Historical Calibration 2013'!$A$1:$BJ$13,1+DI$2,FALSE)&gt;Rate!AY$195,Rate!AY$195,IF(AY10/VLOOKUP($BK10,'Historical Calibration 2013'!$A$1:$BJ$13,1+DI$2,FALSE)&lt;Rate!AY$208,Rate!AY$208,AY10/VLOOKUP($BK10,'Historical Calibration 2013'!$A$1:$BJ$13,1+DI$2,FALSE)))</f>
        <v>1.0045764235066017</v>
      </c>
      <c r="DJ10" s="21">
        <f>IF(AZ10/VLOOKUP($BK10,'Historical Calibration 2013'!$A$1:$BJ$13,1+DJ$2,FALSE)&gt;Rate!AZ$195,Rate!AZ$195,IF(AZ10/VLOOKUP($BK10,'Historical Calibration 2013'!$A$1:$BJ$13,1+DJ$2,FALSE)&lt;Rate!AZ$208,Rate!AZ$208,AZ10/VLOOKUP($BK10,'Historical Calibration 2013'!$A$1:$BJ$13,1+DJ$2,FALSE)))</f>
        <v>1.1088180342684524</v>
      </c>
      <c r="DK10" s="21">
        <f>IF(BA10/VLOOKUP($BK10,'Historical Calibration 2013'!$A$1:$BJ$13,1+DK$2,FALSE)&gt;Rate!BA$195,Rate!BA$195,IF(BA10/VLOOKUP($BK10,'Historical Calibration 2013'!$A$1:$BJ$13,1+DK$2,FALSE)&lt;Rate!BA$208,Rate!BA$208,BA10/VLOOKUP($BK10,'Historical Calibration 2013'!$A$1:$BJ$13,1+DK$2,FALSE)))</f>
        <v>1.0226473364652242</v>
      </c>
      <c r="DL10" s="21">
        <f>IF(BB10/VLOOKUP($BK10,'Historical Calibration 2013'!$A$1:$BJ$13,1+DL$2,FALSE)&gt;Rate!BB$195,Rate!BB$195,IF(BB10/VLOOKUP($BK10,'Historical Calibration 2013'!$A$1:$BJ$13,1+DL$2,FALSE)&lt;Rate!BB$208,Rate!BB$208,BB10/VLOOKUP($BK10,'Historical Calibration 2013'!$A$1:$BJ$13,1+DL$2,FALSE)))</f>
        <v>1.3175079028084853</v>
      </c>
      <c r="DM10" s="21">
        <f>IF(BC10/VLOOKUP($BK10,'Historical Calibration 2013'!$A$1:$BJ$13,1+DM$2,FALSE)&gt;Rate!BC$195,Rate!BC$195,IF(BC10/VLOOKUP($BK10,'Historical Calibration 2013'!$A$1:$BJ$13,1+DM$2,FALSE)&lt;Rate!BC$208,Rate!BC$208,BC10/VLOOKUP($BK10,'Historical Calibration 2013'!$A$1:$BJ$13,1+DM$2,FALSE)))</f>
        <v>0.34664693064862373</v>
      </c>
      <c r="DN10" s="21" t="e">
        <f>IF(BD10/VLOOKUP($BK10,'Historical Calibration 2013'!$A$1:$BJ$13,1+DN$2,FALSE)&gt;Rate!BD$195,Rate!BD$195,IF(BD10/VLOOKUP($BK10,'Historical Calibration 2013'!$A$1:$BJ$13,1+DN$2,FALSE)&lt;Rate!BD$208,Rate!BD$208,BD10/VLOOKUP($BK10,'Historical Calibration 2013'!$A$1:$BJ$13,1+DN$2,FALSE)))</f>
        <v>#DIV/0!</v>
      </c>
      <c r="DO10" s="21">
        <f>IF(BE10/VLOOKUP($BK10,'Historical Calibration 2013'!$A$1:$BJ$13,1+DO$2,FALSE)&gt;Rate!BE$195,Rate!BE$195,IF(BE10/VLOOKUP($BK10,'Historical Calibration 2013'!$A$1:$BJ$13,1+DO$2,FALSE)&lt;Rate!BE$208,Rate!BE$208,BE10/VLOOKUP($BK10,'Historical Calibration 2013'!$A$1:$BJ$13,1+DO$2,FALSE)))</f>
        <v>0.72039428857526833</v>
      </c>
      <c r="DP10" s="21">
        <f>IF(BF10/VLOOKUP($BK10,'Historical Calibration 2013'!$A$1:$BJ$13,1+DP$2,FALSE)&gt;Rate!BF$195,Rate!BF$195,IF(BF10/VLOOKUP($BK10,'Historical Calibration 2013'!$A$1:$BJ$13,1+DP$2,FALSE)&lt;Rate!BF$208,Rate!BF$208,BF10/VLOOKUP($BK10,'Historical Calibration 2013'!$A$1:$BJ$13,1+DP$2,FALSE)))</f>
        <v>0.78562343386583988</v>
      </c>
      <c r="DQ10" s="21">
        <f>IF(BG10/VLOOKUP($BK10,'Historical Calibration 2013'!$A$1:$BJ$13,1+DQ$2,FALSE)&gt;Rate!BG$195,Rate!BG$195,IF(BG10/VLOOKUP($BK10,'Historical Calibration 2013'!$A$1:$BJ$13,1+DQ$2,FALSE)&lt;Rate!BG$208,Rate!BG$208,BG10/VLOOKUP($BK10,'Historical Calibration 2013'!$A$1:$BJ$13,1+DQ$2,FALSE)))</f>
        <v>4.6519823788546253</v>
      </c>
      <c r="DR10" s="21">
        <f>IF(BH10/VLOOKUP($BK10,'Historical Calibration 2013'!$A$1:$BJ$13,1+DR$2,FALSE)&gt;Rate!BH$195,Rate!BH$195,IF(BH10/VLOOKUP($BK10,'Historical Calibration 2013'!$A$1:$BJ$13,1+DR$2,FALSE)&lt;Rate!BH$208,Rate!BH$208,BH10/VLOOKUP($BK10,'Historical Calibration 2013'!$A$1:$BJ$13,1+DR$2,FALSE)))</f>
        <v>4.7555555555555555</v>
      </c>
      <c r="DU10" s="19">
        <v>0.99479274390221273</v>
      </c>
      <c r="DV10" s="19">
        <v>0.75448445768373862</v>
      </c>
      <c r="DW10" s="19">
        <v>0.80431062662417496</v>
      </c>
      <c r="DX10" s="19">
        <v>0.72797701496067979</v>
      </c>
      <c r="DY10" s="19">
        <v>0.4028456644935493</v>
      </c>
      <c r="DZ10" s="19">
        <v>1.0343652777030778</v>
      </c>
      <c r="EA10" s="19" t="e">
        <v>#DIV/0!</v>
      </c>
      <c r="EB10" s="19">
        <v>1.0809312291089284</v>
      </c>
      <c r="EC10" s="19">
        <v>0.67865379131207726</v>
      </c>
      <c r="ED10" s="19">
        <v>1.0177583879503582</v>
      </c>
      <c r="EE10" s="19">
        <v>0.22029236595537591</v>
      </c>
      <c r="EF10" s="19">
        <v>0.9222227207750644</v>
      </c>
      <c r="EG10" s="19">
        <v>0.79229916009406121</v>
      </c>
      <c r="EH10" s="19">
        <v>0.20493804490409057</v>
      </c>
      <c r="EI10" s="19">
        <v>0.6615152410471391</v>
      </c>
      <c r="EJ10" s="19">
        <v>0.36160707017186189</v>
      </c>
      <c r="EK10" s="19">
        <v>1.2391121798383682</v>
      </c>
      <c r="EL10" s="19">
        <v>1.0814882969659225</v>
      </c>
      <c r="EM10" s="19">
        <v>2.0544841065146953</v>
      </c>
      <c r="EN10" s="19">
        <v>0.88736090499599785</v>
      </c>
      <c r="EO10" s="19">
        <v>1.0605508643550208</v>
      </c>
      <c r="EP10" s="19" t="e">
        <v>#DIV/0!</v>
      </c>
      <c r="EQ10" s="19">
        <v>3.8960915534489713</v>
      </c>
      <c r="ER10" s="19">
        <v>0.99256820888883801</v>
      </c>
      <c r="ES10" s="19">
        <v>0.96306318666900581</v>
      </c>
      <c r="ET10" s="19">
        <v>0.30765603565671407</v>
      </c>
      <c r="EU10" s="19">
        <v>0.59173648656450362</v>
      </c>
      <c r="EV10" s="19">
        <v>0.89592942717284041</v>
      </c>
      <c r="EW10" s="19">
        <v>0.5566868653246736</v>
      </c>
      <c r="EX10" s="19">
        <v>1.5556902825106951</v>
      </c>
      <c r="EY10" s="19">
        <v>0.93809940341695908</v>
      </c>
      <c r="EZ10" s="19" t="e">
        <v>#DIV/0!</v>
      </c>
      <c r="FA10" s="19">
        <v>1.0636880440896312</v>
      </c>
      <c r="FB10" s="19">
        <v>0.89139821180016943</v>
      </c>
      <c r="FC10" s="19">
        <v>0.52854538127646222</v>
      </c>
      <c r="FD10" s="19">
        <v>0.53208676973342073</v>
      </c>
      <c r="FE10" s="19">
        <v>1.9303127967405898</v>
      </c>
      <c r="FF10" s="19">
        <v>0.70176533848479439</v>
      </c>
      <c r="FG10" s="19">
        <v>0.83485588571602509</v>
      </c>
      <c r="FH10" s="19">
        <v>1.3725762176170282</v>
      </c>
      <c r="FI10" s="19">
        <v>0.76235467431382753</v>
      </c>
      <c r="FJ10" s="19">
        <v>1.080169739878674</v>
      </c>
      <c r="FK10" s="19">
        <v>0.51298499175602263</v>
      </c>
      <c r="FL10" s="19">
        <v>0.75410294089307595</v>
      </c>
      <c r="FM10" s="19">
        <v>1.3519112299601221</v>
      </c>
      <c r="FN10" s="19">
        <v>1.121144342936885</v>
      </c>
      <c r="FO10" s="19">
        <v>0.94697070241532955</v>
      </c>
      <c r="FP10" s="19">
        <v>0.31514861151436879</v>
      </c>
      <c r="FQ10" s="19">
        <v>1.1409473451442544</v>
      </c>
      <c r="FR10" s="19">
        <v>0.83150431079244502</v>
      </c>
      <c r="FS10" s="19">
        <v>0.85946025318360808</v>
      </c>
      <c r="FT10" s="19">
        <v>0.85276675567628679</v>
      </c>
      <c r="FU10" s="19">
        <v>1.2401339267062161</v>
      </c>
      <c r="FV10" s="19">
        <v>0.11110156629043742</v>
      </c>
      <c r="FW10" s="19" t="e">
        <v>#DIV/0!</v>
      </c>
      <c r="FX10" s="19">
        <v>0.6707676091596616</v>
      </c>
      <c r="FY10" s="19">
        <v>0.40422764992120336</v>
      </c>
      <c r="FZ10" s="19">
        <v>3.4761716992207283</v>
      </c>
      <c r="GA10" s="19">
        <v>27.791458144787583</v>
      </c>
    </row>
    <row r="11" spans="1:183" ht="15" x14ac:dyDescent="0.25">
      <c r="A11" s="3" t="s">
        <v>70</v>
      </c>
      <c r="B11" s="21">
        <v>12239205</v>
      </c>
      <c r="C11" s="21">
        <v>28933020</v>
      </c>
      <c r="D11" s="21">
        <v>8813910</v>
      </c>
      <c r="E11" s="21">
        <v>10523069</v>
      </c>
      <c r="F11" s="21">
        <v>817852.3125</v>
      </c>
      <c r="G11" s="21">
        <v>6274788</v>
      </c>
      <c r="H11" s="21">
        <v>0</v>
      </c>
      <c r="I11" s="21">
        <v>60847400</v>
      </c>
      <c r="J11" s="21">
        <v>4697977.5</v>
      </c>
      <c r="K11" s="21">
        <v>6971260.5</v>
      </c>
      <c r="L11" s="21">
        <v>1254622.875</v>
      </c>
      <c r="M11" s="21">
        <v>82317904</v>
      </c>
      <c r="N11" s="21">
        <v>26008070</v>
      </c>
      <c r="O11" s="21">
        <v>307980.15625</v>
      </c>
      <c r="P11" s="21">
        <v>939967.8125</v>
      </c>
      <c r="Q11" s="21">
        <v>4156731.5</v>
      </c>
      <c r="R11" s="21">
        <v>10710596</v>
      </c>
      <c r="S11" s="21">
        <v>9637.0439453125</v>
      </c>
      <c r="T11" s="21">
        <v>146668.734375</v>
      </c>
      <c r="U11" s="21">
        <v>9512811</v>
      </c>
      <c r="V11" s="21">
        <v>9510135</v>
      </c>
      <c r="W11" s="37">
        <v>0</v>
      </c>
      <c r="X11" s="21">
        <v>2775594.5</v>
      </c>
      <c r="Y11" s="21">
        <v>1559772.125</v>
      </c>
      <c r="Z11" s="21">
        <v>13012031</v>
      </c>
      <c r="AA11" s="21">
        <v>613772.3125</v>
      </c>
      <c r="AB11" s="21">
        <v>2730692.5</v>
      </c>
      <c r="AC11" s="21">
        <v>28279028</v>
      </c>
      <c r="AD11" s="21">
        <v>22632.6015625</v>
      </c>
      <c r="AE11" s="21">
        <v>1324131</v>
      </c>
      <c r="AF11" s="21">
        <v>17715112</v>
      </c>
      <c r="AG11" s="21">
        <v>84255.0078125</v>
      </c>
      <c r="AH11" s="21">
        <v>17463.71875</v>
      </c>
      <c r="AI11" s="21">
        <v>2228022.5</v>
      </c>
      <c r="AJ11" s="21">
        <v>9026437</v>
      </c>
      <c r="AK11" s="21">
        <v>2741056.75</v>
      </c>
      <c r="AL11" s="21">
        <v>1810252.25</v>
      </c>
      <c r="AM11" s="21">
        <v>13639651</v>
      </c>
      <c r="AN11" s="21">
        <v>19747270</v>
      </c>
      <c r="AO11" s="21">
        <v>21558328</v>
      </c>
      <c r="AP11" s="21">
        <v>11487683</v>
      </c>
      <c r="AQ11" s="21">
        <v>21814876</v>
      </c>
      <c r="AR11" s="21">
        <v>4458636.5</v>
      </c>
      <c r="AS11" s="21">
        <v>23483754</v>
      </c>
      <c r="AT11" s="21">
        <v>1018829.125</v>
      </c>
      <c r="AU11" s="21">
        <v>1893451.875</v>
      </c>
      <c r="AV11" s="21">
        <v>9355023</v>
      </c>
      <c r="AW11" s="21">
        <v>74181.125</v>
      </c>
      <c r="AX11" s="21">
        <v>3620550.25</v>
      </c>
      <c r="AY11" s="21">
        <v>5849560.5</v>
      </c>
      <c r="AZ11" s="21">
        <v>67532096</v>
      </c>
      <c r="BA11" s="21">
        <v>540272832</v>
      </c>
      <c r="BB11" s="21">
        <v>5180315</v>
      </c>
      <c r="BC11" s="21">
        <v>1639047.25</v>
      </c>
      <c r="BD11" s="21">
        <v>0</v>
      </c>
      <c r="BE11" s="21">
        <v>8262624.5</v>
      </c>
      <c r="BF11" s="21">
        <v>1618912</v>
      </c>
      <c r="BG11" s="21">
        <v>418852.75</v>
      </c>
      <c r="BH11" s="21">
        <v>94355.15625</v>
      </c>
      <c r="BI11" s="21">
        <v>914081116.55737305</v>
      </c>
      <c r="BJ11" s="21">
        <f t="shared" si="1"/>
        <v>2015</v>
      </c>
      <c r="BK11" s="21">
        <f t="shared" si="2"/>
        <v>2</v>
      </c>
      <c r="BL11" s="21">
        <f>IF(B11/VLOOKUP($BK11,'Historical Calibration 2013'!$A$1:$BJ$13,1+BL$2,FALSE)&gt;NONUS!B319,NONUS!B319,IF(B11/VLOOKUP($BK11,'Historical Calibration 2013'!$A$1:$BJ$13,1+BL$2,FALSE)&lt;NONUS!B333,NONUS!B333,B11/VLOOKUP($BK11,'Historical Calibration 2013'!$A$1:$BJ$13,1+BL$2,FALSE)))</f>
        <v>1.0646730875959269</v>
      </c>
      <c r="BM11" s="21">
        <f>IF(C11/VLOOKUP($BK11,'Historical Calibration 2013'!$A$1:$BJ$13,1+BM$2,FALSE)&gt;Rate!C$196,Rate!C$196,IF(C11/VLOOKUP($BK11,'Historical Calibration 2013'!$A$1:$BJ$13,1+BM$2,FALSE)&lt;Rate!C$209,Rate!C$209,C11/VLOOKUP($BK11,'Historical Calibration 2013'!$A$1:$BJ$13,1+BM$2,FALSE)))</f>
        <v>0.92604688707248017</v>
      </c>
      <c r="BN11" s="21">
        <f>IF(D11/VLOOKUP($BK11,'Historical Calibration 2013'!$A$1:$BJ$13,1+BN$2,FALSE)&gt;Rate!D$196,Rate!D$196,IF(D11/VLOOKUP($BK11,'Historical Calibration 2013'!$A$1:$BJ$13,1+BN$2,FALSE)&lt;Rate!D$209,Rate!D$209,D11/VLOOKUP($BK11,'Historical Calibration 2013'!$A$1:$BJ$13,1+BN$2,FALSE)))</f>
        <v>1.1784474284607989</v>
      </c>
      <c r="BO11" s="21">
        <f>IF(E11/VLOOKUP($BK11,'Historical Calibration 2013'!$A$1:$BJ$13,1+BO$2,FALSE)&gt;Rate!E$196,Rate!E$196,IF(E11/VLOOKUP($BK11,'Historical Calibration 2013'!$A$1:$BJ$13,1+BO$2,FALSE)&lt;Rate!E$209,Rate!E$209,E11/VLOOKUP($BK11,'Historical Calibration 2013'!$A$1:$BJ$13,1+BO$2,FALSE)))</f>
        <v>0.6922871311619927</v>
      </c>
      <c r="BP11" s="21">
        <f>IF(F11/VLOOKUP($BK11,'Historical Calibration 2013'!$A$1:$BJ$13,1+BP$2,FALSE)&gt;NONUS!C319,NONUS!C319,IF(F11/VLOOKUP($BK11,'Historical Calibration 2013'!$A$1:$BJ$13,1+BP$2,FALSE)&lt;NONUS!C333,NONUS!C333,F11/VLOOKUP($BK11,'Historical Calibration 2013'!$A$1:$BJ$13,1+BP$2,FALSE)))</f>
        <v>0.69198038795127514</v>
      </c>
      <c r="BQ11" s="21">
        <f>IF((G11+H11)/VLOOKUP($BK11,'Historical Calibration 2013'!$A$1:$BJ$13,1+BQ$2,FALSE)&gt;NONUS!J319,NONUS!J319,IF((G11+H11)/VLOOKUP($BK11,'Historical Calibration 2013'!$A$1:$BJ$13,1+BQ$2,FALSE)&lt;NONUS!J333,NONUS!J333,(G11+H11)/VLOOKUP($BK11,'Historical Calibration 2013'!$A$1:$BJ$13,1+BQ$2,FALSE)))</f>
        <v>1.0338697280130495</v>
      </c>
      <c r="BR11" s="21" t="e">
        <f>IF(H11/VLOOKUP($BK11,'Historical Calibration 2013'!$A$1:$BJ$13,1+BR$2,FALSE)&gt;Rate!H$196,Rate!H$196,IF(H11/VLOOKUP($BK11,'Historical Calibration 2013'!$A$1:$BJ$13,1+BR$2,FALSE)&lt;Rate!H$209,Rate!H$209,H11/VLOOKUP($BK11,'Historical Calibration 2013'!$A$1:$BJ$13,1+BR$2,FALSE)))</f>
        <v>#DIV/0!</v>
      </c>
      <c r="BS11" s="21">
        <f>IF(I11/VLOOKUP($BK11,'Historical Calibration 2013'!$A$1:$BJ$13,1+BS$2,FALSE)&gt;Rate!I$196,Rate!I$196,IF(I11/VLOOKUP($BK11,'Historical Calibration 2013'!$A$1:$BJ$13,1+BS$2,FALSE)&lt;Rate!I$209,Rate!I$209,I11/VLOOKUP($BK11,'Historical Calibration 2013'!$A$1:$BJ$13,1+BS$2,FALSE)))</f>
        <v>1.1466753756158343</v>
      </c>
      <c r="BT11" s="21">
        <f>IF(J11/VLOOKUP($BK11,'Historical Calibration 2013'!$A$1:$BJ$13,1+BT$2,FALSE)&gt;Rate!J$196,Rate!J$196,IF(J11/VLOOKUP($BK11,'Historical Calibration 2013'!$A$1:$BJ$13,1+BT$2,FALSE)&lt;Rate!J$209,Rate!J$209,J11/VLOOKUP($BK11,'Historical Calibration 2013'!$A$1:$BJ$13,1+BT$2,FALSE)))</f>
        <v>0.72324244163383988</v>
      </c>
      <c r="BU11" s="21">
        <f>IF(K11/VLOOKUP($BK11,'Historical Calibration 2013'!$A$1:$BJ$13,1+BU$2,FALSE)&gt;Rate!K$196,Rate!K$196,IF(K11/VLOOKUP($BK11,'Historical Calibration 2013'!$A$1:$BJ$13,1+BU$2,FALSE)&lt;Rate!K$209,Rate!K$209,K11/VLOOKUP($BK11,'Historical Calibration 2013'!$A$1:$BJ$13,1+BU$2,FALSE)))</f>
        <v>0.79607889553918998</v>
      </c>
      <c r="BV11" s="21">
        <f>IF(L11/VLOOKUP($BK11,'Historical Calibration 2013'!$A$1:$BJ$13,1+BV$2,FALSE)&gt;Rate!L$196,Rate!L$196,IF(L11/VLOOKUP($BK11,'Historical Calibration 2013'!$A$1:$BJ$13,1+BV$2,FALSE)&lt;Rate!L$209,Rate!L$209,L11/VLOOKUP($BK11,'Historical Calibration 2013'!$A$1:$BJ$13,1+BV$2,FALSE)))</f>
        <v>0.3143365983971505</v>
      </c>
      <c r="BW11" s="21">
        <f>IF(M11/VLOOKUP($BK11,'Historical Calibration 2013'!$A$1:$BJ$13,1+BW$2,FALSE)&gt;Rate!M$196,Rate!M$196,IF(M11/VLOOKUP($BK11,'Historical Calibration 2013'!$A$1:$BJ$13,1+BW$2,FALSE)&lt;Rate!M$209,Rate!M$209,M11/VLOOKUP($BK11,'Historical Calibration 2013'!$A$1:$BJ$13,1+BW$2,FALSE)))</f>
        <v>0.96720074379537024</v>
      </c>
      <c r="BX11" s="21">
        <f>IF(N11/VLOOKUP($BK11,'Historical Calibration 2013'!$A$1:$BJ$13,1+BX$2,FALSE)&gt;Rate!N$196,Rate!N$196,IF(N11/VLOOKUP($BK11,'Historical Calibration 2013'!$A$1:$BJ$13,1+BX$2,FALSE)&lt;Rate!N$209,Rate!N$209,N11/VLOOKUP($BK11,'Historical Calibration 2013'!$A$1:$BJ$13,1+BX$2,FALSE)))</f>
        <v>0.95229807933476984</v>
      </c>
      <c r="BY11" s="21">
        <f>IF(O11/VLOOKUP($BK11,'Historical Calibration 2013'!$A$1:$BJ$13,1+BY$2,FALSE)&gt;Rate!O$196,Rate!O$196,IF(O11/VLOOKUP($BK11,'Historical Calibration 2013'!$A$1:$BJ$13,1+BY$2,FALSE)&lt;Rate!O$209,Rate!O$209,O11/VLOOKUP($BK11,'Historical Calibration 2013'!$A$1:$BJ$13,1+BY$2,FALSE)))</f>
        <v>0.49470718555477594</v>
      </c>
      <c r="BZ11" s="21">
        <f>IF(P11/VLOOKUP($BK11,'Historical Calibration 2013'!$A$1:$BJ$13,1+BZ$2,FALSE)&gt;Rate!P$196,Rate!P$196,IF(P11/VLOOKUP($BK11,'Historical Calibration 2013'!$A$1:$BJ$13,1+BZ$2,FALSE)&lt;Rate!P$209,Rate!P$209,P11/VLOOKUP($BK11,'Historical Calibration 2013'!$A$1:$BJ$13,1+BZ$2,FALSE)))</f>
        <v>0.73374508705715213</v>
      </c>
      <c r="CA11" s="21">
        <f>IF(Q11/VLOOKUP($BK11,'Historical Calibration 2013'!$A$1:$BJ$13,1+CA$2,FALSE)&gt;Rate!Q$196,Rate!Q$196,IF(Q11/VLOOKUP($BK11,'Historical Calibration 2013'!$A$1:$BJ$13,1+CA$2,FALSE)&lt;Rate!Q$209,Rate!Q$209,Q11/VLOOKUP($BK11,'Historical Calibration 2013'!$A$1:$BJ$13,1+CA$2,FALSE)))</f>
        <v>1.5089827847957895</v>
      </c>
      <c r="CB11" s="21">
        <f>IF(R11/VLOOKUP($BK11,'Historical Calibration 2013'!$A$1:$BJ$13,1+CB$2,FALSE)&gt;Rate!R$196,Rate!R$196,IF(R11/VLOOKUP($BK11,'Historical Calibration 2013'!$A$1:$BJ$13,1+CB$2,FALSE)&lt;Rate!R$209,Rate!R$209,R11/VLOOKUP($BK11,'Historical Calibration 2013'!$A$1:$BJ$13,1+CB$2,FALSE)))</f>
        <v>1.3937687818110673</v>
      </c>
      <c r="CC11" s="21">
        <f>IF(S11/VLOOKUP($BK11,'Historical Calibration 2013'!$A$1:$BJ$13,1+CC$2,FALSE)&gt;Rate!S$196,Rate!S$196,IF(S11/VLOOKUP($BK11,'Historical Calibration 2013'!$A$1:$BJ$13,1+CC$2,FALSE)&lt;Rate!S$209,Rate!S$209,S11/VLOOKUP($BK11,'Historical Calibration 2013'!$A$1:$BJ$13,1+CC$2,FALSE)))</f>
        <v>2.4095563139931739</v>
      </c>
      <c r="CD11" s="21">
        <f>IF(T11/VLOOKUP($BK11,'Historical Calibration 2013'!$A$1:$BJ$13,1+CD$2,FALSE)&gt;Rate!T$196,Rate!T$196,IF(T11/VLOOKUP($BK11,'Historical Calibration 2013'!$A$1:$BJ$13,1+CD$2,FALSE)&lt;Rate!T$209,Rate!T$209,T11/VLOOKUP($BK11,'Historical Calibration 2013'!$A$1:$BJ$13,1+CD$2,FALSE)))</f>
        <v>7.6714285714285717</v>
      </c>
      <c r="CE11" s="21">
        <f>IF(U11/VLOOKUP($BK11,'Historical Calibration 2013'!$A$1:$BJ$13,1+CE$2,FALSE)&gt;Rate!U$196,Rate!U$196,IF(U11/VLOOKUP($BK11,'Historical Calibration 2013'!$A$1:$BJ$13,1+CE$2,FALSE)&lt;Rate!U$209,Rate!U$209,U11/VLOOKUP($BK11,'Historical Calibration 2013'!$A$1:$BJ$13,1+CE$2,FALSE)))</f>
        <v>1.1151811727700007</v>
      </c>
      <c r="CF11" s="21">
        <f>IF(V11/VLOOKUP($BK11,'Historical Calibration 2013'!$A$1:$BJ$13,1+CF$2,FALSE)&gt;Rate!V$196,Rate!V$196,IF(V11/VLOOKUP($BK11,'Historical Calibration 2013'!$A$1:$BJ$13,1+CF$2,FALSE)&lt;Rate!V$209,Rate!V$209,V11/VLOOKUP($BK11,'Historical Calibration 2013'!$A$1:$BJ$13,1+CF$2,FALSE)))</f>
        <v>0.73093373730107125</v>
      </c>
      <c r="CG11" s="21">
        <f>(W11+'Historical Calibration 2013'!W93)/VLOOKUP($BK11,'Historical Calibration 2013'!$A$1:$BJ$13,1+CG$2,FALSE)</f>
        <v>1</v>
      </c>
      <c r="CH11" s="21">
        <f>IF(X11/VLOOKUP($BK11,'Historical Calibration 2013'!$A$1:$BJ$13,1+CH$2,FALSE)&gt;Rate!X$196,Rate!X$196,IF(X11/VLOOKUP($BK11,'Historical Calibration 2013'!$A$1:$BJ$13,1+CH$2,FALSE)&lt;Rate!X$209,Rate!X$209,X11/VLOOKUP($BK11,'Historical Calibration 2013'!$A$1:$BJ$13,1+CH$2,FALSE)))</f>
        <v>4.591836734693878</v>
      </c>
      <c r="CI11" s="21">
        <f>IF(Y11/VLOOKUP($BK11,'Historical Calibration 2013'!$A$1:$BJ$13,1+CI$2,FALSE)&gt;Rate!Y$196,Rate!Y$196,IF(Y11/VLOOKUP($BK11,'Historical Calibration 2013'!$A$1:$BJ$13,1+CI$2,FALSE)&lt;Rate!Y$209,Rate!Y$209,Y11/VLOOKUP($BK11,'Historical Calibration 2013'!$A$1:$BJ$13,1+CI$2,FALSE)))</f>
        <v>0.68464718838844307</v>
      </c>
      <c r="CJ11" s="21">
        <f>IF(Z11/VLOOKUP($BK11,'Historical Calibration 2013'!$A$1:$BJ$13,1+CJ$2,FALSE)&gt;Rate!Z$196,Rate!Z$196,IF(Z11/VLOOKUP($BK11,'Historical Calibration 2013'!$A$1:$BJ$13,1+CJ$2,FALSE)&lt;Rate!Z$209,Rate!Z$209,Z11/VLOOKUP($BK11,'Historical Calibration 2013'!$A$1:$BJ$13,1+CJ$2,FALSE)))</f>
        <v>1.0966679477389916</v>
      </c>
      <c r="CK11" s="21">
        <f>IF(AA11/VLOOKUP($BK11,'Historical Calibration 2013'!$A$1:$BJ$13,1+CK$2,FALSE)&gt;Rate!AA$196,Rate!AA$196,IF(AA11/VLOOKUP($BK11,'Historical Calibration 2013'!$A$1:$BJ$13,1+CK$2,FALSE)&lt;Rate!AA$209,Rate!AA$209,AA11/VLOOKUP($BK11,'Historical Calibration 2013'!$A$1:$BJ$13,1+CK$2,FALSE)))</f>
        <v>0.47016409746394827</v>
      </c>
      <c r="CL11" s="21">
        <f>IF(AB11/VLOOKUP($BK11,'Historical Calibration 2013'!$A$1:$BJ$13,1+CL$2,FALSE)&gt;Rate!AB$196,Rate!AB$196,IF(AB11/VLOOKUP($BK11,'Historical Calibration 2013'!$A$1:$BJ$13,1+CL$2,FALSE)&lt;Rate!AB$209,Rate!AB$209,AB11/VLOOKUP($BK11,'Historical Calibration 2013'!$A$1:$BJ$13,1+CL$2,FALSE)))</f>
        <v>1.0798607609703628</v>
      </c>
      <c r="CM11" s="21">
        <f>IF(AC11/VLOOKUP($BK11,'Historical Calibration 2013'!$A$1:$BJ$13,1+CM$2,FALSE)&gt;Rate!AC$196,Rate!AC$196,IF(AC11/VLOOKUP($BK11,'Historical Calibration 2013'!$A$1:$BJ$13,1+CM$2,FALSE)&lt;Rate!AC$209,Rate!AC$209,AC11/VLOOKUP($BK11,'Historical Calibration 2013'!$A$1:$BJ$13,1+CM$2,FALSE)))</f>
        <v>0.9927471500542554</v>
      </c>
      <c r="CN11" s="21">
        <f>IF(AD11/VLOOKUP($BK11,'Historical Calibration 2013'!$A$1:$BJ$13,1+CN$2,FALSE)&gt;Rate!AD$196,Rate!AD$196,IF(AD11/VLOOKUP($BK11,'Historical Calibration 2013'!$A$1:$BJ$13,1+CN$2,FALSE)&lt;Rate!AD$209,Rate!AD$209,AD11/VLOOKUP($BK11,'Historical Calibration 2013'!$A$1:$BJ$13,1+CN$2,FALSE)))</f>
        <v>0.75799145515621102</v>
      </c>
      <c r="CO11" s="21">
        <f>IF(AE11/VLOOKUP($BK11,'Historical Calibration 2013'!$A$1:$BJ$13,1+CO$2,FALSE)&gt;NONUS!E319,NONUS!E319,IF(AE11/VLOOKUP($BK11,'Historical Calibration 2013'!$A$1:$BJ$13,1+CO$2,FALSE)&lt;NONUS!E333,NONUS!E333,AE11/VLOOKUP($BK11,'Historical Calibration 2013'!$A$1:$BJ$13,1+CO$2,FALSE)))</f>
        <v>1.8783169797255448</v>
      </c>
      <c r="CP11" s="21">
        <f>IF(AF11/VLOOKUP($BK11,'Historical Calibration 2013'!$A$1:$BJ$13,1+CP$2,FALSE)&gt;Rate!AF$196,Rate!AF$196,IF(AF11/VLOOKUP($BK11,'Historical Calibration 2013'!$A$1:$BJ$13,1+CP$2,FALSE)&lt;Rate!AF$209,Rate!AF$209,AF11/VLOOKUP($BK11,'Historical Calibration 2013'!$A$1:$BJ$13,1+CP$2,FALSE)))</f>
        <v>1.0245676051295725</v>
      </c>
      <c r="CQ11" s="21" t="e">
        <f>IF(AG11/VLOOKUP($BK11,'Historical Calibration 2013'!$A$1:$BJ$13,1+CQ$2,FALSE)&gt;Rate!AG$196,Rate!AG$196,IF(AG11/VLOOKUP($BK11,'Historical Calibration 2013'!$A$1:$BJ$13,1+CQ$2,FALSE)&lt;Rate!AG$209,Rate!AG$209,AG11/VLOOKUP($BK11,'Historical Calibration 2013'!$A$1:$BJ$13,1+CQ$2,FALSE)))</f>
        <v>#DIV/0!</v>
      </c>
      <c r="CR11" s="21">
        <f>IF(AH11/VLOOKUP($BK11,'Historical Calibration 2013'!$A$1:$BJ$13,1+CR$2,FALSE)&gt;Rate!AH$196,Rate!AH$196,IF(AH11/VLOOKUP($BK11,'Historical Calibration 2013'!$A$1:$BJ$13,1+CR$2,FALSE)&lt;Rate!AH$209,Rate!AH$209,AH11/VLOOKUP($BK11,'Historical Calibration 2013'!$A$1:$BJ$13,1+CR$2,FALSE)))</f>
        <v>4.5783783783783782</v>
      </c>
      <c r="CS11" s="21">
        <f>IF(AI11/VLOOKUP($BK11,'Historical Calibration 2013'!$A$1:$BJ$13,1+CS$2,FALSE)&gt;Rate!AI$196,Rate!AI$196,IF(AI11/VLOOKUP($BK11,'Historical Calibration 2013'!$A$1:$BJ$13,1+CS$2,FALSE)&lt;Rate!AI$209,Rate!AI$209,AI11/VLOOKUP($BK11,'Historical Calibration 2013'!$A$1:$BJ$13,1+CS$2,FALSE)))</f>
        <v>0.72749664662697044</v>
      </c>
      <c r="CT11" s="21">
        <f>IF(AJ11/VLOOKUP($BK11,'Historical Calibration 2013'!$A$1:$BJ$13,1+CT$2,FALSE)&gt;Rate!AJ$196,Rate!AJ$196,IF(AJ11/VLOOKUP($BK11,'Historical Calibration 2013'!$A$1:$BJ$13,1+CT$2,FALSE)&lt;Rate!AJ$209,Rate!AJ$209,AJ11/VLOOKUP($BK11,'Historical Calibration 2013'!$A$1:$BJ$13,1+CT$2,FALSE)))</f>
        <v>0.84333727048212181</v>
      </c>
      <c r="CU11" s="21">
        <f>IF(AK11/VLOOKUP($BK11,'Historical Calibration 2013'!$A$1:$BJ$13,1+CU$2,FALSE)&gt;Rate!AK$196,Rate!AK$196,IF(AK11/VLOOKUP($BK11,'Historical Calibration 2013'!$A$1:$BJ$13,1+CU$2,FALSE)&lt;Rate!AK$209,Rate!AK$209,AK11/VLOOKUP($BK11,'Historical Calibration 2013'!$A$1:$BJ$13,1+CU$2,FALSE)))</f>
        <v>1.2216550475905237</v>
      </c>
      <c r="CV11" s="21">
        <f>IF(AL11/VLOOKUP($BK11,'Historical Calibration 2013'!$A$1:$BJ$13,1+CV$2,FALSE)&gt;NONUS!F319,NONUS!F319,IF(AL11/VLOOKUP($BK11,'Historical Calibration 2013'!$A$1:$BJ$13,1+CV$2,FALSE)&lt;NONUS!F333,NONUS!F333,AL11/VLOOKUP($BK11,'Historical Calibration 2013'!$A$1:$BJ$13,1+CV$2,FALSE)))</f>
        <v>2.6987766954433265</v>
      </c>
      <c r="CW11" s="21">
        <f>IF(AM11/VLOOKUP($BK11,'Historical Calibration 2013'!$A$1:$BJ$13,1+CW$2,FALSE)&gt;Rate!AM$196,Rate!AM$196,IF(AM11/VLOOKUP($BK11,'Historical Calibration 2013'!$A$1:$BJ$13,1+CW$2,FALSE)&lt;Rate!AM$209,Rate!AM$209,AM11/VLOOKUP($BK11,'Historical Calibration 2013'!$A$1:$BJ$13,1+CW$2,FALSE)))</f>
        <v>0.7393149882903981</v>
      </c>
      <c r="CX11" s="21">
        <f>IF(AN11/VLOOKUP($BK11,'Historical Calibration 2013'!$A$1:$BJ$13,1+CX$2,FALSE)&gt;Rate!AN$196,Rate!AN$196,IF(AN11/VLOOKUP($BK11,'Historical Calibration 2013'!$A$1:$BJ$13,1+CX$2,FALSE)&lt;Rate!AN$209,Rate!AN$209,AN11/VLOOKUP($BK11,'Historical Calibration 2013'!$A$1:$BJ$13,1+CX$2,FALSE)))</f>
        <v>0.87292171705115895</v>
      </c>
      <c r="CY11" s="21">
        <f>IF(AO11/VLOOKUP($BK11,'Historical Calibration 2013'!$A$1:$BJ$13,1+CY$2,FALSE)&gt;Rate!AO$196,Rate!AO$196,IF(AO11/VLOOKUP($BK11,'Historical Calibration 2013'!$A$1:$BJ$13,1+CY$2,FALSE)&lt;Rate!AO$209,Rate!AO$209,AO11/VLOOKUP($BK11,'Historical Calibration 2013'!$A$1:$BJ$13,1+CY$2,FALSE)))</f>
        <v>1.6420976301230983</v>
      </c>
      <c r="CZ11" s="21">
        <f>IF(AP11/VLOOKUP($BK11,'Historical Calibration 2013'!$A$1:$BJ$13,1+CZ$2,FALSE)&gt;Rate!AP$196,Rate!AP$196,IF(AP11/VLOOKUP($BK11,'Historical Calibration 2013'!$A$1:$BJ$13,1+CZ$2,FALSE)&lt;Rate!AP$209,Rate!AP$209,AP11/VLOOKUP($BK11,'Historical Calibration 2013'!$A$1:$BJ$13,1+CZ$2,FALSE)))</f>
        <v>1.2251551296308127</v>
      </c>
      <c r="DA11" s="21">
        <f>IF(AQ11/VLOOKUP($BK11,'Historical Calibration 2013'!$A$1:$BJ$13,1+DA$2,FALSE)&gt;NONUS!G319,NONUS!G319,IF(AQ11/VLOOKUP($BK11,'Historical Calibration 2013'!$A$1:$BJ$13,1+DA$2,FALSE)&lt;NONUS!G333,NONUS!G333,AQ11/VLOOKUP($BK11,'Historical Calibration 2013'!$A$1:$BJ$13,1+DA$2,FALSE)))</f>
        <v>1.3951337309204206</v>
      </c>
      <c r="DB11" s="21">
        <f>IF(AR11/VLOOKUP($BK11,'Historical Calibration 2013'!$A$1:$BJ$13,1+DB$2,FALSE)&gt;Rate!AR$196,Rate!AR$196,IF(AR11/VLOOKUP($BK11,'Historical Calibration 2013'!$A$1:$BJ$13,1+DB$2,FALSE)&lt;Rate!AR$209,Rate!AR$209,AR11/VLOOKUP($BK11,'Historical Calibration 2013'!$A$1:$BJ$13,1+DB$2,FALSE)))</f>
        <v>0.59373201447231572</v>
      </c>
      <c r="DC11" s="21">
        <f>IF(AS11/VLOOKUP($BK11,'Historical Calibration 2013'!$A$1:$BJ$13,1+DC$2,FALSE)&gt;Rate!AS$196,Rate!AS$196,IF(AS11/VLOOKUP($BK11,'Historical Calibration 2013'!$A$1:$BJ$13,1+DC$2,FALSE)&lt;Rate!AS$209,Rate!AS$209,AS11/VLOOKUP($BK11,'Historical Calibration 2013'!$A$1:$BJ$13,1+DC$2,FALSE)))</f>
        <v>0.75855495769503345</v>
      </c>
      <c r="DD11" s="21" t="e">
        <f>(AT11+'Historical Calibration 2013'!AT93)/VLOOKUP($BK11,'Historical Calibration 2013'!$A$1:$BJ$13,1+DD$2,FALSE)</f>
        <v>#DIV/0!</v>
      </c>
      <c r="DE11" s="21">
        <f>IF(AU11/VLOOKUP($BK11,'Historical Calibration 2013'!$A$1:$BJ$13,1+DE$2,FALSE)&gt;Rate!AU$196,Rate!AU$196,IF(AU11/VLOOKUP($BK11,'Historical Calibration 2013'!$A$1:$BJ$13,1+DE$2,FALSE)&lt;Rate!AU$209,Rate!AU$209,AU11/VLOOKUP($BK11,'Historical Calibration 2013'!$A$1:$BJ$13,1+DE$2,FALSE)))</f>
        <v>0.69386211416566412</v>
      </c>
      <c r="DF11" s="21">
        <f>IF(AV11/VLOOKUP($BK11,'Historical Calibration 2013'!$A$1:$BJ$13,1+DF$2,FALSE)&gt;Rate!AV$196,Rate!AV$196,IF(AV11/VLOOKUP($BK11,'Historical Calibration 2013'!$A$1:$BJ$13,1+DF$2,FALSE)&lt;Rate!AV$209,Rate!AV$209,AV11/VLOOKUP($BK11,'Historical Calibration 2013'!$A$1:$BJ$13,1+DF$2,FALSE)))</f>
        <v>0.9760813191119696</v>
      </c>
      <c r="DG11" s="21">
        <f>IF(AW11/VLOOKUP($BK11,'Historical Calibration 2013'!$A$1:$BJ$13,1+DG$2,FALSE)&gt;Rate!AW$196,Rate!AW$196,IF(AW11/VLOOKUP($BK11,'Historical Calibration 2013'!$A$1:$BJ$13,1+DG$2,FALSE)&lt;Rate!AW$209,Rate!AW$209,AW11/VLOOKUP($BK11,'Historical Calibration 2013'!$A$1:$BJ$13,1+DG$2,FALSE)))</f>
        <v>4.6188753974831309</v>
      </c>
      <c r="DH11" s="21">
        <f>IF(AX11/VLOOKUP($BK11,'Historical Calibration 2013'!$A$1:$BJ$13,1+DH$2,FALSE)&gt;NONUS!I319,NONUS!I319,IF(AX11/VLOOKUP($BK11,'Historical Calibration 2013'!$A$1:$BJ$13,1+DH$2,FALSE)&lt;NONUS!I333,NONUS!I333,AX11/VLOOKUP($BK11,'Historical Calibration 2013'!$A$1:$BJ$13,1+DH$2,FALSE)))</f>
        <v>1.4543072484189825</v>
      </c>
      <c r="DI11" s="21">
        <f>IF(AY11/VLOOKUP($BK11,'Historical Calibration 2013'!$A$1:$BJ$13,1+DI$2,FALSE)&gt;Rate!AY$196,Rate!AY$196,IF(AY11/VLOOKUP($BK11,'Historical Calibration 2013'!$A$1:$BJ$13,1+DI$2,FALSE)&lt;Rate!AY$209,Rate!AY$209,AY11/VLOOKUP($BK11,'Historical Calibration 2013'!$A$1:$BJ$13,1+DI$2,FALSE)))</f>
        <v>0.97091218991340633</v>
      </c>
      <c r="DJ11" s="21">
        <f>IF(AZ11/VLOOKUP($BK11,'Historical Calibration 2013'!$A$1:$BJ$13,1+DJ$2,FALSE)&gt;Rate!AZ$196,Rate!AZ$196,IF(AZ11/VLOOKUP($BK11,'Historical Calibration 2013'!$A$1:$BJ$13,1+DJ$2,FALSE)&lt;Rate!AZ$209,Rate!AZ$209,AZ11/VLOOKUP($BK11,'Historical Calibration 2013'!$A$1:$BJ$13,1+DJ$2,FALSE)))</f>
        <v>1.0665431854459355</v>
      </c>
      <c r="DK11" s="21">
        <f>IF(BA11/VLOOKUP($BK11,'Historical Calibration 2013'!$A$1:$BJ$13,1+DK$2,FALSE)&gt;Rate!BA$196,Rate!BA$196,IF(BA11/VLOOKUP($BK11,'Historical Calibration 2013'!$A$1:$BJ$13,1+DK$2,FALSE)&lt;Rate!BA$209,Rate!BA$209,BA11/VLOOKUP($BK11,'Historical Calibration 2013'!$A$1:$BJ$13,1+DK$2,FALSE)))</f>
        <v>0.94841429198620719</v>
      </c>
      <c r="DL11" s="21">
        <f>IF(BB11/VLOOKUP($BK11,'Historical Calibration 2013'!$A$1:$BJ$13,1+DL$2,FALSE)&gt;Rate!BB$196,Rate!BB$196,IF(BB11/VLOOKUP($BK11,'Historical Calibration 2013'!$A$1:$BJ$13,1+DL$2,FALSE)&lt;Rate!BB$209,Rate!BB$209,BB11/VLOOKUP($BK11,'Historical Calibration 2013'!$A$1:$BJ$13,1+DL$2,FALSE)))</f>
        <v>1.3067717435613873</v>
      </c>
      <c r="DM11" s="21">
        <f>IF(BC11/VLOOKUP($BK11,'Historical Calibration 2013'!$A$1:$BJ$13,1+DM$2,FALSE)&gt;Rate!BC$196,Rate!BC$196,IF(BC11/VLOOKUP($BK11,'Historical Calibration 2013'!$A$1:$BJ$13,1+DM$2,FALSE)&lt;Rate!BC$209,Rate!BC$209,BC11/VLOOKUP($BK11,'Historical Calibration 2013'!$A$1:$BJ$13,1+DM$2,FALSE)))</f>
        <v>0.75076995972518357</v>
      </c>
      <c r="DN11" s="21" t="e">
        <f>IF(BD11/VLOOKUP($BK11,'Historical Calibration 2013'!$A$1:$BJ$13,1+DN$2,FALSE)&gt;Rate!BD$196,Rate!BD$196,IF(BD11/VLOOKUP($BK11,'Historical Calibration 2013'!$A$1:$BJ$13,1+DN$2,FALSE)&lt;Rate!BD$209,Rate!BD$209,BD11/VLOOKUP($BK11,'Historical Calibration 2013'!$A$1:$BJ$13,1+DN$2,FALSE)))</f>
        <v>#DIV/0!</v>
      </c>
      <c r="DO11" s="21">
        <f>IF(BE11/VLOOKUP($BK11,'Historical Calibration 2013'!$A$1:$BJ$13,1+DO$2,FALSE)&gt;Rate!BE$196,Rate!BE$196,IF(BE11/VLOOKUP($BK11,'Historical Calibration 2013'!$A$1:$BJ$13,1+DO$2,FALSE)&lt;Rate!BE$209,Rate!BE$209,BE11/VLOOKUP($BK11,'Historical Calibration 2013'!$A$1:$BJ$13,1+DO$2,FALSE)))</f>
        <v>0.73132543823546337</v>
      </c>
      <c r="DP11" s="21">
        <f>IF(BF11/VLOOKUP($BK11,'Historical Calibration 2013'!$A$1:$BJ$13,1+DP$2,FALSE)&gt;Rate!BF$196,Rate!BF$196,IF(BF11/VLOOKUP($BK11,'Historical Calibration 2013'!$A$1:$BJ$13,1+DP$2,FALSE)&lt;Rate!BF$209,Rate!BF$209,BF11/VLOOKUP($BK11,'Historical Calibration 2013'!$A$1:$BJ$13,1+DP$2,FALSE)))</f>
        <v>0.5662205226258763</v>
      </c>
      <c r="DQ11" s="21">
        <f>IF(BG11/VLOOKUP($BK11,'Historical Calibration 2013'!$A$1:$BJ$13,1+DQ$2,FALSE)&gt;Rate!BG$196,Rate!BG$196,IF(BG11/VLOOKUP($BK11,'Historical Calibration 2013'!$A$1:$BJ$13,1+DQ$2,FALSE)&lt;Rate!BG$209,Rate!BG$209,BG11/VLOOKUP($BK11,'Historical Calibration 2013'!$A$1:$BJ$13,1+DQ$2,FALSE)))</f>
        <v>4.4000000000000004</v>
      </c>
      <c r="DR11" s="21">
        <f>IF(BH11/VLOOKUP($BK11,'Historical Calibration 2013'!$A$1:$BJ$13,1+DR$2,FALSE)&gt;Rate!BH$196,Rate!BH$196,IF(BH11/VLOOKUP($BK11,'Historical Calibration 2013'!$A$1:$BJ$13,1+DR$2,FALSE)&lt;Rate!BH$209,Rate!BH$209,BH11/VLOOKUP($BK11,'Historical Calibration 2013'!$A$1:$BJ$13,1+DR$2,FALSE)))</f>
        <v>4.4761904761904763</v>
      </c>
      <c r="DU11" s="19">
        <v>1.0397392425368006</v>
      </c>
      <c r="DV11" s="19">
        <v>0.69581712467009227</v>
      </c>
      <c r="DW11" s="19">
        <v>0.7294636659047371</v>
      </c>
      <c r="DX11" s="19">
        <v>0.6322583425216638</v>
      </c>
      <c r="DY11" s="19">
        <v>0.55927452891570439</v>
      </c>
      <c r="DZ11" s="19">
        <v>1.0193998410011162</v>
      </c>
      <c r="EA11" s="19" t="e">
        <v>#DIV/0!</v>
      </c>
      <c r="EB11" s="19">
        <v>1.1306498789484962</v>
      </c>
      <c r="EC11" s="19">
        <v>0.48662164417286718</v>
      </c>
      <c r="ED11" s="19">
        <v>0.68321429138322187</v>
      </c>
      <c r="EE11" s="19">
        <v>0.10706522998790287</v>
      </c>
      <c r="EF11" s="19">
        <v>0.85025163486584276</v>
      </c>
      <c r="EG11" s="19">
        <v>0.71000887925494816</v>
      </c>
      <c r="EH11" s="19">
        <v>0.13417868205931599</v>
      </c>
      <c r="EI11" s="19">
        <v>0.60435402851555942</v>
      </c>
      <c r="EJ11" s="19">
        <v>0.35766753985431221</v>
      </c>
      <c r="EK11" s="19">
        <v>1.1662715272266235</v>
      </c>
      <c r="EL11" s="19">
        <v>1.4401931598994013</v>
      </c>
      <c r="EM11" s="19">
        <v>3.8002728032003592</v>
      </c>
      <c r="EN11" s="19">
        <v>0.91123582886992138</v>
      </c>
      <c r="EO11" s="19">
        <v>0.62974823494689858</v>
      </c>
      <c r="EP11" s="19" t="e">
        <v>#DIV/0!</v>
      </c>
      <c r="EQ11" s="19">
        <v>3.8309453409158656</v>
      </c>
      <c r="ER11" s="19">
        <v>0.55790838038409929</v>
      </c>
      <c r="ES11" s="19">
        <v>0.87791237465297267</v>
      </c>
      <c r="ET11" s="19">
        <v>8.0688013238631159E-2</v>
      </c>
      <c r="EU11" s="19">
        <v>0.49789094985852667</v>
      </c>
      <c r="EV11" s="19">
        <v>0.7809128321894232</v>
      </c>
      <c r="EW11" s="19">
        <v>0.39618573810478702</v>
      </c>
      <c r="EX11" s="19">
        <v>2.5588098115036395</v>
      </c>
      <c r="EY11" s="19">
        <v>0.75000876212310585</v>
      </c>
      <c r="EZ11" s="19" t="e">
        <v>#DIV/0!</v>
      </c>
      <c r="FA11" s="19">
        <v>34.554299997458003</v>
      </c>
      <c r="FB11" s="19">
        <v>0.6926736472551972</v>
      </c>
      <c r="FC11" s="19">
        <v>0.48833896847933389</v>
      </c>
      <c r="FD11" s="19">
        <v>0.631132327327247</v>
      </c>
      <c r="FE11" s="19">
        <v>5.3170793764593549</v>
      </c>
      <c r="FF11" s="19">
        <v>0.65612183057325513</v>
      </c>
      <c r="FG11" s="19">
        <v>0.62891109731925154</v>
      </c>
      <c r="FH11" s="19">
        <v>1.3021675694079993</v>
      </c>
      <c r="FI11" s="19">
        <v>0.67359171794461337</v>
      </c>
      <c r="FJ11" s="19">
        <v>1.0059119855137502</v>
      </c>
      <c r="FK11" s="19">
        <v>0.57811761353270719</v>
      </c>
      <c r="FL11" s="19">
        <v>0.60590828895677895</v>
      </c>
      <c r="FM11" s="19">
        <v>1.0503436611503751</v>
      </c>
      <c r="FN11" s="19">
        <v>0.56965319571293349</v>
      </c>
      <c r="FO11" s="19">
        <v>0.93348838606941831</v>
      </c>
      <c r="FP11" s="19">
        <v>1.2761970530988274</v>
      </c>
      <c r="FQ11" s="19">
        <v>1.1091424265405281</v>
      </c>
      <c r="FR11" s="19">
        <v>0.71180015831207266</v>
      </c>
      <c r="FS11" s="19">
        <v>0.81927052479150309</v>
      </c>
      <c r="FT11" s="19">
        <v>0.76552579604187843</v>
      </c>
      <c r="FU11" s="19">
        <v>1.2279648292925094</v>
      </c>
      <c r="FV11" s="19">
        <v>2.4193071572675147E-2</v>
      </c>
      <c r="FW11" s="19" t="e">
        <v>#DIV/0!</v>
      </c>
      <c r="FX11" s="19">
        <v>0.69481437226448572</v>
      </c>
      <c r="FY11" s="19">
        <v>0.11865381353859294</v>
      </c>
      <c r="FZ11" s="19">
        <v>3.6618583159581353</v>
      </c>
      <c r="GA11" s="19">
        <v>560.89345313641434</v>
      </c>
    </row>
    <row r="12" spans="1:183" ht="15" x14ac:dyDescent="0.25">
      <c r="A12" s="3" t="s">
        <v>71</v>
      </c>
      <c r="B12" s="21">
        <v>12290307</v>
      </c>
      <c r="C12" s="21">
        <v>37009484</v>
      </c>
      <c r="D12" s="21">
        <v>14336147</v>
      </c>
      <c r="E12" s="21">
        <v>12069129</v>
      </c>
      <c r="F12" s="21">
        <v>524172.78125</v>
      </c>
      <c r="G12" s="21">
        <v>7037949</v>
      </c>
      <c r="H12" s="21">
        <v>0</v>
      </c>
      <c r="I12" s="21">
        <v>53132140</v>
      </c>
      <c r="J12" s="21">
        <v>7274056.5</v>
      </c>
      <c r="K12" s="21">
        <v>5538130</v>
      </c>
      <c r="L12" s="21">
        <v>4427640.5</v>
      </c>
      <c r="M12" s="21">
        <v>91891048</v>
      </c>
      <c r="N12" s="21">
        <v>31422678</v>
      </c>
      <c r="O12" s="21">
        <v>117053.390625</v>
      </c>
      <c r="P12" s="21">
        <v>1048863</v>
      </c>
      <c r="Q12" s="21">
        <v>4945980</v>
      </c>
      <c r="R12" s="21">
        <v>12006713</v>
      </c>
      <c r="S12" s="21">
        <v>14442.3486328125</v>
      </c>
      <c r="T12" s="21">
        <v>477141.15625</v>
      </c>
      <c r="U12" s="21">
        <v>13056864</v>
      </c>
      <c r="V12" s="21">
        <v>7064990.5</v>
      </c>
      <c r="W12" s="37">
        <v>0</v>
      </c>
      <c r="X12" s="21">
        <v>360629.84375</v>
      </c>
      <c r="Y12" s="21">
        <v>880880.125</v>
      </c>
      <c r="Z12" s="21">
        <v>11950929</v>
      </c>
      <c r="AA12" s="21">
        <v>1327217.5</v>
      </c>
      <c r="AB12" s="21">
        <v>3960270</v>
      </c>
      <c r="AC12" s="21">
        <v>33622560</v>
      </c>
      <c r="AD12" s="21">
        <v>28434.849609375</v>
      </c>
      <c r="AE12" s="21">
        <v>1406187.875</v>
      </c>
      <c r="AF12" s="21">
        <v>20602534</v>
      </c>
      <c r="AG12" s="21">
        <v>200928.640625</v>
      </c>
      <c r="AH12" s="21">
        <v>1660.1107177734375</v>
      </c>
      <c r="AI12" s="21">
        <v>2350280.75</v>
      </c>
      <c r="AJ12" s="21">
        <v>14326920</v>
      </c>
      <c r="AK12" s="21">
        <v>2888253</v>
      </c>
      <c r="AL12" s="21">
        <v>1002952.1875</v>
      </c>
      <c r="AM12" s="21">
        <v>13440529</v>
      </c>
      <c r="AN12" s="21">
        <v>25516824</v>
      </c>
      <c r="AO12" s="21">
        <v>22193234</v>
      </c>
      <c r="AP12" s="21">
        <v>21358824</v>
      </c>
      <c r="AQ12" s="21">
        <v>10927168</v>
      </c>
      <c r="AR12" s="21">
        <v>4301813.5</v>
      </c>
      <c r="AS12" s="21">
        <v>33747460</v>
      </c>
      <c r="AT12" s="21">
        <v>272889.625</v>
      </c>
      <c r="AU12" s="21">
        <v>1284293.625</v>
      </c>
      <c r="AV12" s="21">
        <v>10346253</v>
      </c>
      <c r="AW12" s="21">
        <v>151240.46875</v>
      </c>
      <c r="AX12" s="21">
        <v>3950778.5</v>
      </c>
      <c r="AY12" s="21">
        <v>7164796</v>
      </c>
      <c r="AZ12" s="21">
        <v>92163712</v>
      </c>
      <c r="BA12" s="21">
        <v>650228864</v>
      </c>
      <c r="BB12" s="21">
        <v>5630024</v>
      </c>
      <c r="BC12" s="21">
        <v>15201238</v>
      </c>
      <c r="BD12" s="21">
        <v>0</v>
      </c>
      <c r="BE12" s="21">
        <v>8197911.5</v>
      </c>
      <c r="BF12" s="21">
        <v>3280561.25</v>
      </c>
      <c r="BG12" s="21">
        <v>261189.875</v>
      </c>
      <c r="BH12" s="21">
        <v>116321.453125</v>
      </c>
      <c r="BI12" s="21">
        <v>1106518947.4884338</v>
      </c>
      <c r="BJ12" s="21">
        <f t="shared" si="1"/>
        <v>2015</v>
      </c>
      <c r="BK12" s="21">
        <f t="shared" si="2"/>
        <v>3</v>
      </c>
      <c r="BL12" s="21">
        <f>IF(B12/VLOOKUP($BK12,'Historical Calibration 2013'!$A$1:$BJ$13,1+BL$2,FALSE)&gt;NONUS!B320,NONUS!B320,IF(B12/VLOOKUP($BK12,'Historical Calibration 2013'!$A$1:$BJ$13,1+BL$2,FALSE)&lt;NONUS!B334,NONUS!B334,B12/VLOOKUP($BK12,'Historical Calibration 2013'!$A$1:$BJ$13,1+BL$2,FALSE)))</f>
        <v>1.0722888738630663</v>
      </c>
      <c r="BM12" s="21">
        <f>IF(C12/VLOOKUP($BK12,'Historical Calibration 2013'!$A$1:$BJ$13,1+BM$2,FALSE)&gt;Rate!C$197,Rate!C$197,IF(C12/VLOOKUP($BK12,'Historical Calibration 2013'!$A$1:$BJ$13,1+BM$2,FALSE)&lt;Rate!C$210,Rate!C$210,C12/VLOOKUP($BK12,'Historical Calibration 2013'!$A$1:$BJ$13,1+BM$2,FALSE)))</f>
        <v>1.0184827615054932</v>
      </c>
      <c r="BN12" s="21">
        <f>IF(D12/VLOOKUP($BK12,'Historical Calibration 2013'!$A$1:$BJ$13,1+BN$2,FALSE)&gt;Rate!D$197,Rate!D$197,IF(D12/VLOOKUP($BK12,'Historical Calibration 2013'!$A$1:$BJ$13,1+BN$2,FALSE)&lt;Rate!D$210,Rate!D$210,D12/VLOOKUP($BK12,'Historical Calibration 2013'!$A$1:$BJ$13,1+BN$2,FALSE)))</f>
        <v>1.1334436774557233</v>
      </c>
      <c r="BO12" s="21">
        <f>IF(E12/VLOOKUP($BK12,'Historical Calibration 2013'!$A$1:$BJ$13,1+BO$2,FALSE)&gt;Rate!E$197,Rate!E$197,IF(E12/VLOOKUP($BK12,'Historical Calibration 2013'!$A$1:$BJ$13,1+BO$2,FALSE)&lt;Rate!E$210,Rate!E$210,E12/VLOOKUP($BK12,'Historical Calibration 2013'!$A$1:$BJ$13,1+BO$2,FALSE)))</f>
        <v>0.85534662110158455</v>
      </c>
      <c r="BP12" s="21">
        <f>IF(F12/VLOOKUP($BK12,'Historical Calibration 2013'!$A$1:$BJ$13,1+BP$2,FALSE)&gt;NONUS!C320,NONUS!C320,IF(F12/VLOOKUP($BK12,'Historical Calibration 2013'!$A$1:$BJ$13,1+BP$2,FALSE)&lt;NONUS!C334,NONUS!C334,F12/VLOOKUP($BK12,'Historical Calibration 2013'!$A$1:$BJ$13,1+BP$2,FALSE)))</f>
        <v>0.74076906229764528</v>
      </c>
      <c r="BQ12" s="21">
        <f>IF((G12+H12)/VLOOKUP($BK12,'Historical Calibration 2013'!$A$1:$BJ$13,1+BQ$2,FALSE)&gt;NONUS!J320,NONUS!J320,IF((G12+H12)/VLOOKUP($BK12,'Historical Calibration 2013'!$A$1:$BJ$13,1+BQ$2,FALSE)&lt;NONUS!J334,NONUS!J334,(G12+H12)/VLOOKUP($BK12,'Historical Calibration 2013'!$A$1:$BJ$13,1+BQ$2,FALSE)))</f>
        <v>1.0685498361863881</v>
      </c>
      <c r="BR12" s="21" t="e">
        <f>IF(H12/VLOOKUP($BK12,'Historical Calibration 2013'!$A$1:$BJ$13,1+BR$2,FALSE)&gt;Rate!H$197,Rate!H$197,IF(H12/VLOOKUP($BK12,'Historical Calibration 2013'!$A$1:$BJ$13,1+BR$2,FALSE)&lt;Rate!H$210,Rate!H$210,H12/VLOOKUP($BK12,'Historical Calibration 2013'!$A$1:$BJ$13,1+BR$2,FALSE)))</f>
        <v>#DIV/0!</v>
      </c>
      <c r="BS12" s="21">
        <f>IF(I12/VLOOKUP($BK12,'Historical Calibration 2013'!$A$1:$BJ$13,1+BS$2,FALSE)&gt;Rate!I$197,Rate!I$197,IF(I12/VLOOKUP($BK12,'Historical Calibration 2013'!$A$1:$BJ$13,1+BS$2,FALSE)&lt;Rate!I$210,Rate!I$210,I12/VLOOKUP($BK12,'Historical Calibration 2013'!$A$1:$BJ$13,1+BS$2,FALSE)))</f>
        <v>1.1087413840199511</v>
      </c>
      <c r="BT12" s="21">
        <f>IF(J12/VLOOKUP($BK12,'Historical Calibration 2013'!$A$1:$BJ$13,1+BT$2,FALSE)&gt;Rate!J$197,Rate!J$197,IF(J12/VLOOKUP($BK12,'Historical Calibration 2013'!$A$1:$BJ$13,1+BT$2,FALSE)&lt;Rate!J$210,Rate!J$210,J12/VLOOKUP($BK12,'Historical Calibration 2013'!$A$1:$BJ$13,1+BT$2,FALSE)))</f>
        <v>1.1469487049545466</v>
      </c>
      <c r="BU12" s="21">
        <f>IF(K12/VLOOKUP($BK12,'Historical Calibration 2013'!$A$1:$BJ$13,1+BU$2,FALSE)&gt;Rate!K$197,Rate!K$197,IF(K12/VLOOKUP($BK12,'Historical Calibration 2013'!$A$1:$BJ$13,1+BU$2,FALSE)&lt;Rate!K$210,Rate!K$210,K12/VLOOKUP($BK12,'Historical Calibration 2013'!$A$1:$BJ$13,1+BU$2,FALSE)))</f>
        <v>0.56640978366579209</v>
      </c>
      <c r="BV12" s="21">
        <f>IF(L12/VLOOKUP($BK12,'Historical Calibration 2013'!$A$1:$BJ$13,1+BV$2,FALSE)&gt;Rate!L$197,Rate!L$197,IF(L12/VLOOKUP($BK12,'Historical Calibration 2013'!$A$1:$BJ$13,1+BV$2,FALSE)&lt;Rate!L$210,Rate!L$210,L12/VLOOKUP($BK12,'Historical Calibration 2013'!$A$1:$BJ$13,1+BV$2,FALSE)))</f>
        <v>1.1254496572031067</v>
      </c>
      <c r="BW12" s="21">
        <f>IF(M12/VLOOKUP($BK12,'Historical Calibration 2013'!$A$1:$BJ$13,1+BW$2,FALSE)&gt;Rate!M$197,Rate!M$197,IF(M12/VLOOKUP($BK12,'Historical Calibration 2013'!$A$1:$BJ$13,1+BW$2,FALSE)&lt;Rate!M$210,Rate!M$210,M12/VLOOKUP($BK12,'Historical Calibration 2013'!$A$1:$BJ$13,1+BW$2,FALSE)))</f>
        <v>1.02289672946165</v>
      </c>
      <c r="BX12" s="21">
        <f>IF(N12/VLOOKUP($BK12,'Historical Calibration 2013'!$A$1:$BJ$13,1+BX$2,FALSE)&gt;Rate!N$197,Rate!N$197,IF(N12/VLOOKUP($BK12,'Historical Calibration 2013'!$A$1:$BJ$13,1+BX$2,FALSE)&lt;Rate!N$210,Rate!N$210,N12/VLOOKUP($BK12,'Historical Calibration 2013'!$A$1:$BJ$13,1+BX$2,FALSE)))</f>
        <v>0.98370383959292784</v>
      </c>
      <c r="BY12" s="21">
        <f>IF(O12/VLOOKUP($BK12,'Historical Calibration 2013'!$A$1:$BJ$13,1+BY$2,FALSE)&gt;Rate!O$197,Rate!O$197,IF(O12/VLOOKUP($BK12,'Historical Calibration 2013'!$A$1:$BJ$13,1+BY$2,FALSE)&lt;Rate!O$210,Rate!O$210,O12/VLOOKUP($BK12,'Historical Calibration 2013'!$A$1:$BJ$13,1+BY$2,FALSE)))</f>
        <v>0.14325950873508883</v>
      </c>
      <c r="BZ12" s="21">
        <f>IF(P12/VLOOKUP($BK12,'Historical Calibration 2013'!$A$1:$BJ$13,1+BZ$2,FALSE)&gt;Rate!P$197,Rate!P$197,IF(P12/VLOOKUP($BK12,'Historical Calibration 2013'!$A$1:$BJ$13,1+BZ$2,FALSE)&lt;Rate!P$210,Rate!P$210,P12/VLOOKUP($BK12,'Historical Calibration 2013'!$A$1:$BJ$13,1+BZ$2,FALSE)))</f>
        <v>0.83067664242421357</v>
      </c>
      <c r="CA12" s="21">
        <f>IF(Q12/VLOOKUP($BK12,'Historical Calibration 2013'!$A$1:$BJ$13,1+CA$2,FALSE)&gt;Rate!Q$197,Rate!Q$197,IF(Q12/VLOOKUP($BK12,'Historical Calibration 2013'!$A$1:$BJ$13,1+CA$2,FALSE)&lt;Rate!Q$210,Rate!Q$210,Q12/VLOOKUP($BK12,'Historical Calibration 2013'!$A$1:$BJ$13,1+CA$2,FALSE)))</f>
        <v>1.1371028314342841</v>
      </c>
      <c r="CB12" s="21">
        <f>IF(R12/VLOOKUP($BK12,'Historical Calibration 2013'!$A$1:$BJ$13,1+CB$2,FALSE)&gt;Rate!R$197,Rate!R$197,IF(R12/VLOOKUP($BK12,'Historical Calibration 2013'!$A$1:$BJ$13,1+CB$2,FALSE)&lt;Rate!R$210,Rate!R$210,R12/VLOOKUP($BK12,'Historical Calibration 2013'!$A$1:$BJ$13,1+CB$2,FALSE)))</f>
        <v>1.6319919109332752</v>
      </c>
      <c r="CC12" s="21">
        <f>IF(S12/VLOOKUP($BK12,'Historical Calibration 2013'!$A$1:$BJ$13,1+CC$2,FALSE)&gt;Rate!S$197,Rate!S$197,IF(S12/VLOOKUP($BK12,'Historical Calibration 2013'!$A$1:$BJ$13,1+CC$2,FALSE)&lt;Rate!S$210,Rate!S$210,S12/VLOOKUP($BK12,'Historical Calibration 2013'!$A$1:$BJ$13,1+CC$2,FALSE)))</f>
        <v>0.45910687405920725</v>
      </c>
      <c r="CD12" s="21">
        <f>IF(T12/VLOOKUP($BK12,'Historical Calibration 2013'!$A$1:$BJ$13,1+CD$2,FALSE)&gt;Rate!T$197,Rate!T$197,IF(T12/VLOOKUP($BK12,'Historical Calibration 2013'!$A$1:$BJ$13,1+CD$2,FALSE)&lt;Rate!T$210,Rate!T$210,T12/VLOOKUP($BK12,'Historical Calibration 2013'!$A$1:$BJ$13,1+CD$2,FALSE)))</f>
        <v>4.265748031496063</v>
      </c>
      <c r="CE12" s="21">
        <f>IF(U12/VLOOKUP($BK12,'Historical Calibration 2013'!$A$1:$BJ$13,1+CE$2,FALSE)&gt;Rate!U$197,Rate!U$197,IF(U12/VLOOKUP($BK12,'Historical Calibration 2013'!$A$1:$BJ$13,1+CE$2,FALSE)&lt;Rate!U$210,Rate!U$210,U12/VLOOKUP($BK12,'Historical Calibration 2013'!$A$1:$BJ$13,1+CE$2,FALSE)))</f>
        <v>1.0064582967190521</v>
      </c>
      <c r="CF12" s="21">
        <f>IF(V12/VLOOKUP($BK12,'Historical Calibration 2013'!$A$1:$BJ$13,1+CF$2,FALSE)&gt;Rate!V$197,Rate!V$197,IF(V12/VLOOKUP($BK12,'Historical Calibration 2013'!$A$1:$BJ$13,1+CF$2,FALSE)&lt;Rate!V$210,Rate!V$210,V12/VLOOKUP($BK12,'Historical Calibration 2013'!$A$1:$BJ$13,1+CF$2,FALSE)))</f>
        <v>0.66993570883731068</v>
      </c>
      <c r="CG12" s="21">
        <f>(W12+'Historical Calibration 2013'!W94)/VLOOKUP($BK12,'Historical Calibration 2013'!$A$1:$BJ$13,1+CG$2,FALSE)</f>
        <v>1</v>
      </c>
      <c r="CH12" s="21">
        <f>IF(X12/VLOOKUP($BK12,'Historical Calibration 2013'!$A$1:$BJ$13,1+CH$2,FALSE)&gt;Rate!X$197,Rate!X$197,IF(X12/VLOOKUP($BK12,'Historical Calibration 2013'!$A$1:$BJ$13,1+CH$2,FALSE)&lt;Rate!X$210,Rate!X$210,X12/VLOOKUP($BK12,'Historical Calibration 2013'!$A$1:$BJ$13,1+CH$2,FALSE)))</f>
        <v>1.675140820258701</v>
      </c>
      <c r="CI12" s="21">
        <f>IF(Y12/VLOOKUP($BK12,'Historical Calibration 2013'!$A$1:$BJ$13,1+CI$2,FALSE)&gt;Rate!Y$197,Rate!Y$197,IF(Y12/VLOOKUP($BK12,'Historical Calibration 2013'!$A$1:$BJ$13,1+CI$2,FALSE)&lt;Rate!Y$210,Rate!Y$210,Y12/VLOOKUP($BK12,'Historical Calibration 2013'!$A$1:$BJ$13,1+CI$2,FALSE)))</f>
        <v>0.52124833997343956</v>
      </c>
      <c r="CJ12" s="21">
        <f>IF(Z12/VLOOKUP($BK12,'Historical Calibration 2013'!$A$1:$BJ$13,1+CJ$2,FALSE)&gt;Rate!Z$197,Rate!Z$197,IF(Z12/VLOOKUP($BK12,'Historical Calibration 2013'!$A$1:$BJ$13,1+CJ$2,FALSE)&lt;Rate!Z$210,Rate!Z$210,Z12/VLOOKUP($BK12,'Historical Calibration 2013'!$A$1:$BJ$13,1+CJ$2,FALSE)))</f>
        <v>1.1876286539101746</v>
      </c>
      <c r="CK12" s="21">
        <f>IF(AA12/VLOOKUP($BK12,'Historical Calibration 2013'!$A$1:$BJ$13,1+CK$2,FALSE)&gt;Rate!AA$197,Rate!AA$197,IF(AA12/VLOOKUP($BK12,'Historical Calibration 2013'!$A$1:$BJ$13,1+CK$2,FALSE)&lt;Rate!AA$210,Rate!AA$210,AA12/VLOOKUP($BK12,'Historical Calibration 2013'!$A$1:$BJ$13,1+CK$2,FALSE)))</f>
        <v>0.5767180949434414</v>
      </c>
      <c r="CL12" s="21">
        <f>IF(AB12/VLOOKUP($BK12,'Historical Calibration 2013'!$A$1:$BJ$13,1+CL$2,FALSE)&gt;Rate!AB$197,Rate!AB$197,IF(AB12/VLOOKUP($BK12,'Historical Calibration 2013'!$A$1:$BJ$13,1+CL$2,FALSE)&lt;Rate!AB$210,Rate!AB$210,AB12/VLOOKUP($BK12,'Historical Calibration 2013'!$A$1:$BJ$13,1+CL$2,FALSE)))</f>
        <v>0.87066245640663853</v>
      </c>
      <c r="CM12" s="21">
        <f>IF(AC12/VLOOKUP($BK12,'Historical Calibration 2013'!$A$1:$BJ$13,1+CM$2,FALSE)&gt;Rate!AC$197,Rate!AC$197,IF(AC12/VLOOKUP($BK12,'Historical Calibration 2013'!$A$1:$BJ$13,1+CM$2,FALSE)&lt;Rate!AC$210,Rate!AC$210,AC12/VLOOKUP($BK12,'Historical Calibration 2013'!$A$1:$BJ$13,1+CM$2,FALSE)))</f>
        <v>1.075804183990104</v>
      </c>
      <c r="CN12" s="21">
        <f>IF(AD12/VLOOKUP($BK12,'Historical Calibration 2013'!$A$1:$BJ$13,1+CN$2,FALSE)&gt;Rate!AD$197,Rate!AD$197,IF(AD12/VLOOKUP($BK12,'Historical Calibration 2013'!$A$1:$BJ$13,1+CN$2,FALSE)&lt;Rate!AD$210,Rate!AD$210,AD12/VLOOKUP($BK12,'Historical Calibration 2013'!$A$1:$BJ$13,1+CN$2,FALSE)))</f>
        <v>0.38652918755138344</v>
      </c>
      <c r="CO12" s="21">
        <f>IF(AE12/VLOOKUP($BK12,'Historical Calibration 2013'!$A$1:$BJ$13,1+CO$2,FALSE)&gt;NONUS!E320,NONUS!E320,IF(AE12/VLOOKUP($BK12,'Historical Calibration 2013'!$A$1:$BJ$13,1+CO$2,FALSE)&lt;NONUS!E334,NONUS!E334,AE12/VLOOKUP($BK12,'Historical Calibration 2013'!$A$1:$BJ$13,1+CO$2,FALSE)))</f>
        <v>2.2095735468569306</v>
      </c>
      <c r="CP12" s="21">
        <f>IF(AF12/VLOOKUP($BK12,'Historical Calibration 2013'!$A$1:$BJ$13,1+CP$2,FALSE)&gt;Rate!AF$197,Rate!AF$197,IF(AF12/VLOOKUP($BK12,'Historical Calibration 2013'!$A$1:$BJ$13,1+CP$2,FALSE)&lt;Rate!AF$210,Rate!AF$210,AF12/VLOOKUP($BK12,'Historical Calibration 2013'!$A$1:$BJ$13,1+CP$2,FALSE)))</f>
        <v>1.2055929119855722</v>
      </c>
      <c r="CQ12" s="21" t="e">
        <f>IF(AG12/VLOOKUP($BK12,'Historical Calibration 2013'!$A$1:$BJ$13,1+CQ$2,FALSE)&gt;Rate!AG$197,Rate!AG$197,IF(AG12/VLOOKUP($BK12,'Historical Calibration 2013'!$A$1:$BJ$13,1+CQ$2,FALSE)&lt;Rate!AG$210,Rate!AG$210,AG12/VLOOKUP($BK12,'Historical Calibration 2013'!$A$1:$BJ$13,1+CQ$2,FALSE)))</f>
        <v>#DIV/0!</v>
      </c>
      <c r="CR12" s="21">
        <f>IF(AH12/VLOOKUP($BK12,'Historical Calibration 2013'!$A$1:$BJ$13,1+CR$2,FALSE)&gt;Rate!AH$197,Rate!AH$197,IF(AH12/VLOOKUP($BK12,'Historical Calibration 2013'!$A$1:$BJ$13,1+CR$2,FALSE)&lt;Rate!AH$210,Rate!AH$210,AH12/VLOOKUP($BK12,'Historical Calibration 2013'!$A$1:$BJ$13,1+CR$2,FALSE)))</f>
        <v>0.60759083527680047</v>
      </c>
      <c r="CS12" s="21">
        <f>IF(AI12/VLOOKUP($BK12,'Historical Calibration 2013'!$A$1:$BJ$13,1+CS$2,FALSE)&gt;Rate!AI$197,Rate!AI$197,IF(AI12/VLOOKUP($BK12,'Historical Calibration 2013'!$A$1:$BJ$13,1+CS$2,FALSE)&lt;Rate!AI$210,Rate!AI$210,AI12/VLOOKUP($BK12,'Historical Calibration 2013'!$A$1:$BJ$13,1+CS$2,FALSE)))</f>
        <v>0.69295474514105104</v>
      </c>
      <c r="CT12" s="21">
        <f>IF(AJ12/VLOOKUP($BK12,'Historical Calibration 2013'!$A$1:$BJ$13,1+CT$2,FALSE)&gt;Rate!AJ$197,Rate!AJ$197,IF(AJ12/VLOOKUP($BK12,'Historical Calibration 2013'!$A$1:$BJ$13,1+CT$2,FALSE)&lt;Rate!AJ$210,Rate!AJ$210,AJ12/VLOOKUP($BK12,'Historical Calibration 2013'!$A$1:$BJ$13,1+CT$2,FALSE)))</f>
        <v>1.0535979685382286</v>
      </c>
      <c r="CU12" s="21">
        <f>IF(AK12/VLOOKUP($BK12,'Historical Calibration 2013'!$A$1:$BJ$13,1+CU$2,FALSE)&gt;Rate!AK$197,Rate!AK$197,IF(AK12/VLOOKUP($BK12,'Historical Calibration 2013'!$A$1:$BJ$13,1+CU$2,FALSE)&lt;Rate!AK$210,Rate!AK$210,AK12/VLOOKUP($BK12,'Historical Calibration 2013'!$A$1:$BJ$13,1+CU$2,FALSE)))</f>
        <v>0.96209517179122894</v>
      </c>
      <c r="CV12" s="21">
        <f>IF(AL12/VLOOKUP($BK12,'Historical Calibration 2013'!$A$1:$BJ$13,1+CV$2,FALSE)&gt;NONUS!F320,NONUS!F320,IF(AL12/VLOOKUP($BK12,'Historical Calibration 2013'!$A$1:$BJ$13,1+CV$2,FALSE)&lt;NONUS!F334,NONUS!F334,AL12/VLOOKUP($BK12,'Historical Calibration 2013'!$A$1:$BJ$13,1+CV$2,FALSE)))</f>
        <v>3.2223767221500932</v>
      </c>
      <c r="CW12" s="21">
        <f>IF(AM12/VLOOKUP($BK12,'Historical Calibration 2013'!$A$1:$BJ$13,1+CW$2,FALSE)&gt;Rate!AM$197,Rate!AM$197,IF(AM12/VLOOKUP($BK12,'Historical Calibration 2013'!$A$1:$BJ$13,1+CW$2,FALSE)&lt;Rate!AM$210,Rate!AM$210,AM12/VLOOKUP($BK12,'Historical Calibration 2013'!$A$1:$BJ$13,1+CW$2,FALSE)))</f>
        <v>0.7503469101327459</v>
      </c>
      <c r="CX12" s="21">
        <f>IF(AN12/VLOOKUP($BK12,'Historical Calibration 2013'!$A$1:$BJ$13,1+CX$2,FALSE)&gt;Rate!AN$197,Rate!AN$197,IF(AN12/VLOOKUP($BK12,'Historical Calibration 2013'!$A$1:$BJ$13,1+CX$2,FALSE)&lt;Rate!AN$210,Rate!AN$210,AN12/VLOOKUP($BK12,'Historical Calibration 2013'!$A$1:$BJ$13,1+CX$2,FALSE)))</f>
        <v>1.1872890287260134</v>
      </c>
      <c r="CY12" s="21">
        <f>IF(AO12/VLOOKUP($BK12,'Historical Calibration 2013'!$A$1:$BJ$13,1+CY$2,FALSE)&gt;Rate!AO$197,Rate!AO$197,IF(AO12/VLOOKUP($BK12,'Historical Calibration 2013'!$A$1:$BJ$13,1+CY$2,FALSE)&lt;Rate!AO$210,Rate!AO$210,AO12/VLOOKUP($BK12,'Historical Calibration 2013'!$A$1:$BJ$13,1+CY$2,FALSE)))</f>
        <v>1.8192949968070655</v>
      </c>
      <c r="CZ12" s="21">
        <f>IF(AP12/VLOOKUP($BK12,'Historical Calibration 2013'!$A$1:$BJ$13,1+CZ$2,FALSE)&gt;Rate!AP$197,Rate!AP$197,IF(AP12/VLOOKUP($BK12,'Historical Calibration 2013'!$A$1:$BJ$13,1+CZ$2,FALSE)&lt;Rate!AP$210,Rate!AP$210,AP12/VLOOKUP($BK12,'Historical Calibration 2013'!$A$1:$BJ$13,1+CZ$2,FALSE)))</f>
        <v>1.2484940380542762</v>
      </c>
      <c r="DA12" s="21">
        <f>IF(AQ12/VLOOKUP($BK12,'Historical Calibration 2013'!$A$1:$BJ$13,1+DA$2,FALSE)&gt;NONUS!G320,NONUS!G320,IF(AQ12/VLOOKUP($BK12,'Historical Calibration 2013'!$A$1:$BJ$13,1+DA$2,FALSE)&lt;NONUS!G334,NONUS!G334,AQ12/VLOOKUP($BK12,'Historical Calibration 2013'!$A$1:$BJ$13,1+DA$2,FALSE)))</f>
        <v>0.99454614461153956</v>
      </c>
      <c r="DB12" s="21">
        <f>IF(AR12/VLOOKUP($BK12,'Historical Calibration 2013'!$A$1:$BJ$13,1+DB$2,FALSE)&gt;Rate!AR$197,Rate!AR$197,IF(AR12/VLOOKUP($BK12,'Historical Calibration 2013'!$A$1:$BJ$13,1+DB$2,FALSE)&lt;Rate!AR$210,Rate!AR$210,AR12/VLOOKUP($BK12,'Historical Calibration 2013'!$A$1:$BJ$13,1+DB$2,FALSE)))</f>
        <v>0.66321142993165016</v>
      </c>
      <c r="DC12" s="21">
        <f>IF(AS12/VLOOKUP($BK12,'Historical Calibration 2013'!$A$1:$BJ$13,1+DC$2,FALSE)&gt;Rate!AS$197,Rate!AS$197,IF(AS12/VLOOKUP($BK12,'Historical Calibration 2013'!$A$1:$BJ$13,1+DC$2,FALSE)&lt;Rate!AS$210,Rate!AS$210,AS12/VLOOKUP($BK12,'Historical Calibration 2013'!$A$1:$BJ$13,1+DC$2,FALSE)))</f>
        <v>1.0721229282246245</v>
      </c>
      <c r="DD12" s="21" t="e">
        <f>(AT12+'Historical Calibration 2013'!AT94)/VLOOKUP($BK12,'Historical Calibration 2013'!$A$1:$BJ$13,1+DD$2,FALSE)</f>
        <v>#DIV/0!</v>
      </c>
      <c r="DE12" s="21">
        <f>IF(AU12/VLOOKUP($BK12,'Historical Calibration 2013'!$A$1:$BJ$13,1+DE$2,FALSE)&gt;Rate!AU$197,Rate!AU$197,IF(AU12/VLOOKUP($BK12,'Historical Calibration 2013'!$A$1:$BJ$13,1+DE$2,FALSE)&lt;Rate!AU$210,Rate!AU$210,AU12/VLOOKUP($BK12,'Historical Calibration 2013'!$A$1:$BJ$13,1+DE$2,FALSE)))</f>
        <v>0.47388152961759561</v>
      </c>
      <c r="DF12" s="21">
        <f>IF(AV12/VLOOKUP($BK12,'Historical Calibration 2013'!$A$1:$BJ$13,1+DF$2,FALSE)&gt;Rate!AV$197,Rate!AV$197,IF(AV12/VLOOKUP($BK12,'Historical Calibration 2013'!$A$1:$BJ$13,1+DF$2,FALSE)&lt;Rate!AV$210,Rate!AV$210,AV12/VLOOKUP($BK12,'Historical Calibration 2013'!$A$1:$BJ$13,1+DF$2,FALSE)))</f>
        <v>1.0053895765048164</v>
      </c>
      <c r="DG12" s="21">
        <f>IF(AW12/VLOOKUP($BK12,'Historical Calibration 2013'!$A$1:$BJ$13,1+DG$2,FALSE)&gt;Rate!AW$197,Rate!AW$197,IF(AW12/VLOOKUP($BK12,'Historical Calibration 2013'!$A$1:$BJ$13,1+DG$2,FALSE)&lt;Rate!AW$210,Rate!AW$210,AW12/VLOOKUP($BK12,'Historical Calibration 2013'!$A$1:$BJ$13,1+DG$2,FALSE)))</f>
        <v>1.2683351496478208</v>
      </c>
      <c r="DH12" s="21">
        <f>IF(AX12/VLOOKUP($BK12,'Historical Calibration 2013'!$A$1:$BJ$13,1+DH$2,FALSE)&gt;NONUS!I320,NONUS!I320,IF(AX12/VLOOKUP($BK12,'Historical Calibration 2013'!$A$1:$BJ$13,1+DH$2,FALSE)&lt;NONUS!I334,NONUS!I334,AX12/VLOOKUP($BK12,'Historical Calibration 2013'!$A$1:$BJ$13,1+DH$2,FALSE)))</f>
        <v>1.2212150948336564</v>
      </c>
      <c r="DI12" s="21">
        <f>IF(AY12/VLOOKUP($BK12,'Historical Calibration 2013'!$A$1:$BJ$13,1+DI$2,FALSE)&gt;Rate!AY$197,Rate!AY$197,IF(AY12/VLOOKUP($BK12,'Historical Calibration 2013'!$A$1:$BJ$13,1+DI$2,FALSE)&lt;Rate!AY$210,Rate!AY$210,AY12/VLOOKUP($BK12,'Historical Calibration 2013'!$A$1:$BJ$13,1+DI$2,FALSE)))</f>
        <v>1.0915676927593561</v>
      </c>
      <c r="DJ12" s="21">
        <f>IF(AZ12/VLOOKUP($BK12,'Historical Calibration 2013'!$A$1:$BJ$13,1+DJ$2,FALSE)&gt;Rate!AZ$197,Rate!AZ$197,IF(AZ12/VLOOKUP($BK12,'Historical Calibration 2013'!$A$1:$BJ$13,1+DJ$2,FALSE)&lt;Rate!AZ$210,Rate!AZ$210,AZ12/VLOOKUP($BK12,'Historical Calibration 2013'!$A$1:$BJ$13,1+DJ$2,FALSE)))</f>
        <v>1.0909837658778738</v>
      </c>
      <c r="DK12" s="21">
        <f>IF(BA12/VLOOKUP($BK12,'Historical Calibration 2013'!$A$1:$BJ$13,1+DK$2,FALSE)&gt;Rate!BA$197,Rate!BA$197,IF(BA12/VLOOKUP($BK12,'Historical Calibration 2013'!$A$1:$BJ$13,1+DK$2,FALSE)&lt;Rate!BA$210,Rate!BA$210,BA12/VLOOKUP($BK12,'Historical Calibration 2013'!$A$1:$BJ$13,1+DK$2,FALSE)))</f>
        <v>1.0438306982406889</v>
      </c>
      <c r="DL12" s="21">
        <f>IF(BB12/VLOOKUP($BK12,'Historical Calibration 2013'!$A$1:$BJ$13,1+DL$2,FALSE)&gt;Rate!BB$197,Rate!BB$197,IF(BB12/VLOOKUP($BK12,'Historical Calibration 2013'!$A$1:$BJ$13,1+DL$2,FALSE)&lt;Rate!BB$210,Rate!BB$210,BB12/VLOOKUP($BK12,'Historical Calibration 2013'!$A$1:$BJ$13,1+DL$2,FALSE)))</f>
        <v>1.3512393788357455</v>
      </c>
      <c r="DM12" s="21">
        <f>IF(BC12/VLOOKUP($BK12,'Historical Calibration 2013'!$A$1:$BJ$13,1+DM$2,FALSE)&gt;Rate!BC$197,Rate!BC$197,IF(BC12/VLOOKUP($BK12,'Historical Calibration 2013'!$A$1:$BJ$13,1+DM$2,FALSE)&lt;Rate!BC$210,Rate!BC$210,BC12/VLOOKUP($BK12,'Historical Calibration 2013'!$A$1:$BJ$13,1+DM$2,FALSE)))</f>
        <v>1.0932838998288288</v>
      </c>
      <c r="DN12" s="21" t="e">
        <f>IF(BD12/VLOOKUP($BK12,'Historical Calibration 2013'!$A$1:$BJ$13,1+DN$2,FALSE)&gt;Rate!BD$197,Rate!BD$197,IF(BD12/VLOOKUP($BK12,'Historical Calibration 2013'!$A$1:$BJ$13,1+DN$2,FALSE)&lt;Rate!BD$210,Rate!BD$210,BD12/VLOOKUP($BK12,'Historical Calibration 2013'!$A$1:$BJ$13,1+DN$2,FALSE)))</f>
        <v>#DIV/0!</v>
      </c>
      <c r="DO12" s="21">
        <f>IF(BE12/VLOOKUP($BK12,'Historical Calibration 2013'!$A$1:$BJ$13,1+DO$2,FALSE)&gt;Rate!BE$197,Rate!BE$197,IF(BE12/VLOOKUP($BK12,'Historical Calibration 2013'!$A$1:$BJ$13,1+DO$2,FALSE)&lt;Rate!BE$210,Rate!BE$210,BE12/VLOOKUP($BK12,'Historical Calibration 2013'!$A$1:$BJ$13,1+DO$2,FALSE)))</f>
        <v>0.79054875167552241</v>
      </c>
      <c r="DP12" s="21">
        <f>IF(BF12/VLOOKUP($BK12,'Historical Calibration 2013'!$A$1:$BJ$13,1+DP$2,FALSE)&gt;Rate!BF$197,Rate!BF$197,IF(BF12/VLOOKUP($BK12,'Historical Calibration 2013'!$A$1:$BJ$13,1+DP$2,FALSE)&lt;Rate!BF$210,Rate!BF$210,BF12/VLOOKUP($BK12,'Historical Calibration 2013'!$A$1:$BJ$13,1+DP$2,FALSE)))</f>
        <v>0.63970858654049401</v>
      </c>
      <c r="DQ12" s="21">
        <f>IF(BG12/VLOOKUP($BK12,'Historical Calibration 2013'!$A$1:$BJ$13,1+DQ$2,FALSE)&gt;Rate!BG$197,Rate!BG$197,IF(BG12/VLOOKUP($BK12,'Historical Calibration 2013'!$A$1:$BJ$13,1+DQ$2,FALSE)&lt;Rate!BG$210,Rate!BG$210,BG12/VLOOKUP($BK12,'Historical Calibration 2013'!$A$1:$BJ$13,1+DQ$2,FALSE)))</f>
        <v>10.25</v>
      </c>
      <c r="DR12" s="21">
        <f>IF(BH12/VLOOKUP($BK12,'Historical Calibration 2013'!$A$1:$BJ$13,1+DR$2,FALSE)&gt;Rate!BH$197,Rate!BH$197,IF(BH12/VLOOKUP($BK12,'Historical Calibration 2013'!$A$1:$BJ$13,1+DR$2,FALSE)&lt;Rate!BH$210,Rate!BH$210,BH12/VLOOKUP($BK12,'Historical Calibration 2013'!$A$1:$BJ$13,1+DR$2,FALSE)))</f>
        <v>3.7647058823529411</v>
      </c>
      <c r="DU12" s="19">
        <v>1.0102816760093354</v>
      </c>
      <c r="DV12" s="19">
        <v>0.79244595031187859</v>
      </c>
      <c r="DW12" s="19">
        <v>0.7794796300849679</v>
      </c>
      <c r="DX12" s="19">
        <v>0.76356732921244319</v>
      </c>
      <c r="DY12" s="19">
        <v>0.75671741923685809</v>
      </c>
      <c r="DZ12" s="19">
        <v>1.0398938031707221</v>
      </c>
      <c r="EA12" s="19" t="e">
        <v>#DIV/0!</v>
      </c>
      <c r="EB12" s="19">
        <v>1.0493818488837805</v>
      </c>
      <c r="EC12" s="19">
        <v>0.65593382879534745</v>
      </c>
      <c r="ED12" s="19">
        <v>0.5777606229256802</v>
      </c>
      <c r="EE12" s="19">
        <v>0.74082600172643964</v>
      </c>
      <c r="EF12" s="19">
        <v>0.91754061429207201</v>
      </c>
      <c r="EG12" s="19">
        <v>0.82379177058800879</v>
      </c>
      <c r="EH12" s="19">
        <v>2.7015989686164896E-2</v>
      </c>
      <c r="EI12" s="19">
        <v>0.71090429260110199</v>
      </c>
      <c r="EJ12" s="19">
        <v>0.17977515286921908</v>
      </c>
      <c r="EK12" s="19">
        <v>1.3489565373053019</v>
      </c>
      <c r="EL12" s="19">
        <v>0.22771570184838866</v>
      </c>
      <c r="EM12" s="19">
        <v>5.1297916222398365</v>
      </c>
      <c r="EN12" s="19">
        <v>0.770158589941633</v>
      </c>
      <c r="EO12" s="19">
        <v>0.50254849312875016</v>
      </c>
      <c r="EP12" s="19" t="e">
        <v>#DIV/0!</v>
      </c>
      <c r="EQ12" s="19">
        <v>0.84671671583443775</v>
      </c>
      <c r="ER12" s="19">
        <v>0.34187685621900876</v>
      </c>
      <c r="ES12" s="19">
        <v>0.84460565346795391</v>
      </c>
      <c r="ET12" s="19">
        <v>9.6895704078253944E-2</v>
      </c>
      <c r="EU12" s="19">
        <v>0.41579242689627138</v>
      </c>
      <c r="EV12" s="19">
        <v>0.88398204100543232</v>
      </c>
      <c r="EW12" s="19">
        <v>0.26237224593098907</v>
      </c>
      <c r="EX12" s="19">
        <v>1.7604473636296201</v>
      </c>
      <c r="EY12" s="19">
        <v>0.92275025118306198</v>
      </c>
      <c r="EZ12" s="19" t="e">
        <v>#DIV/0!</v>
      </c>
      <c r="FA12" s="19">
        <v>9.6400202436090321E-2</v>
      </c>
      <c r="FB12" s="19">
        <v>0.61995751368053587</v>
      </c>
      <c r="FC12" s="19">
        <v>0.87338479154057669</v>
      </c>
      <c r="FD12" s="19">
        <v>0.65830671259091722</v>
      </c>
      <c r="FE12" s="19">
        <v>2.5546510863911229</v>
      </c>
      <c r="FF12" s="19">
        <v>0.71759784551724448</v>
      </c>
      <c r="FG12" s="19">
        <v>0.99300891926965196</v>
      </c>
      <c r="FH12" s="19">
        <v>1.5344418021102058</v>
      </c>
      <c r="FI12" s="19">
        <v>0.92627166645136361</v>
      </c>
      <c r="FJ12" s="19">
        <v>0.69803719638229955</v>
      </c>
      <c r="FK12" s="19">
        <v>0.62488768701230191</v>
      </c>
      <c r="FL12" s="19">
        <v>0.81594327073888018</v>
      </c>
      <c r="FM12" s="19">
        <v>0.2900997026133178</v>
      </c>
      <c r="FN12" s="19">
        <v>0.46701508448827467</v>
      </c>
      <c r="FO12" s="19">
        <v>0.93564935247925574</v>
      </c>
      <c r="FP12" s="19">
        <v>9.3392137912570353E-2</v>
      </c>
      <c r="FQ12" s="19">
        <v>1.4583154745700864</v>
      </c>
      <c r="FR12" s="19">
        <v>0.8231891838939438</v>
      </c>
      <c r="FS12" s="19">
        <v>0.94247172209633745</v>
      </c>
      <c r="FT12" s="19">
        <v>0.86065987976734304</v>
      </c>
      <c r="FU12" s="19">
        <v>1.2967423029484975</v>
      </c>
      <c r="FV12" s="19">
        <v>0.57485436055292649</v>
      </c>
      <c r="FW12" s="19" t="e">
        <v>#DIV/0!</v>
      </c>
      <c r="FX12" s="19">
        <v>0.73889719283696087</v>
      </c>
      <c r="FY12" s="19">
        <v>0.37999745330341256</v>
      </c>
      <c r="FZ12" s="19">
        <v>5.1228163890638756</v>
      </c>
      <c r="GA12" s="19">
        <v>417.75017984753316</v>
      </c>
    </row>
    <row r="13" spans="1:183" ht="15" x14ac:dyDescent="0.25">
      <c r="A13" s="3" t="s">
        <v>72</v>
      </c>
      <c r="B13" s="21">
        <v>14769109</v>
      </c>
      <c r="C13" s="21">
        <v>32506490</v>
      </c>
      <c r="D13" s="21">
        <v>12117423</v>
      </c>
      <c r="E13" s="21">
        <v>12932383</v>
      </c>
      <c r="F13" s="21">
        <v>486278.03125</v>
      </c>
      <c r="G13" s="21">
        <v>6824017</v>
      </c>
      <c r="H13" s="21">
        <v>0</v>
      </c>
      <c r="I13" s="21">
        <v>32776286</v>
      </c>
      <c r="J13" s="21">
        <v>6357663</v>
      </c>
      <c r="K13" s="21">
        <v>8747861</v>
      </c>
      <c r="L13" s="21">
        <v>7057880.5</v>
      </c>
      <c r="M13" s="21">
        <v>91152208</v>
      </c>
      <c r="N13" s="21">
        <v>28175624</v>
      </c>
      <c r="O13" s="21">
        <v>1521477.75</v>
      </c>
      <c r="P13" s="21">
        <v>846007.4375</v>
      </c>
      <c r="Q13" s="21">
        <v>8781783</v>
      </c>
      <c r="R13" s="21">
        <v>9446820</v>
      </c>
      <c r="S13" s="21">
        <v>33923.1328125</v>
      </c>
      <c r="T13" s="21">
        <v>758939.875</v>
      </c>
      <c r="U13" s="21">
        <v>9556487</v>
      </c>
      <c r="V13" s="21">
        <v>15415115</v>
      </c>
      <c r="W13" s="37">
        <v>122.89147186279297</v>
      </c>
      <c r="X13" s="21">
        <v>910777.0625</v>
      </c>
      <c r="Y13" s="21">
        <v>2764338.5</v>
      </c>
      <c r="Z13" s="21">
        <v>10506680</v>
      </c>
      <c r="AA13" s="21">
        <v>3398531.5</v>
      </c>
      <c r="AB13" s="21">
        <v>2503273.75</v>
      </c>
      <c r="AC13" s="21">
        <v>28217364</v>
      </c>
      <c r="AD13" s="21">
        <v>102767.9453125</v>
      </c>
      <c r="AE13" s="21">
        <v>659498.8125</v>
      </c>
      <c r="AF13" s="21">
        <v>17751278</v>
      </c>
      <c r="AG13" s="21">
        <v>295009</v>
      </c>
      <c r="AH13" s="21">
        <v>21505.359375</v>
      </c>
      <c r="AI13" s="21">
        <v>3129197.25</v>
      </c>
      <c r="AJ13" s="21">
        <v>25509462</v>
      </c>
      <c r="AK13" s="21">
        <v>2474023.25</v>
      </c>
      <c r="AL13" s="21">
        <v>930527.0625</v>
      </c>
      <c r="AM13" s="21">
        <v>12580893</v>
      </c>
      <c r="AN13" s="21">
        <v>33239592</v>
      </c>
      <c r="AO13" s="21">
        <v>17290334</v>
      </c>
      <c r="AP13" s="21">
        <v>18254652</v>
      </c>
      <c r="AQ13" s="21">
        <v>15214786</v>
      </c>
      <c r="AR13" s="21">
        <v>4419070.5</v>
      </c>
      <c r="AS13" s="21">
        <v>32506142</v>
      </c>
      <c r="AT13" s="21">
        <v>608628.3125</v>
      </c>
      <c r="AU13" s="21">
        <v>3938574</v>
      </c>
      <c r="AV13" s="21">
        <v>8691132</v>
      </c>
      <c r="AW13" s="21">
        <v>219852.34375</v>
      </c>
      <c r="AX13" s="21">
        <v>5459225</v>
      </c>
      <c r="AY13" s="21">
        <v>5784423.5</v>
      </c>
      <c r="AZ13" s="21">
        <v>86997272</v>
      </c>
      <c r="BA13" s="21">
        <v>631975296</v>
      </c>
      <c r="BB13" s="21">
        <v>5497292.5</v>
      </c>
      <c r="BC13" s="21">
        <v>21226454</v>
      </c>
      <c r="BD13" s="21">
        <v>0</v>
      </c>
      <c r="BE13" s="21">
        <v>6459096.5</v>
      </c>
      <c r="BF13" s="21">
        <v>5987742</v>
      </c>
      <c r="BG13" s="21">
        <v>591827.875</v>
      </c>
      <c r="BH13" s="21">
        <v>228296.875</v>
      </c>
      <c r="BI13" s="21">
        <v>1066485160.6402588</v>
      </c>
      <c r="BJ13" s="21">
        <f t="shared" si="1"/>
        <v>2015</v>
      </c>
      <c r="BK13" s="21">
        <f t="shared" si="2"/>
        <v>4</v>
      </c>
      <c r="BL13" s="21">
        <f>IF(B13/VLOOKUP($BK13,'Historical Calibration 2013'!$A$1:$BJ$13,1+BL$2,FALSE)&gt;NONUS!B321,NONUS!B321,IF(B13/VLOOKUP($BK13,'Historical Calibration 2013'!$A$1:$BJ$13,1+BL$2,FALSE)&lt;NONUS!B335,NONUS!B335,B13/VLOOKUP($BK13,'Historical Calibration 2013'!$A$1:$BJ$13,1+BL$2,FALSE)))</f>
        <v>1.2253776332274096</v>
      </c>
      <c r="BM13" s="21">
        <f>IF(C13/VLOOKUP($BK13,'Historical Calibration 2013'!$A$1:$BJ$13,1+BM$2,FALSE)&gt;Rate!C$198,Rate!C$198,IF(C13/VLOOKUP($BK13,'Historical Calibration 2013'!$A$1:$BJ$13,1+BM$2,FALSE)&lt;Rate!C$211,Rate!C$211,C13/VLOOKUP($BK13,'Historical Calibration 2013'!$A$1:$BJ$13,1+BM$2,FALSE)))</f>
        <v>1.2100796259553068</v>
      </c>
      <c r="BN13" s="21">
        <f>IF(D13/VLOOKUP($BK13,'Historical Calibration 2013'!$A$1:$BJ$13,1+BN$2,FALSE)&gt;Rate!D$198,Rate!D$198,IF(D13/VLOOKUP($BK13,'Historical Calibration 2013'!$A$1:$BJ$13,1+BN$2,FALSE)&lt;Rate!D$211,Rate!D$211,D13/VLOOKUP($BK13,'Historical Calibration 2013'!$A$1:$BJ$13,1+BN$2,FALSE)))</f>
        <v>1.9373788181234606</v>
      </c>
      <c r="BO13" s="21">
        <f>IF(E13/VLOOKUP($BK13,'Historical Calibration 2013'!$A$1:$BJ$13,1+BO$2,FALSE)&gt;Rate!E$198,Rate!E$198,IF(E13/VLOOKUP($BK13,'Historical Calibration 2013'!$A$1:$BJ$13,1+BO$2,FALSE)&lt;Rate!E$211,Rate!E$211,E13/VLOOKUP($BK13,'Historical Calibration 2013'!$A$1:$BJ$13,1+BO$2,FALSE)))</f>
        <v>1.441292314557524</v>
      </c>
      <c r="BP13" s="21">
        <f>IF(F13/VLOOKUP($BK13,'Historical Calibration 2013'!$A$1:$BJ$13,1+BP$2,FALSE)&gt;NONUS!C321,NONUS!C321,IF(F13/VLOOKUP($BK13,'Historical Calibration 2013'!$A$1:$BJ$13,1+BP$2,FALSE)&lt;NONUS!C335,NONUS!C335,F13/VLOOKUP($BK13,'Historical Calibration 2013'!$A$1:$BJ$13,1+BP$2,FALSE)))</f>
        <v>0.7951399778567303</v>
      </c>
      <c r="BQ13" s="21">
        <f>IF((G13+H13)/VLOOKUP($BK13,'Historical Calibration 2013'!$A$1:$BJ$13,1+BQ$2,FALSE)&gt;NONUS!J321,NONUS!J321,IF((G13+H13)/VLOOKUP($BK13,'Historical Calibration 2013'!$A$1:$BJ$13,1+BQ$2,FALSE)&lt;NONUS!J335,NONUS!J335,(G13+H13)/VLOOKUP($BK13,'Historical Calibration 2013'!$A$1:$BJ$13,1+BQ$2,FALSE)))</f>
        <v>1.0339252075761802</v>
      </c>
      <c r="BR13" s="21" t="e">
        <f>IF(H13/VLOOKUP($BK13,'Historical Calibration 2013'!$A$1:$BJ$13,1+BR$2,FALSE)&gt;Rate!H$198,Rate!H$198,IF(H13/VLOOKUP($BK13,'Historical Calibration 2013'!$A$1:$BJ$13,1+BR$2,FALSE)&lt;Rate!H$211,Rate!H$211,H13/VLOOKUP($BK13,'Historical Calibration 2013'!$A$1:$BJ$13,1+BR$2,FALSE)))</f>
        <v>#DIV/0!</v>
      </c>
      <c r="BS13" s="21">
        <f>IF(I13/VLOOKUP($BK13,'Historical Calibration 2013'!$A$1:$BJ$13,1+BS$2,FALSE)&gt;Rate!I$198,Rate!I$198,IF(I13/VLOOKUP($BK13,'Historical Calibration 2013'!$A$1:$BJ$13,1+BS$2,FALSE)&lt;Rate!I$211,Rate!I$211,I13/VLOOKUP($BK13,'Historical Calibration 2013'!$A$1:$BJ$13,1+BS$2,FALSE)))</f>
        <v>0.8197026528063367</v>
      </c>
      <c r="BT13" s="21">
        <f>IF(J13/VLOOKUP($BK13,'Historical Calibration 2013'!$A$1:$BJ$13,1+BT$2,FALSE)&gt;Rate!J$198,Rate!J$198,IF(J13/VLOOKUP($BK13,'Historical Calibration 2013'!$A$1:$BJ$13,1+BT$2,FALSE)&lt;Rate!J$211,Rate!J$211,J13/VLOOKUP($BK13,'Historical Calibration 2013'!$A$1:$BJ$13,1+BT$2,FALSE)))</f>
        <v>1.3925591098748262</v>
      </c>
      <c r="BU13" s="21">
        <f>IF(K13/VLOOKUP($BK13,'Historical Calibration 2013'!$A$1:$BJ$13,1+BU$2,FALSE)&gt;Rate!K$198,Rate!K$198,IF(K13/VLOOKUP($BK13,'Historical Calibration 2013'!$A$1:$BJ$13,1+BU$2,FALSE)&lt;Rate!K$211,Rate!K$211,K13/VLOOKUP($BK13,'Historical Calibration 2013'!$A$1:$BJ$13,1+BU$2,FALSE)))</f>
        <v>0.98457785328678982</v>
      </c>
      <c r="BV13" s="21">
        <f>IF(L13/VLOOKUP($BK13,'Historical Calibration 2013'!$A$1:$BJ$13,1+BV$2,FALSE)&gt;Rate!L$198,Rate!L$198,IF(L13/VLOOKUP($BK13,'Historical Calibration 2013'!$A$1:$BJ$13,1+BV$2,FALSE)&lt;Rate!L$211,Rate!L$211,L13/VLOOKUP($BK13,'Historical Calibration 2013'!$A$1:$BJ$13,1+BV$2,FALSE)))</f>
        <v>2.1355095748575645</v>
      </c>
      <c r="BW13" s="21">
        <f>IF(M13/VLOOKUP($BK13,'Historical Calibration 2013'!$A$1:$BJ$13,1+BW$2,FALSE)&gt;Rate!M$198,Rate!M$198,IF(M13/VLOOKUP($BK13,'Historical Calibration 2013'!$A$1:$BJ$13,1+BW$2,FALSE)&lt;Rate!M$211,Rate!M$211,M13/VLOOKUP($BK13,'Historical Calibration 2013'!$A$1:$BJ$13,1+BW$2,FALSE)))</f>
        <v>1.1411551289893453</v>
      </c>
      <c r="BX13" s="21">
        <f>IF(N13/VLOOKUP($BK13,'Historical Calibration 2013'!$A$1:$BJ$13,1+BX$2,FALSE)&gt;Rate!N$198,Rate!N$198,IF(N13/VLOOKUP($BK13,'Historical Calibration 2013'!$A$1:$BJ$13,1+BX$2,FALSE)&lt;Rate!N$211,Rate!N$211,N13/VLOOKUP($BK13,'Historical Calibration 2013'!$A$1:$BJ$13,1+BX$2,FALSE)))</f>
        <v>1.2089730200099376</v>
      </c>
      <c r="BY13" s="21">
        <f>IF(O13/VLOOKUP($BK13,'Historical Calibration 2013'!$A$1:$BJ$13,1+BY$2,FALSE)&gt;Rate!O$198,Rate!O$198,IF(O13/VLOOKUP($BK13,'Historical Calibration 2013'!$A$1:$BJ$13,1+BY$2,FALSE)&lt;Rate!O$211,Rate!O$211,O13/VLOOKUP($BK13,'Historical Calibration 2013'!$A$1:$BJ$13,1+BY$2,FALSE)))</f>
        <v>7.4748190959242358</v>
      </c>
      <c r="BZ13" s="21">
        <f>IF(P13/VLOOKUP($BK13,'Historical Calibration 2013'!$A$1:$BJ$13,1+BZ$2,FALSE)&gt;Rate!P$198,Rate!P$198,IF(P13/VLOOKUP($BK13,'Historical Calibration 2013'!$A$1:$BJ$13,1+BZ$2,FALSE)&lt;Rate!P$211,Rate!P$211,P13/VLOOKUP($BK13,'Historical Calibration 2013'!$A$1:$BJ$13,1+BZ$2,FALSE)))</f>
        <v>0.94557486310800576</v>
      </c>
      <c r="CA13" s="21">
        <f>IF(Q13/VLOOKUP($BK13,'Historical Calibration 2013'!$A$1:$BJ$13,1+CA$2,FALSE)&gt;Rate!Q$198,Rate!Q$198,IF(Q13/VLOOKUP($BK13,'Historical Calibration 2013'!$A$1:$BJ$13,1+CA$2,FALSE)&lt;Rate!Q$211,Rate!Q$211,Q13/VLOOKUP($BK13,'Historical Calibration 2013'!$A$1:$BJ$13,1+CA$2,FALSE)))</f>
        <v>3.0060001684113673</v>
      </c>
      <c r="CB13" s="21">
        <f>IF(R13/VLOOKUP($BK13,'Historical Calibration 2013'!$A$1:$BJ$13,1+CB$2,FALSE)&gt;Rate!R$198,Rate!R$198,IF(R13/VLOOKUP($BK13,'Historical Calibration 2013'!$A$1:$BJ$13,1+CB$2,FALSE)&lt;Rate!R$211,Rate!R$211,R13/VLOOKUP($BK13,'Historical Calibration 2013'!$A$1:$BJ$13,1+CB$2,FALSE)))</f>
        <v>2.4000621939684552</v>
      </c>
      <c r="CC13" s="21">
        <f>IF(S13/VLOOKUP($BK13,'Historical Calibration 2013'!$A$1:$BJ$13,1+CC$2,FALSE)&gt;Rate!S$198,Rate!S$198,IF(S13/VLOOKUP($BK13,'Historical Calibration 2013'!$A$1:$BJ$13,1+CC$2,FALSE)&lt;Rate!S$211,Rate!S$211,S13/VLOOKUP($BK13,'Historical Calibration 2013'!$A$1:$BJ$13,1+CC$2,FALSE)))</f>
        <v>2.3757225433526012</v>
      </c>
      <c r="CD13" s="21">
        <f>IF(T13/VLOOKUP($BK13,'Historical Calibration 2013'!$A$1:$BJ$13,1+CD$2,FALSE)&gt;Rate!T$198,Rate!T$198,IF(T13/VLOOKUP($BK13,'Historical Calibration 2013'!$A$1:$BJ$13,1+CD$2,FALSE)&lt;Rate!T$211,Rate!T$211,T13/VLOOKUP($BK13,'Historical Calibration 2013'!$A$1:$BJ$13,1+CD$2,FALSE)))</f>
        <v>6.8258928571428568</v>
      </c>
      <c r="CE13" s="21">
        <f>IF(U13/VLOOKUP($BK13,'Historical Calibration 2013'!$A$1:$BJ$13,1+CE$2,FALSE)&gt;Rate!U$198,Rate!U$198,IF(U13/VLOOKUP($BK13,'Historical Calibration 2013'!$A$1:$BJ$13,1+CE$2,FALSE)&lt;Rate!U$211,Rate!U$211,U13/VLOOKUP($BK13,'Historical Calibration 2013'!$A$1:$BJ$13,1+CE$2,FALSE)))</f>
        <v>1.5245768134488977</v>
      </c>
      <c r="CF13" s="21">
        <f>IF(V13/VLOOKUP($BK13,'Historical Calibration 2013'!$A$1:$BJ$13,1+CF$2,FALSE)&gt;Rate!V$198,Rate!V$198,IF(V13/VLOOKUP($BK13,'Historical Calibration 2013'!$A$1:$BJ$13,1+CF$2,FALSE)&lt;Rate!V$211,Rate!V$211,V13/VLOOKUP($BK13,'Historical Calibration 2013'!$A$1:$BJ$13,1+CF$2,FALSE)))</f>
        <v>0.9915712250299914</v>
      </c>
      <c r="CG13" s="21">
        <f>(W13+'Historical Calibration 2013'!W95)/VLOOKUP($BK13,'Historical Calibration 2013'!$A$1:$BJ$13,1+CG$2,FALSE)</f>
        <v>1.0563835122730534</v>
      </c>
      <c r="CH13" s="21">
        <f>IF(X13/VLOOKUP($BK13,'Historical Calibration 2013'!$A$1:$BJ$13,1+CH$2,FALSE)&gt;Rate!X$198,Rate!X$198,IF(X13/VLOOKUP($BK13,'Historical Calibration 2013'!$A$1:$BJ$13,1+CH$2,FALSE)&lt;Rate!X$211,Rate!X$211,X13/VLOOKUP($BK13,'Historical Calibration 2013'!$A$1:$BJ$13,1+CH$2,FALSE)))</f>
        <v>1.6062569100503457</v>
      </c>
      <c r="CI13" s="21">
        <f>IF(Y13/VLOOKUP($BK13,'Historical Calibration 2013'!$A$1:$BJ$13,1+CI$2,FALSE)&gt;Rate!Y$198,Rate!Y$198,IF(Y13/VLOOKUP($BK13,'Historical Calibration 2013'!$A$1:$BJ$13,1+CI$2,FALSE)&lt;Rate!Y$211,Rate!Y$211,Y13/VLOOKUP($BK13,'Historical Calibration 2013'!$A$1:$BJ$13,1+CI$2,FALSE)))</f>
        <v>1.0327238866608512</v>
      </c>
      <c r="CJ13" s="21">
        <f>IF(Z13/VLOOKUP($BK13,'Historical Calibration 2013'!$A$1:$BJ$13,1+CJ$2,FALSE)&gt;Rate!Z$198,Rate!Z$198,IF(Z13/VLOOKUP($BK13,'Historical Calibration 2013'!$A$1:$BJ$13,1+CJ$2,FALSE)&lt;Rate!Z$211,Rate!Z$211,Z13/VLOOKUP($BK13,'Historical Calibration 2013'!$A$1:$BJ$13,1+CJ$2,FALSE)))</f>
        <v>1.0909335953508843</v>
      </c>
      <c r="CK13" s="21">
        <f>IF(AA13/VLOOKUP($BK13,'Historical Calibration 2013'!$A$1:$BJ$13,1+CK$2,FALSE)&gt;Rate!AA$198,Rate!AA$198,IF(AA13/VLOOKUP($BK13,'Historical Calibration 2013'!$A$1:$BJ$13,1+CK$2,FALSE)&lt;Rate!AA$211,Rate!AA$211,AA13/VLOOKUP($BK13,'Historical Calibration 2013'!$A$1:$BJ$13,1+CK$2,FALSE)))</f>
        <v>1.6379862282228412</v>
      </c>
      <c r="CL13" s="21">
        <f>IF(AB13/VLOOKUP($BK13,'Historical Calibration 2013'!$A$1:$BJ$13,1+CL$2,FALSE)&gt;Rate!AB$198,Rate!AB$198,IF(AB13/VLOOKUP($BK13,'Historical Calibration 2013'!$A$1:$BJ$13,1+CL$2,FALSE)&lt;Rate!AB$211,Rate!AB$211,AB13/VLOOKUP($BK13,'Historical Calibration 2013'!$A$1:$BJ$13,1+CL$2,FALSE)))</f>
        <v>3.3052884615384617</v>
      </c>
      <c r="CM13" s="21">
        <f>IF(AC13/VLOOKUP($BK13,'Historical Calibration 2013'!$A$1:$BJ$13,1+CM$2,FALSE)&gt;Rate!AC$198,Rate!AC$198,IF(AC13/VLOOKUP($BK13,'Historical Calibration 2013'!$A$1:$BJ$13,1+CM$2,FALSE)&lt;Rate!AC$211,Rate!AC$211,AC13/VLOOKUP($BK13,'Historical Calibration 2013'!$A$1:$BJ$13,1+CM$2,FALSE)))</f>
        <v>1.3485567851837974</v>
      </c>
      <c r="CN13" s="21">
        <f>IF(AD13/VLOOKUP($BK13,'Historical Calibration 2013'!$A$1:$BJ$13,1+CN$2,FALSE)&gt;Rate!AD$198,Rate!AD$198,IF(AD13/VLOOKUP($BK13,'Historical Calibration 2013'!$A$1:$BJ$13,1+CN$2,FALSE)&lt;Rate!AD$211,Rate!AD$211,AD13/VLOOKUP($BK13,'Historical Calibration 2013'!$A$1:$BJ$13,1+CN$2,FALSE)))</f>
        <v>1.2276277225133172</v>
      </c>
      <c r="CO13" s="21">
        <f>IF(AE13/VLOOKUP($BK13,'Historical Calibration 2013'!$A$1:$BJ$13,1+CO$2,FALSE)&gt;NONUS!E321,NONUS!E321,IF(AE13/VLOOKUP($BK13,'Historical Calibration 2013'!$A$1:$BJ$13,1+CO$2,FALSE)&lt;NONUS!E335,NONUS!E335,AE13/VLOOKUP($BK13,'Historical Calibration 2013'!$A$1:$BJ$13,1+CO$2,FALSE)))</f>
        <v>1.3386960011789477</v>
      </c>
      <c r="CP13" s="21">
        <f>IF(AF13/VLOOKUP($BK13,'Historical Calibration 2013'!$A$1:$BJ$13,1+CP$2,FALSE)&gt;Rate!AF$198,Rate!AF$198,IF(AF13/VLOOKUP($BK13,'Historical Calibration 2013'!$A$1:$BJ$13,1+CP$2,FALSE)&lt;Rate!AF$211,Rate!AF$211,AF13/VLOOKUP($BK13,'Historical Calibration 2013'!$A$1:$BJ$13,1+CP$2,FALSE)))</f>
        <v>1.5655465216060733</v>
      </c>
      <c r="CQ13" s="21" t="e">
        <f>IF(AG13/VLOOKUP($BK13,'Historical Calibration 2013'!$A$1:$BJ$13,1+CQ$2,FALSE)&gt;Rate!AG$198,Rate!AG$198,IF(AG13/VLOOKUP($BK13,'Historical Calibration 2013'!$A$1:$BJ$13,1+CQ$2,FALSE)&lt;Rate!AG$211,Rate!AG$211,AG13/VLOOKUP($BK13,'Historical Calibration 2013'!$A$1:$BJ$13,1+CQ$2,FALSE)))</f>
        <v>#DIV/0!</v>
      </c>
      <c r="CR13" s="21">
        <f>IF(AH13/VLOOKUP($BK13,'Historical Calibration 2013'!$A$1:$BJ$13,1+CR$2,FALSE)&gt;Rate!AH$198,Rate!AH$198,IF(AH13/VLOOKUP($BK13,'Historical Calibration 2013'!$A$1:$BJ$13,1+CR$2,FALSE)&lt;Rate!AH$211,Rate!AH$211,AH13/VLOOKUP($BK13,'Historical Calibration 2013'!$A$1:$BJ$13,1+CR$2,FALSE)))</f>
        <v>4.2</v>
      </c>
      <c r="CS13" s="21">
        <f>IF(AI13/VLOOKUP($BK13,'Historical Calibration 2013'!$A$1:$BJ$13,1+CS$2,FALSE)&gt;Rate!AI$198,Rate!AI$198,IF(AI13/VLOOKUP($BK13,'Historical Calibration 2013'!$A$1:$BJ$13,1+CS$2,FALSE)&lt;Rate!AI$211,Rate!AI$211,AI13/VLOOKUP($BK13,'Historical Calibration 2013'!$A$1:$BJ$13,1+CS$2,FALSE)))</f>
        <v>0.88424802540279634</v>
      </c>
      <c r="CT13" s="21">
        <f>IF(AJ13/VLOOKUP($BK13,'Historical Calibration 2013'!$A$1:$BJ$13,1+CT$2,FALSE)&gt;Rate!AJ$198,Rate!AJ$198,IF(AJ13/VLOOKUP($BK13,'Historical Calibration 2013'!$A$1:$BJ$13,1+CT$2,FALSE)&lt;Rate!AJ$211,Rate!AJ$211,AJ13/VLOOKUP($BK13,'Historical Calibration 2013'!$A$1:$BJ$13,1+CT$2,FALSE)))</f>
        <v>1.3888080690524682</v>
      </c>
      <c r="CU13" s="21">
        <f>IF(AK13/VLOOKUP($BK13,'Historical Calibration 2013'!$A$1:$BJ$13,1+CU$2,FALSE)&gt;Rate!AK$198,Rate!AK$198,IF(AK13/VLOOKUP($BK13,'Historical Calibration 2013'!$A$1:$BJ$13,1+CU$2,FALSE)&lt;Rate!AK$211,Rate!AK$211,AK13/VLOOKUP($BK13,'Historical Calibration 2013'!$A$1:$BJ$13,1+CU$2,FALSE)))</f>
        <v>1.664983164983165</v>
      </c>
      <c r="CV13" s="21">
        <f>IF(AL13/VLOOKUP($BK13,'Historical Calibration 2013'!$A$1:$BJ$13,1+CV$2,FALSE)&gt;NONUS!F321,NONUS!F321,IF(AL13/VLOOKUP($BK13,'Historical Calibration 2013'!$A$1:$BJ$13,1+CV$2,FALSE)&lt;NONUS!F335,NONUS!F335,AL13/VLOOKUP($BK13,'Historical Calibration 2013'!$A$1:$BJ$13,1+CV$2,FALSE)))</f>
        <v>2.0226276929999121</v>
      </c>
      <c r="CW13" s="21">
        <f>IF(AM13/VLOOKUP($BK13,'Historical Calibration 2013'!$A$1:$BJ$13,1+CW$2,FALSE)&gt;Rate!AM$198,Rate!AM$198,IF(AM13/VLOOKUP($BK13,'Historical Calibration 2013'!$A$1:$BJ$13,1+CW$2,FALSE)&lt;Rate!AM$211,Rate!AM$211,AM13/VLOOKUP($BK13,'Historical Calibration 2013'!$A$1:$BJ$13,1+CW$2,FALSE)))</f>
        <v>0.90565142525594711</v>
      </c>
      <c r="CX13" s="21">
        <f>IF(AN13/VLOOKUP($BK13,'Historical Calibration 2013'!$A$1:$BJ$13,1+CX$2,FALSE)&gt;Rate!AN$198,Rate!AN$198,IF(AN13/VLOOKUP($BK13,'Historical Calibration 2013'!$A$1:$BJ$13,1+CX$2,FALSE)&lt;Rate!AN$211,Rate!AN$211,AN13/VLOOKUP($BK13,'Historical Calibration 2013'!$A$1:$BJ$13,1+CX$2,FALSE)))</f>
        <v>1.2162233897557169</v>
      </c>
      <c r="CY13" s="21">
        <f>IF(AO13/VLOOKUP($BK13,'Historical Calibration 2013'!$A$1:$BJ$13,1+CY$2,FALSE)&gt;Rate!AO$198,Rate!AO$198,IF(AO13/VLOOKUP($BK13,'Historical Calibration 2013'!$A$1:$BJ$13,1+CY$2,FALSE)&lt;Rate!AO$211,Rate!AO$211,AO13/VLOOKUP($BK13,'Historical Calibration 2013'!$A$1:$BJ$13,1+CY$2,FALSE)))</f>
        <v>1.9507167532757643</v>
      </c>
      <c r="CZ13" s="21">
        <f>IF(AP13/VLOOKUP($BK13,'Historical Calibration 2013'!$A$1:$BJ$13,1+CZ$2,FALSE)&gt;Rate!AP$198,Rate!AP$198,IF(AP13/VLOOKUP($BK13,'Historical Calibration 2013'!$A$1:$BJ$13,1+CZ$2,FALSE)&lt;Rate!AP$211,Rate!AP$211,AP13/VLOOKUP($BK13,'Historical Calibration 2013'!$A$1:$BJ$13,1+CZ$2,FALSE)))</f>
        <v>2.0149044245421734</v>
      </c>
      <c r="DA13" s="21">
        <f>IF(AQ13/VLOOKUP($BK13,'Historical Calibration 2013'!$A$1:$BJ$13,1+DA$2,FALSE)&gt;NONUS!G321,NONUS!G321,IF(AQ13/VLOOKUP($BK13,'Historical Calibration 2013'!$A$1:$BJ$13,1+DA$2,FALSE)&lt;NONUS!G335,NONUS!G335,AQ13/VLOOKUP($BK13,'Historical Calibration 2013'!$A$1:$BJ$13,1+DA$2,FALSE)))</f>
        <v>0.80910862256559379</v>
      </c>
      <c r="DB13" s="21">
        <f>IF(AR13/VLOOKUP($BK13,'Historical Calibration 2013'!$A$1:$BJ$13,1+DB$2,FALSE)&gt;Rate!AR$198,Rate!AR$198,IF(AR13/VLOOKUP($BK13,'Historical Calibration 2013'!$A$1:$BJ$13,1+DB$2,FALSE)&lt;Rate!AR$211,Rate!AR$211,AR13/VLOOKUP($BK13,'Historical Calibration 2013'!$A$1:$BJ$13,1+DB$2,FALSE)))</f>
        <v>0.98749097495915683</v>
      </c>
      <c r="DC13" s="21">
        <f>IF(AS13/VLOOKUP($BK13,'Historical Calibration 2013'!$A$1:$BJ$13,1+DC$2,FALSE)&gt;Rate!AS$198,Rate!AS$198,IF(AS13/VLOOKUP($BK13,'Historical Calibration 2013'!$A$1:$BJ$13,1+DC$2,FALSE)&lt;Rate!AS$211,Rate!AS$211,AS13/VLOOKUP($BK13,'Historical Calibration 2013'!$A$1:$BJ$13,1+DC$2,FALSE)))</f>
        <v>1.3460011030982817</v>
      </c>
      <c r="DD13" s="21" t="e">
        <f>(AT13+'Historical Calibration 2013'!AT95)/VLOOKUP($BK13,'Historical Calibration 2013'!$A$1:$BJ$13,1+DD$2,FALSE)</f>
        <v>#DIV/0!</v>
      </c>
      <c r="DE13" s="21">
        <f>IF(AU13/VLOOKUP($BK13,'Historical Calibration 2013'!$A$1:$BJ$13,1+DE$2,FALSE)&gt;Rate!AU$198,Rate!AU$198,IF(AU13/VLOOKUP($BK13,'Historical Calibration 2013'!$A$1:$BJ$13,1+DE$2,FALSE)&lt;Rate!AU$211,Rate!AU$211,AU13/VLOOKUP($BK13,'Historical Calibration 2013'!$A$1:$BJ$13,1+DE$2,FALSE)))</f>
        <v>1.000415043155344</v>
      </c>
      <c r="DF13" s="21">
        <f>IF(AV13/VLOOKUP($BK13,'Historical Calibration 2013'!$A$1:$BJ$13,1+DF$2,FALSE)&gt;Rate!AV$198,Rate!AV$198,IF(AV13/VLOOKUP($BK13,'Historical Calibration 2013'!$A$1:$BJ$13,1+DF$2,FALSE)&lt;Rate!AV$211,Rate!AV$211,AV13/VLOOKUP($BK13,'Historical Calibration 2013'!$A$1:$BJ$13,1+DF$2,FALSE)))</f>
        <v>1.1599956916244138</v>
      </c>
      <c r="DG13" s="21">
        <f>IF(AW13/VLOOKUP($BK13,'Historical Calibration 2013'!$A$1:$BJ$13,1+DG$2,FALSE)&gt;Rate!AW$198,Rate!AW$198,IF(AW13/VLOOKUP($BK13,'Historical Calibration 2013'!$A$1:$BJ$13,1+DG$2,FALSE)&lt;Rate!AW$211,Rate!AW$211,AW13/VLOOKUP($BK13,'Historical Calibration 2013'!$A$1:$BJ$13,1+DG$2,FALSE)))</f>
        <v>2.037707557094131</v>
      </c>
      <c r="DH13" s="21">
        <f>IF(AX13/VLOOKUP($BK13,'Historical Calibration 2013'!$A$1:$BJ$13,1+DH$2,FALSE)&gt;NONUS!I321,NONUS!I321,IF(AX13/VLOOKUP($BK13,'Historical Calibration 2013'!$A$1:$BJ$13,1+DH$2,FALSE)&lt;NONUS!I335,NONUS!I335,AX13/VLOOKUP($BK13,'Historical Calibration 2013'!$A$1:$BJ$13,1+DH$2,FALSE)))</f>
        <v>1.3686849929358047</v>
      </c>
      <c r="DI13" s="21">
        <f>IF(AY13/VLOOKUP($BK13,'Historical Calibration 2013'!$A$1:$BJ$13,1+DI$2,FALSE)&gt;Rate!AY$198,Rate!AY$198,IF(AY13/VLOOKUP($BK13,'Historical Calibration 2013'!$A$1:$BJ$13,1+DI$2,FALSE)&lt;Rate!AY$211,Rate!AY$211,AY13/VLOOKUP($BK13,'Historical Calibration 2013'!$A$1:$BJ$13,1+DI$2,FALSE)))</f>
        <v>1.2080514787731407</v>
      </c>
      <c r="DJ13" s="21">
        <f>IF(AZ13/VLOOKUP($BK13,'Historical Calibration 2013'!$A$1:$BJ$13,1+DJ$2,FALSE)&gt;Rate!AZ$198,Rate!AZ$198,IF(AZ13/VLOOKUP($BK13,'Historical Calibration 2013'!$A$1:$BJ$13,1+DJ$2,FALSE)&lt;Rate!AZ$211,Rate!AZ$211,AZ13/VLOOKUP($BK13,'Historical Calibration 2013'!$A$1:$BJ$13,1+DJ$2,FALSE)))</f>
        <v>1.2754837403468855</v>
      </c>
      <c r="DK13" s="21">
        <f>IF(BA13/VLOOKUP($BK13,'Historical Calibration 2013'!$A$1:$BJ$13,1+DK$2,FALSE)&gt;Rate!BA$198,Rate!BA$198,IF(BA13/VLOOKUP($BK13,'Historical Calibration 2013'!$A$1:$BJ$13,1+DK$2,FALSE)&lt;Rate!BA$211,Rate!BA$211,BA13/VLOOKUP($BK13,'Historical Calibration 2013'!$A$1:$BJ$13,1+DK$2,FALSE)))</f>
        <v>1.3537102449882916</v>
      </c>
      <c r="DL13" s="21">
        <f>IF(BB13/VLOOKUP($BK13,'Historical Calibration 2013'!$A$1:$BJ$13,1+DL$2,FALSE)&gt;Rate!BB$198,Rate!BB$198,IF(BB13/VLOOKUP($BK13,'Historical Calibration 2013'!$A$1:$BJ$13,1+DL$2,FALSE)&lt;Rate!BB$211,Rate!BB$211,BB13/VLOOKUP($BK13,'Historical Calibration 2013'!$A$1:$BJ$13,1+DL$2,FALSE)))</f>
        <v>1.8713218924501609</v>
      </c>
      <c r="DM13" s="21">
        <f>IF(BC13/VLOOKUP($BK13,'Historical Calibration 2013'!$A$1:$BJ$13,1+DM$2,FALSE)&gt;Rate!BC$198,Rate!BC$198,IF(BC13/VLOOKUP($BK13,'Historical Calibration 2013'!$A$1:$BJ$13,1+DM$2,FALSE)&lt;Rate!BC$211,Rate!BC$211,BC13/VLOOKUP($BK13,'Historical Calibration 2013'!$A$1:$BJ$13,1+DM$2,FALSE)))</f>
        <v>2.0400812708859739</v>
      </c>
      <c r="DN13" s="21" t="e">
        <f>IF(BD13/VLOOKUP($BK13,'Historical Calibration 2013'!$A$1:$BJ$13,1+DN$2,FALSE)&gt;Rate!BD$198,Rate!BD$198,IF(BD13/VLOOKUP($BK13,'Historical Calibration 2013'!$A$1:$BJ$13,1+DN$2,FALSE)&lt;Rate!BD$211,Rate!BD$211,BD13/VLOOKUP($BK13,'Historical Calibration 2013'!$A$1:$BJ$13,1+DN$2,FALSE)))</f>
        <v>#DIV/0!</v>
      </c>
      <c r="DO13" s="21">
        <f>IF(BE13/VLOOKUP($BK13,'Historical Calibration 2013'!$A$1:$BJ$13,1+DO$2,FALSE)&gt;Rate!BE$198,Rate!BE$198,IF(BE13/VLOOKUP($BK13,'Historical Calibration 2013'!$A$1:$BJ$13,1+DO$2,FALSE)&lt;Rate!BE$211,Rate!BE$211,BE13/VLOOKUP($BK13,'Historical Calibration 2013'!$A$1:$BJ$13,1+DO$2,FALSE)))</f>
        <v>1.1678389480313105</v>
      </c>
      <c r="DP13" s="21">
        <f>IF(BF13/VLOOKUP($BK13,'Historical Calibration 2013'!$A$1:$BJ$13,1+DP$2,FALSE)&gt;Rate!BF$198,Rate!BF$198,IF(BF13/VLOOKUP($BK13,'Historical Calibration 2013'!$A$1:$BJ$13,1+DP$2,FALSE)&lt;Rate!BF$211,Rate!BF$211,BF13/VLOOKUP($BK13,'Historical Calibration 2013'!$A$1:$BJ$13,1+DP$2,FALSE)))</f>
        <v>1.6319740050334994</v>
      </c>
      <c r="DQ13" s="21">
        <f>IF(BG13/VLOOKUP($BK13,'Historical Calibration 2013'!$A$1:$BJ$13,1+DQ$2,FALSE)&gt;Rate!BG$198,Rate!BG$198,IF(BG13/VLOOKUP($BK13,'Historical Calibration 2013'!$A$1:$BJ$13,1+DQ$2,FALSE)&lt;Rate!BG$211,Rate!BG$211,BG13/VLOOKUP($BK13,'Historical Calibration 2013'!$A$1:$BJ$13,1+DQ$2,FALSE)))</f>
        <v>5.0599999999999996</v>
      </c>
      <c r="DR13" s="21" t="e">
        <f>IF(BH13/VLOOKUP($BK13,'Historical Calibration 2013'!$A$1:$BJ$13,1+DR$2,FALSE)&gt;Rate!BH$198,Rate!BH$198,IF(BH13/VLOOKUP($BK13,'Historical Calibration 2013'!$A$1:$BJ$13,1+DR$2,FALSE)&lt;Rate!BH$211,Rate!BH$211,BH13/VLOOKUP($BK13,'Historical Calibration 2013'!$A$1:$BJ$13,1+DR$2,FALSE)))</f>
        <v>#DIV/0!</v>
      </c>
      <c r="DU13" s="19">
        <v>1.1045466990798742</v>
      </c>
      <c r="DV13" s="19">
        <v>1.0350314744016886</v>
      </c>
      <c r="DW13" s="19">
        <v>1.0145465417548358</v>
      </c>
      <c r="DX13" s="19">
        <v>1.1761401636440212</v>
      </c>
      <c r="DY13" s="19">
        <v>0.77178689784597754</v>
      </c>
      <c r="DZ13" s="19">
        <v>1.0392798934926357</v>
      </c>
      <c r="EA13" s="19" t="e">
        <v>#DIV/0!</v>
      </c>
      <c r="EB13" s="19">
        <v>0.74898180794176306</v>
      </c>
      <c r="EC13" s="19">
        <v>1.2412301252172939</v>
      </c>
      <c r="ED13" s="19">
        <v>0.92560410179760344</v>
      </c>
      <c r="EE13" s="19">
        <v>1.7385210634763586</v>
      </c>
      <c r="EF13" s="19">
        <v>0.97277483895893113</v>
      </c>
      <c r="EG13" s="19">
        <v>1.0778937260087997</v>
      </c>
      <c r="EH13" s="19">
        <v>2.1856311143710716</v>
      </c>
      <c r="EI13" s="19">
        <v>0.70380273112256297</v>
      </c>
      <c r="EJ13" s="19">
        <v>0.93632655443349766</v>
      </c>
      <c r="EK13" s="19">
        <v>2.1412778675598751</v>
      </c>
      <c r="EL13" s="19">
        <v>0.20714082562462391</v>
      </c>
      <c r="EM13" s="19">
        <v>19.378076530695484</v>
      </c>
      <c r="EN13" s="19">
        <v>1.0926900856223243</v>
      </c>
      <c r="EO13" s="19">
        <v>0.93808447750729285</v>
      </c>
      <c r="EP13" s="19" t="e">
        <v>#DIV/0!</v>
      </c>
      <c r="EQ13" s="19">
        <v>0.49860212844982249</v>
      </c>
      <c r="ER13" s="19">
        <v>0.91196770704717856</v>
      </c>
      <c r="ES13" s="19">
        <v>0.79351544979096988</v>
      </c>
      <c r="ET13" s="19">
        <v>0.7503173764701857</v>
      </c>
      <c r="EU13" s="19">
        <v>1.849739111249836</v>
      </c>
      <c r="EV13" s="19">
        <v>1.1172569264561665</v>
      </c>
      <c r="EW13" s="19">
        <v>0.57047969307319568</v>
      </c>
      <c r="EX13" s="19">
        <v>0.89834028038982405</v>
      </c>
      <c r="EY13" s="19">
        <v>1.3118297407729804</v>
      </c>
      <c r="EZ13" s="19" t="e">
        <v>#DIV/0!</v>
      </c>
      <c r="FA13" s="19">
        <v>1.0074953874154116</v>
      </c>
      <c r="FB13" s="19">
        <v>0.89158012423904787</v>
      </c>
      <c r="FC13" s="19">
        <v>1.6503478884057552</v>
      </c>
      <c r="FD13" s="19">
        <v>4.3981628991914992</v>
      </c>
      <c r="FE13" s="19">
        <v>1.3618223280300223</v>
      </c>
      <c r="FF13" s="19">
        <v>0.82769448167733739</v>
      </c>
      <c r="FG13" s="19">
        <v>1.0284959808153407</v>
      </c>
      <c r="FH13" s="19">
        <v>1.7198604852666755</v>
      </c>
      <c r="FI13" s="19">
        <v>1.3539772542421147</v>
      </c>
      <c r="FJ13" s="19">
        <v>0.6875507195663989</v>
      </c>
      <c r="FK13" s="19">
        <v>0.74136545767431816</v>
      </c>
      <c r="FL13" s="19">
        <v>1.222558608307357</v>
      </c>
      <c r="FM13" s="19">
        <v>0.51007343278398232</v>
      </c>
      <c r="FN13" s="19">
        <v>0.95659750974106794</v>
      </c>
      <c r="FO13" s="19">
        <v>1.1025631631484936</v>
      </c>
      <c r="FP13" s="19">
        <v>0.82529440609591076</v>
      </c>
      <c r="FQ13" s="19">
        <v>1.7750355677982776</v>
      </c>
      <c r="FR13" s="19">
        <v>1.2014936220637873</v>
      </c>
      <c r="FS13" s="19">
        <v>1.2484482623653907</v>
      </c>
      <c r="FT13" s="19">
        <v>1.0960157036526759</v>
      </c>
      <c r="FU13" s="19">
        <v>1.5530256817349366</v>
      </c>
      <c r="FV13" s="19">
        <v>1.7703163278938097</v>
      </c>
      <c r="FW13" s="19" t="e">
        <v>#DIV/0!</v>
      </c>
      <c r="FX13" s="19">
        <v>0.89182987811371606</v>
      </c>
      <c r="FY13" s="19">
        <v>0.80625769620099985</v>
      </c>
      <c r="FZ13" s="19">
        <v>7.0019143751819612</v>
      </c>
      <c r="GA13" s="19" t="e">
        <v>#DIV/0!</v>
      </c>
    </row>
    <row r="14" spans="1:183" ht="15" x14ac:dyDescent="0.25">
      <c r="A14" s="3" t="s">
        <v>73</v>
      </c>
      <c r="B14" s="21">
        <v>16173109</v>
      </c>
      <c r="C14" s="21">
        <v>35302200</v>
      </c>
      <c r="D14" s="21">
        <v>12559616</v>
      </c>
      <c r="E14" s="21">
        <v>12673523</v>
      </c>
      <c r="F14" s="21">
        <v>479660.875</v>
      </c>
      <c r="G14" s="21">
        <v>7779131.5</v>
      </c>
      <c r="H14" s="21">
        <v>0</v>
      </c>
      <c r="I14" s="21">
        <v>40174672</v>
      </c>
      <c r="J14" s="21">
        <v>6863354.5</v>
      </c>
      <c r="K14" s="21">
        <v>11379585</v>
      </c>
      <c r="L14" s="21">
        <v>8763767</v>
      </c>
      <c r="M14" s="21">
        <v>104933144</v>
      </c>
      <c r="N14" s="21">
        <v>31431548</v>
      </c>
      <c r="O14" s="21">
        <v>772638.5625</v>
      </c>
      <c r="P14" s="21">
        <v>957296.4375</v>
      </c>
      <c r="Q14" s="21">
        <v>6652907.5</v>
      </c>
      <c r="R14" s="21">
        <v>12519304</v>
      </c>
      <c r="S14" s="21">
        <v>37994.10546875</v>
      </c>
      <c r="T14" s="21">
        <v>1232486.25</v>
      </c>
      <c r="U14" s="21">
        <v>12448490</v>
      </c>
      <c r="V14" s="21">
        <v>18838198</v>
      </c>
      <c r="W14" s="37">
        <v>0</v>
      </c>
      <c r="X14" s="21">
        <v>704762</v>
      </c>
      <c r="Y14" s="21">
        <v>4516090</v>
      </c>
      <c r="Z14" s="21">
        <v>11272107</v>
      </c>
      <c r="AA14" s="21">
        <v>2763083.25</v>
      </c>
      <c r="AB14" s="21">
        <v>4060084.75</v>
      </c>
      <c r="AC14" s="21">
        <v>30393356</v>
      </c>
      <c r="AD14" s="21">
        <v>134896.40625</v>
      </c>
      <c r="AE14" s="21">
        <v>220668.6875</v>
      </c>
      <c r="AF14" s="21">
        <v>17274718</v>
      </c>
      <c r="AG14" s="21">
        <v>351042.65625</v>
      </c>
      <c r="AH14" s="21">
        <v>4494.69287109375</v>
      </c>
      <c r="AI14" s="21">
        <v>4824816</v>
      </c>
      <c r="AJ14" s="21">
        <v>27694940</v>
      </c>
      <c r="AK14" s="21">
        <v>2780957.25</v>
      </c>
      <c r="AL14" s="21">
        <v>857245.6875</v>
      </c>
      <c r="AM14" s="21">
        <v>14407725</v>
      </c>
      <c r="AN14" s="21">
        <v>34123440</v>
      </c>
      <c r="AO14" s="21">
        <v>21946280</v>
      </c>
      <c r="AP14" s="21">
        <v>22669118</v>
      </c>
      <c r="AQ14" s="21">
        <v>9389272</v>
      </c>
      <c r="AR14" s="21">
        <v>4837987</v>
      </c>
      <c r="AS14" s="21">
        <v>35198196</v>
      </c>
      <c r="AT14" s="21">
        <v>344542.1875</v>
      </c>
      <c r="AU14" s="21">
        <v>5456582.5</v>
      </c>
      <c r="AV14" s="21">
        <v>9455707</v>
      </c>
      <c r="AW14" s="21">
        <v>145075.5</v>
      </c>
      <c r="AX14" s="21">
        <v>5557634.5</v>
      </c>
      <c r="AY14" s="21">
        <v>6371695.5</v>
      </c>
      <c r="AZ14" s="21">
        <v>102305856</v>
      </c>
      <c r="BA14" s="21">
        <v>720794944</v>
      </c>
      <c r="BB14" s="21">
        <v>5934231.5</v>
      </c>
      <c r="BC14" s="21">
        <v>26244850</v>
      </c>
      <c r="BD14" s="21">
        <v>0</v>
      </c>
      <c r="BE14" s="21">
        <v>7704478</v>
      </c>
      <c r="BF14" s="21">
        <v>6841839.5</v>
      </c>
      <c r="BG14" s="21">
        <v>1018119.75</v>
      </c>
      <c r="BH14" s="21">
        <v>211246.359375</v>
      </c>
      <c r="BI14" s="21">
        <v>1232635524.8828735</v>
      </c>
      <c r="BJ14" s="21">
        <f t="shared" si="1"/>
        <v>2015</v>
      </c>
      <c r="BK14" s="21">
        <f t="shared" si="2"/>
        <v>5</v>
      </c>
      <c r="BL14" s="21">
        <f>IF(B14/VLOOKUP($BK14,'Historical Calibration 2013'!$A$1:$BJ$13,1+BL$2,FALSE)&gt;NONUS!B322,NONUS!B322,IF(B14/VLOOKUP($BK14,'Historical Calibration 2013'!$A$1:$BJ$13,1+BL$2,FALSE)&lt;NONUS!B336,NONUS!B336,B14/VLOOKUP($BK14,'Historical Calibration 2013'!$A$1:$BJ$13,1+BL$2,FALSE)))</f>
        <v>1.3788134083222716</v>
      </c>
      <c r="BM14" s="21">
        <f>IF(C14/VLOOKUP($BK14,'Historical Calibration 2013'!$A$1:$BJ$13,1+BM$2,FALSE)&gt;Rate!C$199,Rate!C$199,IF(C14/VLOOKUP($BK14,'Historical Calibration 2013'!$A$1:$BJ$13,1+BM$2,FALSE)&lt;Rate!C$212,Rate!C$212,C14/VLOOKUP($BK14,'Historical Calibration 2013'!$A$1:$BJ$13,1+BM$2,FALSE)))</f>
        <v>1.2025159289367595</v>
      </c>
      <c r="BN14" s="21">
        <f>IF(D14/VLOOKUP($BK14,'Historical Calibration 2013'!$A$1:$BJ$13,1+BN$2,FALSE)&gt;Rate!D$199,Rate!D$199,IF(D14/VLOOKUP($BK14,'Historical Calibration 2013'!$A$1:$BJ$13,1+BN$2,FALSE)&lt;Rate!D$212,Rate!D$212,D14/VLOOKUP($BK14,'Historical Calibration 2013'!$A$1:$BJ$13,1+BN$2,FALSE)))</f>
        <v>2.0808240887480189</v>
      </c>
      <c r="BO14" s="21">
        <f>IF(E14/VLOOKUP($BK14,'Historical Calibration 2013'!$A$1:$BJ$13,1+BO$2,FALSE)&gt;Rate!E$199,Rate!E$199,IF(E14/VLOOKUP($BK14,'Historical Calibration 2013'!$A$1:$BJ$13,1+BO$2,FALSE)&lt;Rate!E$212,Rate!E$212,E14/VLOOKUP($BK14,'Historical Calibration 2013'!$A$1:$BJ$13,1+BO$2,FALSE)))</f>
        <v>0.80806765478132125</v>
      </c>
      <c r="BP14" s="21">
        <f>IF(F14/VLOOKUP($BK14,'Historical Calibration 2013'!$A$1:$BJ$13,1+BP$2,FALSE)&gt;NONUS!C322,NONUS!C322,IF(F14/VLOOKUP($BK14,'Historical Calibration 2013'!$A$1:$BJ$13,1+BP$2,FALSE)&lt;NONUS!C336,NONUS!C336,F14/VLOOKUP($BK14,'Historical Calibration 2013'!$A$1:$BJ$13,1+BP$2,FALSE)))</f>
        <v>0.77413527668918736</v>
      </c>
      <c r="BQ14" s="21">
        <f>IF((G14+H14)/VLOOKUP($BK14,'Historical Calibration 2013'!$A$1:$BJ$13,1+BQ$2,FALSE)&gt;NONUS!J322,NONUS!J322,IF((G14+H14)/VLOOKUP($BK14,'Historical Calibration 2013'!$A$1:$BJ$13,1+BQ$2,FALSE)&lt;NONUS!J336,NONUS!J336,(G14+H14)/VLOOKUP($BK14,'Historical Calibration 2013'!$A$1:$BJ$13,1+BQ$2,FALSE)))</f>
        <v>1.0715325783649121</v>
      </c>
      <c r="BR14" s="21" t="e">
        <f>IF(H14/VLOOKUP($BK14,'Historical Calibration 2013'!$A$1:$BJ$13,1+BR$2,FALSE)&gt;Rate!H$199,Rate!H$199,IF(H14/VLOOKUP($BK14,'Historical Calibration 2013'!$A$1:$BJ$13,1+BR$2,FALSE)&lt;Rate!H$212,Rate!H$212,H14/VLOOKUP($BK14,'Historical Calibration 2013'!$A$1:$BJ$13,1+BR$2,FALSE)))</f>
        <v>#DIV/0!</v>
      </c>
      <c r="BS14" s="21">
        <f>IF(I14/VLOOKUP($BK14,'Historical Calibration 2013'!$A$1:$BJ$13,1+BS$2,FALSE)&gt;Rate!I$199,Rate!I$199,IF(I14/VLOOKUP($BK14,'Historical Calibration 2013'!$A$1:$BJ$13,1+BS$2,FALSE)&lt;Rate!I$212,Rate!I$212,I14/VLOOKUP($BK14,'Historical Calibration 2013'!$A$1:$BJ$13,1+BS$2,FALSE)))</f>
        <v>0.908153396555341</v>
      </c>
      <c r="BT14" s="21">
        <f>IF(J14/VLOOKUP($BK14,'Historical Calibration 2013'!$A$1:$BJ$13,1+BT$2,FALSE)&gt;Rate!J$199,Rate!J$199,IF(J14/VLOOKUP($BK14,'Historical Calibration 2013'!$A$1:$BJ$13,1+BT$2,FALSE)&lt;Rate!J$212,Rate!J$212,J14/VLOOKUP($BK14,'Historical Calibration 2013'!$A$1:$BJ$13,1+BT$2,FALSE)))</f>
        <v>1.5017697623461992</v>
      </c>
      <c r="BU14" s="21">
        <f>IF(K14/VLOOKUP($BK14,'Historical Calibration 2013'!$A$1:$BJ$13,1+BU$2,FALSE)&gt;Rate!K$199,Rate!K$199,IF(K14/VLOOKUP($BK14,'Historical Calibration 2013'!$A$1:$BJ$13,1+BU$2,FALSE)&lt;Rate!K$212,Rate!K$212,K14/VLOOKUP($BK14,'Historical Calibration 2013'!$A$1:$BJ$13,1+BU$2,FALSE)))</f>
        <v>1.1241427851702575</v>
      </c>
      <c r="BV14" s="21">
        <f>IF(L14/VLOOKUP($BK14,'Historical Calibration 2013'!$A$1:$BJ$13,1+BV$2,FALSE)&gt;Rate!L$199,Rate!L$199,IF(L14/VLOOKUP($BK14,'Historical Calibration 2013'!$A$1:$BJ$13,1+BV$2,FALSE)&lt;Rate!L$212,Rate!L$212,L14/VLOOKUP($BK14,'Historical Calibration 2013'!$A$1:$BJ$13,1+BV$2,FALSE)))</f>
        <v>2.6093163346920063</v>
      </c>
      <c r="BW14" s="21">
        <f>IF(M14/VLOOKUP($BK14,'Historical Calibration 2013'!$A$1:$BJ$13,1+BW$2,FALSE)&gt;Rate!M$199,Rate!M$199,IF(M14/VLOOKUP($BK14,'Historical Calibration 2013'!$A$1:$BJ$13,1+BW$2,FALSE)&lt;Rate!M$212,Rate!M$212,M14/VLOOKUP($BK14,'Historical Calibration 2013'!$A$1:$BJ$13,1+BW$2,FALSE)))</f>
        <v>1.0748150908408176</v>
      </c>
      <c r="BX14" s="21">
        <f>IF(N14/VLOOKUP($BK14,'Historical Calibration 2013'!$A$1:$BJ$13,1+BX$2,FALSE)&gt;Rate!N$199,Rate!N$199,IF(N14/VLOOKUP($BK14,'Historical Calibration 2013'!$A$1:$BJ$13,1+BX$2,FALSE)&lt;Rate!N$212,Rate!N$212,N14/VLOOKUP($BK14,'Historical Calibration 2013'!$A$1:$BJ$13,1+BX$2,FALSE)))</f>
        <v>1.182625479865316</v>
      </c>
      <c r="BY14" s="21">
        <f>IF(O14/VLOOKUP($BK14,'Historical Calibration 2013'!$A$1:$BJ$13,1+BY$2,FALSE)&gt;Rate!O$199,Rate!O$199,IF(O14/VLOOKUP($BK14,'Historical Calibration 2013'!$A$1:$BJ$13,1+BY$2,FALSE)&lt;Rate!O$212,Rate!O$212,O14/VLOOKUP($BK14,'Historical Calibration 2013'!$A$1:$BJ$13,1+BY$2,FALSE)))</f>
        <v>4.5498154981549819</v>
      </c>
      <c r="BZ14" s="21">
        <f>IF(P14/VLOOKUP($BK14,'Historical Calibration 2013'!$A$1:$BJ$13,1+BZ$2,FALSE)&gt;Rate!P$199,Rate!P$199,IF(P14/VLOOKUP($BK14,'Historical Calibration 2013'!$A$1:$BJ$13,1+BZ$2,FALSE)&lt;Rate!P$212,Rate!P$212,P14/VLOOKUP($BK14,'Historical Calibration 2013'!$A$1:$BJ$13,1+BZ$2,FALSE)))</f>
        <v>1.145907960373199</v>
      </c>
      <c r="CA14" s="21">
        <f>IF(Q14/VLOOKUP($BK14,'Historical Calibration 2013'!$A$1:$BJ$13,1+CA$2,FALSE)&gt;Rate!Q$199,Rate!Q$199,IF(Q14/VLOOKUP($BK14,'Historical Calibration 2013'!$A$1:$BJ$13,1+CA$2,FALSE)&lt;Rate!Q$212,Rate!Q$212,Q14/VLOOKUP($BK14,'Historical Calibration 2013'!$A$1:$BJ$13,1+CA$2,FALSE)))</f>
        <v>2.7690339091490723</v>
      </c>
      <c r="CB14" s="21">
        <f>IF(R14/VLOOKUP($BK14,'Historical Calibration 2013'!$A$1:$BJ$13,1+CB$2,FALSE)&gt;Rate!R$199,Rate!R$199,IF(R14/VLOOKUP($BK14,'Historical Calibration 2013'!$A$1:$BJ$13,1+CB$2,FALSE)&lt;Rate!R$212,Rate!R$212,R14/VLOOKUP($BK14,'Historical Calibration 2013'!$A$1:$BJ$13,1+CB$2,FALSE)))</f>
        <v>2.4604293019617707</v>
      </c>
      <c r="CC14" s="21">
        <f>IF(S14/VLOOKUP($BK14,'Historical Calibration 2013'!$A$1:$BJ$13,1+CC$2,FALSE)&gt;Rate!S$199,Rate!S$199,IF(S14/VLOOKUP($BK14,'Historical Calibration 2013'!$A$1:$BJ$13,1+CC$2,FALSE)&lt;Rate!S$212,Rate!S$212,S14/VLOOKUP($BK14,'Historical Calibration 2013'!$A$1:$BJ$13,1+CC$2,FALSE)))</f>
        <v>1.7289884152887223</v>
      </c>
      <c r="CD14" s="21">
        <f>IF(T14/VLOOKUP($BK14,'Historical Calibration 2013'!$A$1:$BJ$13,1+CD$2,FALSE)&gt;Rate!T$199,Rate!T$199,IF(T14/VLOOKUP($BK14,'Historical Calibration 2013'!$A$1:$BJ$13,1+CD$2,FALSE)&lt;Rate!T$212,Rate!T$212,T14/VLOOKUP($BK14,'Historical Calibration 2013'!$A$1:$BJ$13,1+CD$2,FALSE)))</f>
        <v>8.1560693641618496</v>
      </c>
      <c r="CE14" s="21">
        <f>IF(U14/VLOOKUP($BK14,'Historical Calibration 2013'!$A$1:$BJ$13,1+CE$2,FALSE)&gt;Rate!U$199,Rate!U$199,IF(U14/VLOOKUP($BK14,'Historical Calibration 2013'!$A$1:$BJ$13,1+CE$2,FALSE)&lt;Rate!U$212,Rate!U$212,U14/VLOOKUP($BK14,'Historical Calibration 2013'!$A$1:$BJ$13,1+CE$2,FALSE)))</f>
        <v>1.4781622234826999</v>
      </c>
      <c r="CF14" s="21">
        <f>IF(V14/VLOOKUP($BK14,'Historical Calibration 2013'!$A$1:$BJ$13,1+CF$2,FALSE)&gt;Rate!V$199,Rate!V$199,IF(V14/VLOOKUP($BK14,'Historical Calibration 2013'!$A$1:$BJ$13,1+CF$2,FALSE)&lt;Rate!V$212,Rate!V$212,V14/VLOOKUP($BK14,'Historical Calibration 2013'!$A$1:$BJ$13,1+CF$2,FALSE)))</f>
        <v>1.3629889937516459</v>
      </c>
      <c r="CG14" s="21">
        <f>(W14+'Historical Calibration 2013'!W96)/VLOOKUP($BK14,'Historical Calibration 2013'!$A$1:$BJ$13,1+CG$2,FALSE)</f>
        <v>1</v>
      </c>
      <c r="CH14" s="21">
        <f>IF(X14/VLOOKUP($BK14,'Historical Calibration 2013'!$A$1:$BJ$13,1+CH$2,FALSE)&gt;Rate!X$199,Rate!X$199,IF(X14/VLOOKUP($BK14,'Historical Calibration 2013'!$A$1:$BJ$13,1+CH$2,FALSE)&lt;Rate!X$212,Rate!X$212,X14/VLOOKUP($BK14,'Historical Calibration 2013'!$A$1:$BJ$13,1+CH$2,FALSE)))</f>
        <v>2.233471876480571</v>
      </c>
      <c r="CI14" s="21">
        <f>IF(Y14/VLOOKUP($BK14,'Historical Calibration 2013'!$A$1:$BJ$13,1+CI$2,FALSE)&gt;Rate!Y$199,Rate!Y$199,IF(Y14/VLOOKUP($BK14,'Historical Calibration 2013'!$A$1:$BJ$13,1+CI$2,FALSE)&lt;Rate!Y$212,Rate!Y$212,Y14/VLOOKUP($BK14,'Historical Calibration 2013'!$A$1:$BJ$13,1+CI$2,FALSE)))</f>
        <v>1.5457089121212173</v>
      </c>
      <c r="CJ14" s="21">
        <f>IF(Z14/VLOOKUP($BK14,'Historical Calibration 2013'!$A$1:$BJ$13,1+CJ$2,FALSE)&gt;Rate!Z$199,Rate!Z$199,IF(Z14/VLOOKUP($BK14,'Historical Calibration 2013'!$A$1:$BJ$13,1+CJ$2,FALSE)&lt;Rate!Z$212,Rate!Z$212,Z14/VLOOKUP($BK14,'Historical Calibration 2013'!$A$1:$BJ$13,1+CJ$2,FALSE)))</f>
        <v>1.4834764767504909</v>
      </c>
      <c r="CK14" s="21">
        <f>IF(AA14/VLOOKUP($BK14,'Historical Calibration 2013'!$A$1:$BJ$13,1+CK$2,FALSE)&gt;Rate!AA$199,Rate!AA$199,IF(AA14/VLOOKUP($BK14,'Historical Calibration 2013'!$A$1:$BJ$13,1+CK$2,FALSE)&lt;Rate!AA$212,Rate!AA$212,AA14/VLOOKUP($BK14,'Historical Calibration 2013'!$A$1:$BJ$13,1+CK$2,FALSE)))</f>
        <v>6.1709230533870381</v>
      </c>
      <c r="CL14" s="21">
        <f>IF(AB14/VLOOKUP($BK14,'Historical Calibration 2013'!$A$1:$BJ$13,1+CL$2,FALSE)&gt;Rate!AB$199,Rate!AB$199,IF(AB14/VLOOKUP($BK14,'Historical Calibration 2013'!$A$1:$BJ$13,1+CL$2,FALSE)&lt;Rate!AB$212,Rate!AB$212,AB14/VLOOKUP($BK14,'Historical Calibration 2013'!$A$1:$BJ$13,1+CL$2,FALSE)))</f>
        <v>2.8055105348460292</v>
      </c>
      <c r="CM14" s="21">
        <f>IF(AC14/VLOOKUP($BK14,'Historical Calibration 2013'!$A$1:$BJ$13,1+CM$2,FALSE)&gt;Rate!AC$199,Rate!AC$199,IF(AC14/VLOOKUP($BK14,'Historical Calibration 2013'!$A$1:$BJ$13,1+CM$2,FALSE)&lt;Rate!AC$212,Rate!AC$212,AC14/VLOOKUP($BK14,'Historical Calibration 2013'!$A$1:$BJ$13,1+CM$2,FALSE)))</f>
        <v>1.4582478584499468</v>
      </c>
      <c r="CN14" s="21">
        <f>IF(AD14/VLOOKUP($BK14,'Historical Calibration 2013'!$A$1:$BJ$13,1+CN$2,FALSE)&gt;Rate!AD$199,Rate!AD$199,IF(AD14/VLOOKUP($BK14,'Historical Calibration 2013'!$A$1:$BJ$13,1+CN$2,FALSE)&lt;Rate!AD$212,Rate!AD$212,AD14/VLOOKUP($BK14,'Historical Calibration 2013'!$A$1:$BJ$13,1+CN$2,FALSE)))</f>
        <v>1.9341581026392858</v>
      </c>
      <c r="CO14" s="21">
        <f>IF(AE14/VLOOKUP($BK14,'Historical Calibration 2013'!$A$1:$BJ$13,1+CO$2,FALSE)&gt;NONUS!E322,NONUS!E322,IF(AE14/VLOOKUP($BK14,'Historical Calibration 2013'!$A$1:$BJ$13,1+CO$2,FALSE)&lt;NONUS!E336,NONUS!E336,AE14/VLOOKUP($BK14,'Historical Calibration 2013'!$A$1:$BJ$13,1+CO$2,FALSE)))</f>
        <v>0.75536442177154839</v>
      </c>
      <c r="CP14" s="21">
        <f>IF(AF14/VLOOKUP($BK14,'Historical Calibration 2013'!$A$1:$BJ$13,1+CP$2,FALSE)&gt;Rate!AF$199,Rate!AF$199,IF(AF14/VLOOKUP($BK14,'Historical Calibration 2013'!$A$1:$BJ$13,1+CP$2,FALSE)&lt;Rate!AF$212,Rate!AF$212,AF14/VLOOKUP($BK14,'Historical Calibration 2013'!$A$1:$BJ$13,1+CP$2,FALSE)))</f>
        <v>1.4670536411124822</v>
      </c>
      <c r="CQ14" s="21" t="e">
        <f>IF(AG14/VLOOKUP($BK14,'Historical Calibration 2013'!$A$1:$BJ$13,1+CQ$2,FALSE)&gt;Rate!AG$199,Rate!AG$199,IF(AG14/VLOOKUP($BK14,'Historical Calibration 2013'!$A$1:$BJ$13,1+CQ$2,FALSE)&lt;Rate!AG$212,Rate!AG$212,AG14/VLOOKUP($BK14,'Historical Calibration 2013'!$A$1:$BJ$13,1+CQ$2,FALSE)))</f>
        <v>#DIV/0!</v>
      </c>
      <c r="CR14" s="21">
        <f>IF(AH14/VLOOKUP($BK14,'Historical Calibration 2013'!$A$1:$BJ$13,1+CR$2,FALSE)&gt;Rate!AH$199,Rate!AH$199,IF(AH14/VLOOKUP($BK14,'Historical Calibration 2013'!$A$1:$BJ$13,1+CR$2,FALSE)&lt;Rate!AH$212,Rate!AH$212,AH14/VLOOKUP($BK14,'Historical Calibration 2013'!$A$1:$BJ$13,1+CR$2,FALSE)))</f>
        <v>3.4011101248725915</v>
      </c>
      <c r="CS14" s="21">
        <f>IF(AI14/VLOOKUP($BK14,'Historical Calibration 2013'!$A$1:$BJ$13,1+CS$2,FALSE)&gt;Rate!AI$199,Rate!AI$199,IF(AI14/VLOOKUP($BK14,'Historical Calibration 2013'!$A$1:$BJ$13,1+CS$2,FALSE)&lt;Rate!AI$212,Rate!AI$212,AI14/VLOOKUP($BK14,'Historical Calibration 2013'!$A$1:$BJ$13,1+CS$2,FALSE)))</f>
        <v>1.2701901461603649</v>
      </c>
      <c r="CT14" s="21">
        <f>IF(AJ14/VLOOKUP($BK14,'Historical Calibration 2013'!$A$1:$BJ$13,1+CT$2,FALSE)&gt;Rate!AJ$199,Rate!AJ$199,IF(AJ14/VLOOKUP($BK14,'Historical Calibration 2013'!$A$1:$BJ$13,1+CT$2,FALSE)&lt;Rate!AJ$212,Rate!AJ$212,AJ14/VLOOKUP($BK14,'Historical Calibration 2013'!$A$1:$BJ$13,1+CT$2,FALSE)))</f>
        <v>1.6205733558178752</v>
      </c>
      <c r="CU14" s="21">
        <f>IF(AK14/VLOOKUP($BK14,'Historical Calibration 2013'!$A$1:$BJ$13,1+CU$2,FALSE)&gt;Rate!AK$199,Rate!AK$199,IF(AK14/VLOOKUP($BK14,'Historical Calibration 2013'!$A$1:$BJ$13,1+CU$2,FALSE)&lt;Rate!AK$212,Rate!AK$212,AK14/VLOOKUP($BK14,'Historical Calibration 2013'!$A$1:$BJ$13,1+CU$2,FALSE)))</f>
        <v>1.4188923249929717</v>
      </c>
      <c r="CV14" s="21">
        <f>IF(AL14/VLOOKUP($BK14,'Historical Calibration 2013'!$A$1:$BJ$13,1+CV$2,FALSE)&gt;NONUS!F322,NONUS!F322,IF(AL14/VLOOKUP($BK14,'Historical Calibration 2013'!$A$1:$BJ$13,1+CV$2,FALSE)&lt;NONUS!F336,NONUS!F336,AL14/VLOOKUP($BK14,'Historical Calibration 2013'!$A$1:$BJ$13,1+CV$2,FALSE)))</f>
        <v>3.3397127806776035</v>
      </c>
      <c r="CW14" s="21">
        <f>IF(AM14/VLOOKUP($BK14,'Historical Calibration 2013'!$A$1:$BJ$13,1+CW$2,FALSE)&gt;Rate!AM$199,Rate!AM$199,IF(AM14/VLOOKUP($BK14,'Historical Calibration 2013'!$A$1:$BJ$13,1+CW$2,FALSE)&lt;Rate!AM$212,Rate!AM$212,AM14/VLOOKUP($BK14,'Historical Calibration 2013'!$A$1:$BJ$13,1+CW$2,FALSE)))</f>
        <v>0.85016023418797471</v>
      </c>
      <c r="CX14" s="21">
        <f>IF(AN14/VLOOKUP($BK14,'Historical Calibration 2013'!$A$1:$BJ$13,1+CX$2,FALSE)&gt;Rate!AN$199,Rate!AN$199,IF(AN14/VLOOKUP($BK14,'Historical Calibration 2013'!$A$1:$BJ$13,1+CX$2,FALSE)&lt;Rate!AN$212,Rate!AN$212,AN14/VLOOKUP($BK14,'Historical Calibration 2013'!$A$1:$BJ$13,1+CX$2,FALSE)))</f>
        <v>1.4407261888632976</v>
      </c>
      <c r="CY14" s="21">
        <f>IF(AO14/VLOOKUP($BK14,'Historical Calibration 2013'!$A$1:$BJ$13,1+CY$2,FALSE)&gt;Rate!AO$199,Rate!AO$199,IF(AO14/VLOOKUP($BK14,'Historical Calibration 2013'!$A$1:$BJ$13,1+CY$2,FALSE)&lt;Rate!AO$212,Rate!AO$212,AO14/VLOOKUP($BK14,'Historical Calibration 2013'!$A$1:$BJ$13,1+CY$2,FALSE)))</f>
        <v>2.761124278824953</v>
      </c>
      <c r="CZ14" s="21">
        <f>IF(AP14/VLOOKUP($BK14,'Historical Calibration 2013'!$A$1:$BJ$13,1+CZ$2,FALSE)&gt;Rate!AP$199,Rate!AP$199,IF(AP14/VLOOKUP($BK14,'Historical Calibration 2013'!$A$1:$BJ$13,1+CZ$2,FALSE)&lt;Rate!AP$212,Rate!AP$212,AP14/VLOOKUP($BK14,'Historical Calibration 2013'!$A$1:$BJ$13,1+CZ$2,FALSE)))</f>
        <v>1.8110062715407651</v>
      </c>
      <c r="DA14" s="21">
        <f>IF(AQ14/VLOOKUP($BK14,'Historical Calibration 2013'!$A$1:$BJ$13,1+DA$2,FALSE)&gt;NONUS!G322,NONUS!G322,IF(AQ14/VLOOKUP($BK14,'Historical Calibration 2013'!$A$1:$BJ$13,1+DA$2,FALSE)&lt;NONUS!G336,NONUS!G336,AQ14/VLOOKUP($BK14,'Historical Calibration 2013'!$A$1:$BJ$13,1+DA$2,FALSE)))</f>
        <v>1.0107920918279467</v>
      </c>
      <c r="DB14" s="21">
        <f>IF(AR14/VLOOKUP($BK14,'Historical Calibration 2013'!$A$1:$BJ$13,1+DB$2,FALSE)&gt;Rate!AR$199,Rate!AR$199,IF(AR14/VLOOKUP($BK14,'Historical Calibration 2013'!$A$1:$BJ$13,1+DB$2,FALSE)&lt;Rate!AR$212,Rate!AR$212,AR14/VLOOKUP($BK14,'Historical Calibration 2013'!$A$1:$BJ$13,1+DB$2,FALSE)))</f>
        <v>1.2152540159003278</v>
      </c>
      <c r="DC14" s="21">
        <f>IF(AS14/VLOOKUP($BK14,'Historical Calibration 2013'!$A$1:$BJ$13,1+DC$2,FALSE)&gt;Rate!AS$199,Rate!AS$199,IF(AS14/VLOOKUP($BK14,'Historical Calibration 2013'!$A$1:$BJ$13,1+DC$2,FALSE)&lt;Rate!AS$212,Rate!AS$212,AS14/VLOOKUP($BK14,'Historical Calibration 2013'!$A$1:$BJ$13,1+DC$2,FALSE)))</f>
        <v>1.629332638362659</v>
      </c>
      <c r="DD14" s="21" t="e">
        <f>(AT14+'Historical Calibration 2013'!AT96)/VLOOKUP($BK14,'Historical Calibration 2013'!$A$1:$BJ$13,1+DD$2,FALSE)</f>
        <v>#DIV/0!</v>
      </c>
      <c r="DE14" s="21">
        <f>IF(AU14/VLOOKUP($BK14,'Historical Calibration 2013'!$A$1:$BJ$13,1+DE$2,FALSE)&gt;Rate!AU$199,Rate!AU$199,IF(AU14/VLOOKUP($BK14,'Historical Calibration 2013'!$A$1:$BJ$13,1+DE$2,FALSE)&lt;Rate!AU$212,Rate!AU$212,AU14/VLOOKUP($BK14,'Historical Calibration 2013'!$A$1:$BJ$13,1+DE$2,FALSE)))</f>
        <v>1.7033908093520407</v>
      </c>
      <c r="DF14" s="21">
        <f>IF(AV14/VLOOKUP($BK14,'Historical Calibration 2013'!$A$1:$BJ$13,1+DF$2,FALSE)&gt;Rate!AV$199,Rate!AV$199,IF(AV14/VLOOKUP($BK14,'Historical Calibration 2013'!$A$1:$BJ$13,1+DF$2,FALSE)&lt;Rate!AV$212,Rate!AV$212,AV14/VLOOKUP($BK14,'Historical Calibration 2013'!$A$1:$BJ$13,1+DF$2,FALSE)))</f>
        <v>1.0390418673444384</v>
      </c>
      <c r="DG14" s="21">
        <f>IF(AW14/VLOOKUP($BK14,'Historical Calibration 2013'!$A$1:$BJ$13,1+DG$2,FALSE)&gt;Rate!AW$199,Rate!AW$199,IF(AW14/VLOOKUP($BK14,'Historical Calibration 2013'!$A$1:$BJ$13,1+DG$2,FALSE)&lt;Rate!AW$212,Rate!AW$212,AW14/VLOOKUP($BK14,'Historical Calibration 2013'!$A$1:$BJ$13,1+DG$2,FALSE)))</f>
        <v>3.5326204075788601</v>
      </c>
      <c r="DH14" s="21">
        <f>IF(AX14/VLOOKUP($BK14,'Historical Calibration 2013'!$A$1:$BJ$13,1+DH$2,FALSE)&gt;NONUS!I322,NONUS!I322,IF(AX14/VLOOKUP($BK14,'Historical Calibration 2013'!$A$1:$BJ$13,1+DH$2,FALSE)&lt;NONUS!I336,NONUS!I336,AX14/VLOOKUP($BK14,'Historical Calibration 2013'!$A$1:$BJ$13,1+DH$2,FALSE)))</f>
        <v>1.2981516461471068</v>
      </c>
      <c r="DI14" s="21">
        <f>IF(AY14/VLOOKUP($BK14,'Historical Calibration 2013'!$A$1:$BJ$13,1+DI$2,FALSE)&gt;Rate!AY$199,Rate!AY$199,IF(AY14/VLOOKUP($BK14,'Historical Calibration 2013'!$A$1:$BJ$13,1+DI$2,FALSE)&lt;Rate!AY$212,Rate!AY$212,AY14/VLOOKUP($BK14,'Historical Calibration 2013'!$A$1:$BJ$13,1+DI$2,FALSE)))</f>
        <v>1.2634171117523234</v>
      </c>
      <c r="DJ14" s="21">
        <f>IF(AZ14/VLOOKUP($BK14,'Historical Calibration 2013'!$A$1:$BJ$13,1+DJ$2,FALSE)&gt;Rate!AZ$199,Rate!AZ$199,IF(AZ14/VLOOKUP($BK14,'Historical Calibration 2013'!$A$1:$BJ$13,1+DJ$2,FALSE)&lt;Rate!AZ$212,Rate!AZ$212,AZ14/VLOOKUP($BK14,'Historical Calibration 2013'!$A$1:$BJ$13,1+DJ$2,FALSE)))</f>
        <v>1.2480855010378484</v>
      </c>
      <c r="DK14" s="21">
        <f>IF(BA14/VLOOKUP($BK14,'Historical Calibration 2013'!$A$1:$BJ$13,1+DK$2,FALSE)&gt;Rate!BA$199,Rate!BA$199,IF(BA14/VLOOKUP($BK14,'Historical Calibration 2013'!$A$1:$BJ$13,1+DK$2,FALSE)&lt;Rate!BA$212,Rate!BA$212,BA14/VLOOKUP($BK14,'Historical Calibration 2013'!$A$1:$BJ$13,1+DK$2,FALSE)))</f>
        <v>1.4204018195867818</v>
      </c>
      <c r="DL14" s="21">
        <f>IF(BB14/VLOOKUP($BK14,'Historical Calibration 2013'!$A$1:$BJ$13,1+DL$2,FALSE)&gt;Rate!BB$199,Rate!BB$199,IF(BB14/VLOOKUP($BK14,'Historical Calibration 2013'!$A$1:$BJ$13,1+DL$2,FALSE)&lt;Rate!BB$212,Rate!BB$212,BB14/VLOOKUP($BK14,'Historical Calibration 2013'!$A$1:$BJ$13,1+DL$2,FALSE)))</f>
        <v>1.8942974422555496</v>
      </c>
      <c r="DM14" s="21">
        <f>IF(BC14/VLOOKUP($BK14,'Historical Calibration 2013'!$A$1:$BJ$13,1+DM$2,FALSE)&gt;Rate!BC$199,Rate!BC$199,IF(BC14/VLOOKUP($BK14,'Historical Calibration 2013'!$A$1:$BJ$13,1+DM$2,FALSE)&lt;Rate!BC$212,Rate!BC$212,BC14/VLOOKUP($BK14,'Historical Calibration 2013'!$A$1:$BJ$13,1+DM$2,FALSE)))</f>
        <v>2.9730131107852173</v>
      </c>
      <c r="DN14" s="21" t="e">
        <f>IF(BD14/VLOOKUP($BK14,'Historical Calibration 2013'!$A$1:$BJ$13,1+DN$2,FALSE)&gt;Rate!BD$199,Rate!BD$199,IF(BD14/VLOOKUP($BK14,'Historical Calibration 2013'!$A$1:$BJ$13,1+DN$2,FALSE)&lt;Rate!BD$212,Rate!BD$212,BD14/VLOOKUP($BK14,'Historical Calibration 2013'!$A$1:$BJ$13,1+DN$2,FALSE)))</f>
        <v>#DIV/0!</v>
      </c>
      <c r="DO14" s="21">
        <f>IF(BE14/VLOOKUP($BK14,'Historical Calibration 2013'!$A$1:$BJ$13,1+DO$2,FALSE)&gt;Rate!BE$199,Rate!BE$199,IF(BE14/VLOOKUP($BK14,'Historical Calibration 2013'!$A$1:$BJ$13,1+DO$2,FALSE)&lt;Rate!BE$212,Rate!BE$212,BE14/VLOOKUP($BK14,'Historical Calibration 2013'!$A$1:$BJ$13,1+DO$2,FALSE)))</f>
        <v>1.2725461566667438</v>
      </c>
      <c r="DP14" s="21">
        <f>IF(BF14/VLOOKUP($BK14,'Historical Calibration 2013'!$A$1:$BJ$13,1+DP$2,FALSE)&gt;Rate!BF$199,Rate!BF$199,IF(BF14/VLOOKUP($BK14,'Historical Calibration 2013'!$A$1:$BJ$13,1+DP$2,FALSE)&lt;Rate!BF$212,Rate!BF$212,BF14/VLOOKUP($BK14,'Historical Calibration 2013'!$A$1:$BJ$13,1+DP$2,FALSE)))</f>
        <v>2.3313581417397486</v>
      </c>
      <c r="DQ14" s="21">
        <f>IF(BG14/VLOOKUP($BK14,'Historical Calibration 2013'!$A$1:$BJ$13,1+DQ$2,FALSE)&gt;Rate!BG$199,Rate!BG$199,IF(BG14/VLOOKUP($BK14,'Historical Calibration 2013'!$A$1:$BJ$13,1+DQ$2,FALSE)&lt;Rate!BG$212,Rate!BG$212,BG14/VLOOKUP($BK14,'Historical Calibration 2013'!$A$1:$BJ$13,1+DQ$2,FALSE)))</f>
        <v>5.8611111111111107</v>
      </c>
      <c r="DR14" s="21" t="e">
        <f>IF(BH14/VLOOKUP($BK14,'Historical Calibration 2013'!$A$1:$BJ$13,1+DR$2,FALSE)&gt;Rate!BH$199,Rate!BH$199,IF(BH14/VLOOKUP($BK14,'Historical Calibration 2013'!$A$1:$BJ$13,1+DR$2,FALSE)&lt;Rate!BH$212,Rate!BH$212,BH14/VLOOKUP($BK14,'Historical Calibration 2013'!$A$1:$BJ$13,1+DR$2,FALSE)))</f>
        <v>#DIV/0!</v>
      </c>
      <c r="DT14" s="19">
        <f>VLOOKUP($BK14,'Historical Calibration 2013'!$A$1:$BJ$13,1+DQ$2,FALSE)</f>
        <v>83.523880000000005</v>
      </c>
      <c r="DU14" s="19">
        <v>1.3166093337186791</v>
      </c>
      <c r="DV14" s="19">
        <v>1.058189151120944</v>
      </c>
      <c r="DW14" s="19">
        <v>1.332800479541042</v>
      </c>
      <c r="DX14" s="19">
        <v>0.47754955131875432</v>
      </c>
      <c r="DY14" s="19">
        <v>0.9346062377120008</v>
      </c>
      <c r="DZ14" s="19">
        <v>1.0301424223031486</v>
      </c>
      <c r="EA14" s="19" t="e">
        <v>#DIV/0!</v>
      </c>
      <c r="EB14" s="19">
        <v>0.81946120237552711</v>
      </c>
      <c r="EC14" s="19">
        <v>1.5424549251732835</v>
      </c>
      <c r="ED14" s="19">
        <v>1.1072556283278507</v>
      </c>
      <c r="EE14" s="19">
        <v>1.4345944997043303</v>
      </c>
      <c r="EF14" s="19">
        <v>0.95156493427876265</v>
      </c>
      <c r="EG14" s="19">
        <v>0.99199451270742434</v>
      </c>
      <c r="EH14" s="19">
        <v>2.6559882267733981</v>
      </c>
      <c r="EI14" s="19">
        <v>0.91791468514107477</v>
      </c>
      <c r="EJ14" s="19">
        <v>8.6476636391052235</v>
      </c>
      <c r="EK14" s="19">
        <v>2.1926589836211199</v>
      </c>
      <c r="EL14" s="19">
        <v>0.63045363784689801</v>
      </c>
      <c r="EM14" s="19">
        <v>32.352283592212977</v>
      </c>
      <c r="EN14" s="19">
        <v>1.3489005218421262</v>
      </c>
      <c r="EO14" s="19">
        <v>1.3051441115268962</v>
      </c>
      <c r="EP14" s="19" t="e">
        <v>#DIV/0!</v>
      </c>
      <c r="EQ14" s="19">
        <v>0.76546874777171592</v>
      </c>
      <c r="ER14" s="19">
        <v>1.5424743171344031</v>
      </c>
      <c r="ES14" s="19">
        <v>1.0314337548233585</v>
      </c>
      <c r="ET14" s="19">
        <v>2.1764994411049705</v>
      </c>
      <c r="EU14" s="19">
        <v>4.1541688292414554</v>
      </c>
      <c r="EV14" s="19">
        <v>1.2026589093951843</v>
      </c>
      <c r="EW14" s="19">
        <v>0.95525336766113333</v>
      </c>
      <c r="EX14" s="19">
        <v>0.71379519137358904</v>
      </c>
      <c r="EY14" s="19">
        <v>1.1505195280553642</v>
      </c>
      <c r="EZ14" s="19" t="e">
        <v>#DIV/0!</v>
      </c>
      <c r="FA14" s="19">
        <v>0.74027133517461574</v>
      </c>
      <c r="FB14" s="19">
        <v>1.3049492707514205</v>
      </c>
      <c r="FC14" s="19">
        <v>2.2666158351141936</v>
      </c>
      <c r="FD14" s="19">
        <v>1.8639342027228525</v>
      </c>
      <c r="FE14" s="19">
        <v>5.4102091867739652</v>
      </c>
      <c r="FF14" s="19">
        <v>0.69652205366473374</v>
      </c>
      <c r="FG14" s="19">
        <v>1.4839694108200621</v>
      </c>
      <c r="FH14" s="19">
        <v>2.39885872637376</v>
      </c>
      <c r="FI14" s="19">
        <v>1.4831715210355987</v>
      </c>
      <c r="FJ14" s="19">
        <v>0.64844961106785814</v>
      </c>
      <c r="FK14" s="19">
        <v>1.064606196857613</v>
      </c>
      <c r="FL14" s="19">
        <v>1.4402799077713428</v>
      </c>
      <c r="FM14" s="19">
        <v>0.4949543582782055</v>
      </c>
      <c r="FN14" s="19">
        <v>1.6374679438652793</v>
      </c>
      <c r="FO14" s="19">
        <v>0.98822305808199851</v>
      </c>
      <c r="FP14" s="19">
        <v>0.88779562613426377</v>
      </c>
      <c r="FQ14" s="19">
        <v>2.0422805564555992</v>
      </c>
      <c r="FR14" s="19">
        <v>1.1908844421742917</v>
      </c>
      <c r="FS14" s="19">
        <v>1.2255407931115485</v>
      </c>
      <c r="FT14" s="19">
        <v>1.1885839610048863</v>
      </c>
      <c r="FU14" s="19">
        <v>1.5127247195853266</v>
      </c>
      <c r="FV14" s="19">
        <v>2.6658427444358628</v>
      </c>
      <c r="FW14" s="19" t="e">
        <v>#DIV/0!</v>
      </c>
      <c r="FX14" s="19">
        <v>1.0516098262745319</v>
      </c>
      <c r="FY14" s="19">
        <v>0.89169454726584529</v>
      </c>
      <c r="FZ14" s="19">
        <v>5642.4731466019057</v>
      </c>
      <c r="GA14" s="19" t="e">
        <v>#DIV/0!</v>
      </c>
    </row>
    <row r="15" spans="1:183" ht="15" x14ac:dyDescent="0.25">
      <c r="A15" s="3" t="s">
        <v>74</v>
      </c>
      <c r="B15" s="21">
        <v>17776526</v>
      </c>
      <c r="C15" s="21">
        <v>34832024</v>
      </c>
      <c r="D15" s="21">
        <v>16162799</v>
      </c>
      <c r="E15" s="21">
        <v>14986053</v>
      </c>
      <c r="F15" s="21">
        <v>343214.5</v>
      </c>
      <c r="G15" s="21">
        <v>8085748</v>
      </c>
      <c r="H15" s="21">
        <v>0</v>
      </c>
      <c r="I15" s="21">
        <v>33616888</v>
      </c>
      <c r="J15" s="21">
        <v>6163998</v>
      </c>
      <c r="K15" s="21">
        <v>10465525</v>
      </c>
      <c r="L15" s="21">
        <v>9917644</v>
      </c>
      <c r="M15" s="21">
        <v>112343216</v>
      </c>
      <c r="N15" s="21">
        <v>33297400</v>
      </c>
      <c r="O15" s="21">
        <v>2780371</v>
      </c>
      <c r="P15" s="21">
        <v>507294.0625</v>
      </c>
      <c r="Q15" s="21">
        <v>13107169</v>
      </c>
      <c r="R15" s="21">
        <v>14476922</v>
      </c>
      <c r="S15" s="21">
        <v>625407.75</v>
      </c>
      <c r="T15" s="21">
        <v>4746957</v>
      </c>
      <c r="U15" s="21">
        <v>20029914</v>
      </c>
      <c r="V15" s="21">
        <v>17202576</v>
      </c>
      <c r="W15" s="37">
        <v>17041.931640625</v>
      </c>
      <c r="X15" s="21">
        <v>5400655</v>
      </c>
      <c r="Y15" s="21">
        <v>3563089.5</v>
      </c>
      <c r="Z15" s="21">
        <v>14437090</v>
      </c>
      <c r="AA15" s="21">
        <v>4826226.5</v>
      </c>
      <c r="AB15" s="21">
        <v>7646990</v>
      </c>
      <c r="AC15" s="21">
        <v>29617002</v>
      </c>
      <c r="AD15" s="21">
        <v>205611.5</v>
      </c>
      <c r="AE15" s="21">
        <v>956680.5625</v>
      </c>
      <c r="AF15" s="21">
        <v>19687626</v>
      </c>
      <c r="AG15" s="21">
        <v>453014.375</v>
      </c>
      <c r="AH15" s="21">
        <v>634804.625</v>
      </c>
      <c r="AI15" s="21">
        <v>4190646.5</v>
      </c>
      <c r="AJ15" s="21">
        <v>30278650</v>
      </c>
      <c r="AK15" s="21">
        <v>2617420.25</v>
      </c>
      <c r="AL15" s="21">
        <v>1113044.625</v>
      </c>
      <c r="AM15" s="21">
        <v>14368544</v>
      </c>
      <c r="AN15" s="21">
        <v>51978824</v>
      </c>
      <c r="AO15" s="21">
        <v>26197986</v>
      </c>
      <c r="AP15" s="21">
        <v>28937860</v>
      </c>
      <c r="AQ15" s="21">
        <v>21750926</v>
      </c>
      <c r="AR15" s="21">
        <v>2246684.75</v>
      </c>
      <c r="AS15" s="21">
        <v>38522728</v>
      </c>
      <c r="AT15" s="21">
        <v>1065982.125</v>
      </c>
      <c r="AU15" s="21">
        <v>6008904</v>
      </c>
      <c r="AV15" s="21">
        <v>9908752</v>
      </c>
      <c r="AW15" s="21">
        <v>705334.4375</v>
      </c>
      <c r="AX15" s="21">
        <v>5317946</v>
      </c>
      <c r="AY15" s="21">
        <v>6215623.5</v>
      </c>
      <c r="AZ15" s="21">
        <v>137911056</v>
      </c>
      <c r="BA15" s="21">
        <v>827762624</v>
      </c>
      <c r="BB15" s="21">
        <v>5036385.5</v>
      </c>
      <c r="BC15" s="21">
        <v>30632552</v>
      </c>
      <c r="BD15" s="21">
        <v>0</v>
      </c>
      <c r="BE15" s="21">
        <v>2219686.5</v>
      </c>
      <c r="BF15" s="21">
        <v>7664068.5</v>
      </c>
      <c r="BG15" s="21">
        <v>1772845.25</v>
      </c>
      <c r="BH15" s="21">
        <v>159468.96875</v>
      </c>
      <c r="BI15" s="21">
        <v>1435412146.4453125</v>
      </c>
      <c r="BJ15" s="21">
        <f t="shared" si="1"/>
        <v>2015</v>
      </c>
      <c r="BK15" s="21">
        <f t="shared" si="2"/>
        <v>6</v>
      </c>
      <c r="BL15" s="21">
        <f>IF(B15/VLOOKUP($BK15,'Historical Calibration 2013'!$A$1:$BJ$13,1+BL$2,FALSE)&gt;NONUS!B323,NONUS!B323,IF(B15/VLOOKUP($BK15,'Historical Calibration 2013'!$A$1:$BJ$13,1+BL$2,FALSE)&lt;NONUS!B337,NONUS!B337,B15/VLOOKUP($BK15,'Historical Calibration 2013'!$A$1:$BJ$13,1+BL$2,FALSE)))</f>
        <v>1.4370729108985896</v>
      </c>
      <c r="BM15" s="21">
        <f>IF(C15/VLOOKUP($BK15,'Historical Calibration 2013'!$A$1:$BJ$13,1+BM$2,FALSE)&gt;Rate!C$200,Rate!C$200,IF(C15/VLOOKUP($BK15,'Historical Calibration 2013'!$A$1:$BJ$13,1+BM$2,FALSE)&lt;Rate!C$213,Rate!C$213,C15/VLOOKUP($BK15,'Historical Calibration 2013'!$A$1:$BJ$13,1+BM$2,FALSE)))</f>
        <v>1.1348974872099304</v>
      </c>
      <c r="BN15" s="21">
        <f>IF(D15/VLOOKUP($BK15,'Historical Calibration 2013'!$A$1:$BJ$13,1+BN$2,FALSE)&gt;Rate!D$200,Rate!D$200,IF(D15/VLOOKUP($BK15,'Historical Calibration 2013'!$A$1:$BJ$13,1+BN$2,FALSE)&lt;Rate!D$213,Rate!D$213,D15/VLOOKUP($BK15,'Historical Calibration 2013'!$A$1:$BJ$13,1+BN$2,FALSE)))</f>
        <v>1.2416074649475635</v>
      </c>
      <c r="BO15" s="21">
        <f>IF(E15/VLOOKUP($BK15,'Historical Calibration 2013'!$A$1:$BJ$13,1+BO$2,FALSE)&gt;Rate!E$200,Rate!E$200,IF(E15/VLOOKUP($BK15,'Historical Calibration 2013'!$A$1:$BJ$13,1+BO$2,FALSE)&lt;Rate!E$213,Rate!E$213,E15/VLOOKUP($BK15,'Historical Calibration 2013'!$A$1:$BJ$13,1+BO$2,FALSE)))</f>
        <v>0.75430695546500826</v>
      </c>
      <c r="BP15" s="21">
        <f>IF(F15/VLOOKUP($BK15,'Historical Calibration 2013'!$A$1:$BJ$13,1+BP$2,FALSE)&gt;NONUS!C323,NONUS!C323,IF(F15/VLOOKUP($BK15,'Historical Calibration 2013'!$A$1:$BJ$13,1+BP$2,FALSE)&lt;NONUS!C337,NONUS!C337,F15/VLOOKUP($BK15,'Historical Calibration 2013'!$A$1:$BJ$13,1+BP$2,FALSE)))</f>
        <v>0.96533980241184125</v>
      </c>
      <c r="BQ15" s="21">
        <f>IF((G15+H15)/VLOOKUP($BK15,'Historical Calibration 2013'!$A$1:$BJ$13,1+BQ$2,FALSE)&gt;NONUS!J323,NONUS!J323,IF((G15+H15)/VLOOKUP($BK15,'Historical Calibration 2013'!$A$1:$BJ$13,1+BQ$2,FALSE)&lt;NONUS!J337,NONUS!J337,(G15+H15)/VLOOKUP($BK15,'Historical Calibration 2013'!$A$1:$BJ$13,1+BQ$2,FALSE)))</f>
        <v>0.99487523622256024</v>
      </c>
      <c r="BR15" s="21" t="e">
        <f>IF(H15/VLOOKUP($BK15,'Historical Calibration 2013'!$A$1:$BJ$13,1+BR$2,FALSE)&gt;Rate!H$200,Rate!H$200,IF(H15/VLOOKUP($BK15,'Historical Calibration 2013'!$A$1:$BJ$13,1+BR$2,FALSE)&lt;Rate!H$213,Rate!H$213,H15/VLOOKUP($BK15,'Historical Calibration 2013'!$A$1:$BJ$13,1+BR$2,FALSE)))</f>
        <v>#DIV/0!</v>
      </c>
      <c r="BS15" s="21">
        <f>IF(I15/VLOOKUP($BK15,'Historical Calibration 2013'!$A$1:$BJ$13,1+BS$2,FALSE)&gt;Rate!I$200,Rate!I$200,IF(I15/VLOOKUP($BK15,'Historical Calibration 2013'!$A$1:$BJ$13,1+BS$2,FALSE)&lt;Rate!I$213,Rate!I$213,I15/VLOOKUP($BK15,'Historical Calibration 2013'!$A$1:$BJ$13,1+BS$2,FALSE)))</f>
        <v>0.75480068756650565</v>
      </c>
      <c r="BT15" s="21">
        <f>IF(J15/VLOOKUP($BK15,'Historical Calibration 2013'!$A$1:$BJ$13,1+BT$2,FALSE)&gt;Rate!J$200,Rate!J$200,IF(J15/VLOOKUP($BK15,'Historical Calibration 2013'!$A$1:$BJ$13,1+BT$2,FALSE)&lt;Rate!J$213,Rate!J$213,J15/VLOOKUP($BK15,'Historical Calibration 2013'!$A$1:$BJ$13,1+BT$2,FALSE)))</f>
        <v>1.2838797843231229</v>
      </c>
      <c r="BU15" s="21">
        <f>IF(K15/VLOOKUP($BK15,'Historical Calibration 2013'!$A$1:$BJ$13,1+BU$2,FALSE)&gt;Rate!K$200,Rate!K$200,IF(K15/VLOOKUP($BK15,'Historical Calibration 2013'!$A$1:$BJ$13,1+BU$2,FALSE)&lt;Rate!K$213,Rate!K$213,K15/VLOOKUP($BK15,'Historical Calibration 2013'!$A$1:$BJ$13,1+BU$2,FALSE)))</f>
        <v>1.3709882265987718</v>
      </c>
      <c r="BV15" s="21">
        <f>IF(L15/VLOOKUP($BK15,'Historical Calibration 2013'!$A$1:$BJ$13,1+BV$2,FALSE)&gt;Rate!L$200,Rate!L$200,IF(L15/VLOOKUP($BK15,'Historical Calibration 2013'!$A$1:$BJ$13,1+BV$2,FALSE)&lt;Rate!L$213,Rate!L$213,L15/VLOOKUP($BK15,'Historical Calibration 2013'!$A$1:$BJ$13,1+BV$2,FALSE)))</f>
        <v>2.5876774852236433</v>
      </c>
      <c r="BW15" s="21">
        <f>IF(M15/VLOOKUP($BK15,'Historical Calibration 2013'!$A$1:$BJ$13,1+BW$2,FALSE)&gt;Rate!M$200,Rate!M$200,IF(M15/VLOOKUP($BK15,'Historical Calibration 2013'!$A$1:$BJ$13,1+BW$2,FALSE)&lt;Rate!M$213,Rate!M$213,M15/VLOOKUP($BK15,'Historical Calibration 2013'!$A$1:$BJ$13,1+BW$2,FALSE)))</f>
        <v>1.1235130529398116</v>
      </c>
      <c r="BX15" s="21">
        <f>IF(N15/VLOOKUP($BK15,'Historical Calibration 2013'!$A$1:$BJ$13,1+BX$2,FALSE)&gt;Rate!N$200,Rate!N$200,IF(N15/VLOOKUP($BK15,'Historical Calibration 2013'!$A$1:$BJ$13,1+BX$2,FALSE)&lt;Rate!N$213,Rate!N$213,N15/VLOOKUP($BK15,'Historical Calibration 2013'!$A$1:$BJ$13,1+BX$2,FALSE)))</f>
        <v>1.1454907486658978</v>
      </c>
      <c r="BY15" s="21">
        <f>IF(O15/VLOOKUP($BK15,'Historical Calibration 2013'!$A$1:$BJ$13,1+BY$2,FALSE)&gt;Rate!O$200,Rate!O$200,IF(O15/VLOOKUP($BK15,'Historical Calibration 2013'!$A$1:$BJ$13,1+BY$2,FALSE)&lt;Rate!O$213,Rate!O$213,O15/VLOOKUP($BK15,'Historical Calibration 2013'!$A$1:$BJ$13,1+BY$2,FALSE)))</f>
        <v>2.2790486651311097</v>
      </c>
      <c r="BZ15" s="21">
        <f>IF(P15/VLOOKUP($BK15,'Historical Calibration 2013'!$A$1:$BJ$13,1+BZ$2,FALSE)&gt;Rate!P$200,Rate!P$200,IF(P15/VLOOKUP($BK15,'Historical Calibration 2013'!$A$1:$BJ$13,1+BZ$2,FALSE)&lt;Rate!P$213,Rate!P$213,P15/VLOOKUP($BK15,'Historical Calibration 2013'!$A$1:$BJ$13,1+BZ$2,FALSE)))</f>
        <v>0.63280269322880711</v>
      </c>
      <c r="CA15" s="21">
        <f>IF(Q15/VLOOKUP($BK15,'Historical Calibration 2013'!$A$1:$BJ$13,1+CA$2,FALSE)&gt;Rate!Q$200,Rate!Q$200,IF(Q15/VLOOKUP($BK15,'Historical Calibration 2013'!$A$1:$BJ$13,1+CA$2,FALSE)&lt;Rate!Q$213,Rate!Q$213,Q15/VLOOKUP($BK15,'Historical Calibration 2013'!$A$1:$BJ$13,1+CA$2,FALSE)))</f>
        <v>2.6414692573862122</v>
      </c>
      <c r="CB15" s="21">
        <f>IF(R15/VLOOKUP($BK15,'Historical Calibration 2013'!$A$1:$BJ$13,1+CB$2,FALSE)&gt;Rate!R$200,Rate!R$200,IF(R15/VLOOKUP($BK15,'Historical Calibration 2013'!$A$1:$BJ$13,1+CB$2,FALSE)&lt;Rate!R$213,Rate!R$213,R15/VLOOKUP($BK15,'Historical Calibration 2013'!$A$1:$BJ$13,1+CB$2,FALSE)))</f>
        <v>2.3481830720018739</v>
      </c>
      <c r="CC15" s="21">
        <f>IF(S15/VLOOKUP($BK15,'Historical Calibration 2013'!$A$1:$BJ$13,1+CC$2,FALSE)&gt;Rate!S$200,Rate!S$200,IF(S15/VLOOKUP($BK15,'Historical Calibration 2013'!$A$1:$BJ$13,1+CC$2,FALSE)&lt;Rate!S$213,Rate!S$213,S15/VLOOKUP($BK15,'Historical Calibration 2013'!$A$1:$BJ$13,1+CC$2,FALSE)))</f>
        <v>1.6786873422286333</v>
      </c>
      <c r="CD15" s="21">
        <f>IF(T15/VLOOKUP($BK15,'Historical Calibration 2013'!$A$1:$BJ$13,1+CD$2,FALSE)&gt;Rate!T$200,Rate!T$200,IF(T15/VLOOKUP($BK15,'Historical Calibration 2013'!$A$1:$BJ$13,1+CD$2,FALSE)&lt;Rate!T$213,Rate!T$213,T15/VLOOKUP($BK15,'Historical Calibration 2013'!$A$1:$BJ$13,1+CD$2,FALSE)))</f>
        <v>5.9255898366606168</v>
      </c>
      <c r="CE15" s="21">
        <f>IF(U15/VLOOKUP($BK15,'Historical Calibration 2013'!$A$1:$BJ$13,1+CE$2,FALSE)&gt;Rate!U$200,Rate!U$200,IF(U15/VLOOKUP($BK15,'Historical Calibration 2013'!$A$1:$BJ$13,1+CE$2,FALSE)&lt;Rate!U$213,Rate!U$213,U15/VLOOKUP($BK15,'Historical Calibration 2013'!$A$1:$BJ$13,1+CE$2,FALSE)))</f>
        <v>1.5429108219906178</v>
      </c>
      <c r="CF15" s="21">
        <f>IF(V15/VLOOKUP($BK15,'Historical Calibration 2013'!$A$1:$BJ$13,1+CF$2,FALSE)&gt;Rate!V$200,Rate!V$200,IF(V15/VLOOKUP($BK15,'Historical Calibration 2013'!$A$1:$BJ$13,1+CF$2,FALSE)&lt;Rate!V$213,Rate!V$213,V15/VLOOKUP($BK15,'Historical Calibration 2013'!$A$1:$BJ$13,1+CF$2,FALSE)))</f>
        <v>1.3486409381372255</v>
      </c>
      <c r="CG15" s="21">
        <f>(W15+'Historical Calibration 2013'!W97)/VLOOKUP($BK15,'Historical Calibration 2013'!$A$1:$BJ$13,1+CG$2,FALSE)</f>
        <v>4.031510385540515</v>
      </c>
      <c r="CH15" s="21">
        <f>IF(X15/VLOOKUP($BK15,'Historical Calibration 2013'!$A$1:$BJ$13,1+CH$2,FALSE)&gt;Rate!X$200,Rate!X$200,IF(X15/VLOOKUP($BK15,'Historical Calibration 2013'!$A$1:$BJ$13,1+CH$2,FALSE)&lt;Rate!X$213,Rate!X$213,X15/VLOOKUP($BK15,'Historical Calibration 2013'!$A$1:$BJ$13,1+CH$2,FALSE)))</f>
        <v>3.306896551724138</v>
      </c>
      <c r="CI15" s="21">
        <f>IF(Y15/VLOOKUP($BK15,'Historical Calibration 2013'!$A$1:$BJ$13,1+CI$2,FALSE)&gt;Rate!Y$200,Rate!Y$200,IF(Y15/VLOOKUP($BK15,'Historical Calibration 2013'!$A$1:$BJ$13,1+CI$2,FALSE)&lt;Rate!Y$213,Rate!Y$213,Y15/VLOOKUP($BK15,'Historical Calibration 2013'!$A$1:$BJ$13,1+CI$2,FALSE)))</f>
        <v>1.2895595432300162</v>
      </c>
      <c r="CJ15" s="21">
        <f>IF(Z15/VLOOKUP($BK15,'Historical Calibration 2013'!$A$1:$BJ$13,1+CJ$2,FALSE)&gt;Rate!Z$200,Rate!Z$200,IF(Z15/VLOOKUP($BK15,'Historical Calibration 2013'!$A$1:$BJ$13,1+CJ$2,FALSE)&lt;Rate!Z$213,Rate!Z$213,Z15/VLOOKUP($BK15,'Historical Calibration 2013'!$A$1:$BJ$13,1+CJ$2,FALSE)))</f>
        <v>1.5922867055532046</v>
      </c>
      <c r="CK15" s="21">
        <f>IF(AA15/VLOOKUP($BK15,'Historical Calibration 2013'!$A$1:$BJ$13,1+CK$2,FALSE)&gt;Rate!AA$200,Rate!AA$200,IF(AA15/VLOOKUP($BK15,'Historical Calibration 2013'!$A$1:$BJ$13,1+CK$2,FALSE)&lt;Rate!AA$213,Rate!AA$213,AA15/VLOOKUP($BK15,'Historical Calibration 2013'!$A$1:$BJ$13,1+CK$2,FALSE)))</f>
        <v>2.6266293208636884</v>
      </c>
      <c r="CL15" s="21">
        <f>IF(AB15/VLOOKUP($BK15,'Historical Calibration 2013'!$A$1:$BJ$13,1+CL$2,FALSE)&gt;Rate!AB$200,Rate!AB$200,IF(AB15/VLOOKUP($BK15,'Historical Calibration 2013'!$A$1:$BJ$13,1+CL$2,FALSE)&lt;Rate!AB$213,Rate!AB$213,AB15/VLOOKUP($BK15,'Historical Calibration 2013'!$A$1:$BJ$13,1+CL$2,FALSE)))</f>
        <v>1.4707910931529171</v>
      </c>
      <c r="CM15" s="21">
        <f>IF(AC15/VLOOKUP($BK15,'Historical Calibration 2013'!$A$1:$BJ$13,1+CM$2,FALSE)&gt;Rate!AC$200,Rate!AC$200,IF(AC15/VLOOKUP($BK15,'Historical Calibration 2013'!$A$1:$BJ$13,1+CM$2,FALSE)&lt;Rate!AC$213,Rate!AC$213,AC15/VLOOKUP($BK15,'Historical Calibration 2013'!$A$1:$BJ$13,1+CM$2,FALSE)))</f>
        <v>1.1300511474308956</v>
      </c>
      <c r="CN15" s="21">
        <f>IF(AD15/VLOOKUP($BK15,'Historical Calibration 2013'!$A$1:$BJ$13,1+CN$2,FALSE)&gt;Rate!AD$200,Rate!AD$200,IF(AD15/VLOOKUP($BK15,'Historical Calibration 2013'!$A$1:$BJ$13,1+CN$2,FALSE)&lt;Rate!AD$213,Rate!AD$213,AD15/VLOOKUP($BK15,'Historical Calibration 2013'!$A$1:$BJ$13,1+CN$2,FALSE)))</f>
        <v>1.5788942215396429</v>
      </c>
      <c r="CO15" s="21">
        <f>IF(AE15/VLOOKUP($BK15,'Historical Calibration 2013'!$A$1:$BJ$13,1+CO$2,FALSE)&gt;NONUS!E323,NONUS!E323,IF(AE15/VLOOKUP($BK15,'Historical Calibration 2013'!$A$1:$BJ$13,1+CO$2,FALSE)&lt;NONUS!E337,NONUS!E337,AE15/VLOOKUP($BK15,'Historical Calibration 2013'!$A$1:$BJ$13,1+CO$2,FALSE)))</f>
        <v>1.5297458422831491</v>
      </c>
      <c r="CP15" s="21">
        <f>IF(AF15/VLOOKUP($BK15,'Historical Calibration 2013'!$A$1:$BJ$13,1+CP$2,FALSE)&gt;Rate!AF$200,Rate!AF$200,IF(AF15/VLOOKUP($BK15,'Historical Calibration 2013'!$A$1:$BJ$13,1+CP$2,FALSE)&lt;Rate!AF$213,Rate!AF$213,AF15/VLOOKUP($BK15,'Historical Calibration 2013'!$A$1:$BJ$13,1+CP$2,FALSE)))</f>
        <v>1.4695186279654229</v>
      </c>
      <c r="CQ15" s="21" t="e">
        <f>IF(AG15/VLOOKUP($BK15,'Historical Calibration 2013'!$A$1:$BJ$13,1+CQ$2,FALSE)&gt;Rate!AG$200,Rate!AG$200,IF(AG15/VLOOKUP($BK15,'Historical Calibration 2013'!$A$1:$BJ$13,1+CQ$2,FALSE)&lt;Rate!AG$213,Rate!AG$213,AG15/VLOOKUP($BK15,'Historical Calibration 2013'!$A$1:$BJ$13,1+CQ$2,FALSE)))</f>
        <v>#DIV/0!</v>
      </c>
      <c r="CR15" s="21">
        <f>IF(AH15/VLOOKUP($BK15,'Historical Calibration 2013'!$A$1:$BJ$13,1+CR$2,FALSE)&gt;Rate!AH$200,Rate!AH$200,IF(AH15/VLOOKUP($BK15,'Historical Calibration 2013'!$A$1:$BJ$13,1+CR$2,FALSE)&lt;Rate!AH$213,Rate!AH$213,AH15/VLOOKUP($BK15,'Historical Calibration 2013'!$A$1:$BJ$13,1+CR$2,FALSE)))</f>
        <v>3.703125</v>
      </c>
      <c r="CS15" s="21">
        <f>IF(AI15/VLOOKUP($BK15,'Historical Calibration 2013'!$A$1:$BJ$13,1+CS$2,FALSE)&gt;Rate!AI$200,Rate!AI$200,IF(AI15/VLOOKUP($BK15,'Historical Calibration 2013'!$A$1:$BJ$13,1+CS$2,FALSE)&lt;Rate!AI$213,Rate!AI$213,AI15/VLOOKUP($BK15,'Historical Calibration 2013'!$A$1:$BJ$13,1+CS$2,FALSE)))</f>
        <v>1.4280804890574452</v>
      </c>
      <c r="CT15" s="21">
        <f>IF(AJ15/VLOOKUP($BK15,'Historical Calibration 2013'!$A$1:$BJ$13,1+CT$2,FALSE)&gt;Rate!AJ$200,Rate!AJ$200,IF(AJ15/VLOOKUP($BK15,'Historical Calibration 2013'!$A$1:$BJ$13,1+CT$2,FALSE)&lt;Rate!AJ$213,Rate!AJ$213,AJ15/VLOOKUP($BK15,'Historical Calibration 2013'!$A$1:$BJ$13,1+CT$2,FALSE)))</f>
        <v>1.4563331405436668</v>
      </c>
      <c r="CU15" s="21">
        <f>IF(AK15/VLOOKUP($BK15,'Historical Calibration 2013'!$A$1:$BJ$13,1+CU$2,FALSE)&gt;Rate!AK$200,Rate!AK$200,IF(AK15/VLOOKUP($BK15,'Historical Calibration 2013'!$A$1:$BJ$13,1+CU$2,FALSE)&lt;Rate!AK$213,Rate!AK$213,AK15/VLOOKUP($BK15,'Historical Calibration 2013'!$A$1:$BJ$13,1+CU$2,FALSE)))</f>
        <v>1.0098535580915944</v>
      </c>
      <c r="CV15" s="21">
        <f>IF(AL15/VLOOKUP($BK15,'Historical Calibration 2013'!$A$1:$BJ$13,1+CV$2,FALSE)&gt;NONUS!F323,NONUS!F323,IF(AL15/VLOOKUP($BK15,'Historical Calibration 2013'!$A$1:$BJ$13,1+CV$2,FALSE)&lt;NONUS!F337,NONUS!F337,AL15/VLOOKUP($BK15,'Historical Calibration 2013'!$A$1:$BJ$13,1+CV$2,FALSE)))</f>
        <v>1.9627810010416604</v>
      </c>
      <c r="CW15" s="21">
        <f>IF(AM15/VLOOKUP($BK15,'Historical Calibration 2013'!$A$1:$BJ$13,1+CW$2,FALSE)&gt;Rate!AM$200,Rate!AM$200,IF(AM15/VLOOKUP($BK15,'Historical Calibration 2013'!$A$1:$BJ$13,1+CW$2,FALSE)&lt;Rate!AM$213,Rate!AM$213,AM15/VLOOKUP($BK15,'Historical Calibration 2013'!$A$1:$BJ$13,1+CW$2,FALSE)))</f>
        <v>0.86863914491518857</v>
      </c>
      <c r="CX15" s="21">
        <f>IF(AN15/VLOOKUP($BK15,'Historical Calibration 2013'!$A$1:$BJ$13,1+CX$2,FALSE)&gt;Rate!AN$200,Rate!AN$200,IF(AN15/VLOOKUP($BK15,'Historical Calibration 2013'!$A$1:$BJ$13,1+CX$2,FALSE)&lt;Rate!AN$213,Rate!AN$213,AN15/VLOOKUP($BK15,'Historical Calibration 2013'!$A$1:$BJ$13,1+CX$2,FALSE)))</f>
        <v>1.3962113976440624</v>
      </c>
      <c r="CY15" s="21">
        <f>IF(AO15/VLOOKUP($BK15,'Historical Calibration 2013'!$A$1:$BJ$13,1+CY$2,FALSE)&gt;Rate!AO$200,Rate!AO$200,IF(AO15/VLOOKUP($BK15,'Historical Calibration 2013'!$A$1:$BJ$13,1+CY$2,FALSE)&lt;Rate!AO$213,Rate!AO$213,AO15/VLOOKUP($BK15,'Historical Calibration 2013'!$A$1:$BJ$13,1+CY$2,FALSE)))</f>
        <v>2.5990916369285899</v>
      </c>
      <c r="CZ15" s="21">
        <f>IF(AP15/VLOOKUP($BK15,'Historical Calibration 2013'!$A$1:$BJ$13,1+CZ$2,FALSE)&gt;Rate!AP$200,Rate!AP$200,IF(AP15/VLOOKUP($BK15,'Historical Calibration 2013'!$A$1:$BJ$13,1+CZ$2,FALSE)&lt;Rate!AP$213,Rate!AP$213,AP15/VLOOKUP($BK15,'Historical Calibration 2013'!$A$1:$BJ$13,1+CZ$2,FALSE)))</f>
        <v>1.3090618751639842</v>
      </c>
      <c r="DA15" s="21">
        <f>IF(AQ15/VLOOKUP($BK15,'Historical Calibration 2013'!$A$1:$BJ$13,1+DA$2,FALSE)&gt;NONUS!G323,NONUS!G323,IF(AQ15/VLOOKUP($BK15,'Historical Calibration 2013'!$A$1:$BJ$13,1+DA$2,FALSE)&lt;NONUS!G337,NONUS!G337,AQ15/VLOOKUP($BK15,'Historical Calibration 2013'!$A$1:$BJ$13,1+DA$2,FALSE)))</f>
        <v>1.4031198897162465</v>
      </c>
      <c r="DB15" s="21">
        <f>IF(AR15/VLOOKUP($BK15,'Historical Calibration 2013'!$A$1:$BJ$13,1+DB$2,FALSE)&gt;Rate!AR$200,Rate!AR$200,IF(AR15/VLOOKUP($BK15,'Historical Calibration 2013'!$A$1:$BJ$13,1+DB$2,FALSE)&lt;Rate!AR$213,Rate!AR$213,AR15/VLOOKUP($BK15,'Historical Calibration 2013'!$A$1:$BJ$13,1+DB$2,FALSE)))</f>
        <v>0.85966965609919233</v>
      </c>
      <c r="DC15" s="21">
        <f>IF(AS15/VLOOKUP($BK15,'Historical Calibration 2013'!$A$1:$BJ$13,1+DC$2,FALSE)&gt;Rate!AS$200,Rate!AS$200,IF(AS15/VLOOKUP($BK15,'Historical Calibration 2013'!$A$1:$BJ$13,1+DC$2,FALSE)&lt;Rate!AS$213,Rate!AS$213,AS15/VLOOKUP($BK15,'Historical Calibration 2013'!$A$1:$BJ$13,1+DC$2,FALSE)))</f>
        <v>1.476136826507578</v>
      </c>
      <c r="DD15" s="21" t="e">
        <f>(AT15+'Historical Calibration 2013'!AT97)/VLOOKUP($BK15,'Historical Calibration 2013'!$A$1:$BJ$13,1+DD$2,FALSE)</f>
        <v>#DIV/0!</v>
      </c>
      <c r="DE15" s="21">
        <f>IF(AU15/VLOOKUP($BK15,'Historical Calibration 2013'!$A$1:$BJ$13,1+DE$2,FALSE)&gt;Rate!AU$200,Rate!AU$200,IF(AU15/VLOOKUP($BK15,'Historical Calibration 2013'!$A$1:$BJ$13,1+DE$2,FALSE)&lt;Rate!AU$213,Rate!AU$213,AU15/VLOOKUP($BK15,'Historical Calibration 2013'!$A$1:$BJ$13,1+DE$2,FALSE)))</f>
        <v>1.5210308056872037</v>
      </c>
      <c r="DF15" s="21">
        <f>IF(AV15/VLOOKUP($BK15,'Historical Calibration 2013'!$A$1:$BJ$13,1+DF$2,FALSE)&gt;Rate!AV$200,Rate!AV$200,IF(AV15/VLOOKUP($BK15,'Historical Calibration 2013'!$A$1:$BJ$13,1+DF$2,FALSE)&lt;Rate!AV$213,Rate!AV$213,AV15/VLOOKUP($BK15,'Historical Calibration 2013'!$A$1:$BJ$13,1+DF$2,FALSE)))</f>
        <v>1.1080999898234309</v>
      </c>
      <c r="DG15" s="21">
        <f>IF(AW15/VLOOKUP($BK15,'Historical Calibration 2013'!$A$1:$BJ$13,1+DG$2,FALSE)&gt;Rate!AW$200,Rate!AW$200,IF(AW15/VLOOKUP($BK15,'Historical Calibration 2013'!$A$1:$BJ$13,1+DG$2,FALSE)&lt;Rate!AW$213,Rate!AW$213,AW15/VLOOKUP($BK15,'Historical Calibration 2013'!$A$1:$BJ$13,1+DG$2,FALSE)))</f>
        <v>2.2566174322783876</v>
      </c>
      <c r="DH15" s="21">
        <f>IF(AX15/VLOOKUP($BK15,'Historical Calibration 2013'!$A$1:$BJ$13,1+DH$2,FALSE)&gt;NONUS!I323,NONUS!I323,IF(AX15/VLOOKUP($BK15,'Historical Calibration 2013'!$A$1:$BJ$13,1+DH$2,FALSE)&lt;NONUS!I337,NONUS!I337,AX15/VLOOKUP($BK15,'Historical Calibration 2013'!$A$1:$BJ$13,1+DH$2,FALSE)))</f>
        <v>1.2667902783091627</v>
      </c>
      <c r="DI15" s="21">
        <f>IF(AY15/VLOOKUP($BK15,'Historical Calibration 2013'!$A$1:$BJ$13,1+DI$2,FALSE)&gt;Rate!AY$200,Rate!AY$200,IF(AY15/VLOOKUP($BK15,'Historical Calibration 2013'!$A$1:$BJ$13,1+DI$2,FALSE)&lt;Rate!AY$213,Rate!AY$213,AY15/VLOOKUP($BK15,'Historical Calibration 2013'!$A$1:$BJ$13,1+DI$2,FALSE)))</f>
        <v>1.1417251233132313</v>
      </c>
      <c r="DJ15" s="21">
        <f>IF(AZ15/VLOOKUP($BK15,'Historical Calibration 2013'!$A$1:$BJ$13,1+DJ$2,FALSE)&gt;Rate!AZ$200,Rate!AZ$200,IF(AZ15/VLOOKUP($BK15,'Historical Calibration 2013'!$A$1:$BJ$13,1+DJ$2,FALSE)&lt;Rate!AZ$213,Rate!AZ$213,AZ15/VLOOKUP($BK15,'Historical Calibration 2013'!$A$1:$BJ$13,1+DJ$2,FALSE)))</f>
        <v>1.1535172010003596</v>
      </c>
      <c r="DK15" s="21">
        <f>IF(BA15/VLOOKUP($BK15,'Historical Calibration 2013'!$A$1:$BJ$13,1+DK$2,FALSE)&gt;Rate!BA$200,Rate!BA$200,IF(BA15/VLOOKUP($BK15,'Historical Calibration 2013'!$A$1:$BJ$13,1+DK$2,FALSE)&lt;Rate!BA$213,Rate!BA$213,BA15/VLOOKUP($BK15,'Historical Calibration 2013'!$A$1:$BJ$13,1+DK$2,FALSE)))</f>
        <v>1.2580260046267304</v>
      </c>
      <c r="DL15" s="21">
        <f>IF(BB15/VLOOKUP($BK15,'Historical Calibration 2013'!$A$1:$BJ$13,1+DL$2,FALSE)&gt;Rate!BB$200,Rate!BB$200,IF(BB15/VLOOKUP($BK15,'Historical Calibration 2013'!$A$1:$BJ$13,1+DL$2,FALSE)&lt;Rate!BB$213,Rate!BB$213,BB15/VLOOKUP($BK15,'Historical Calibration 2013'!$A$1:$BJ$13,1+DL$2,FALSE)))</f>
        <v>1.6121633794196657</v>
      </c>
      <c r="DM15" s="21">
        <f>IF(BC15/VLOOKUP($BK15,'Historical Calibration 2013'!$A$1:$BJ$13,1+DM$2,FALSE)&gt;Rate!BC$200,Rate!BC$200,IF(BC15/VLOOKUP($BK15,'Historical Calibration 2013'!$A$1:$BJ$13,1+DM$2,FALSE)&lt;Rate!BC$213,Rate!BC$213,BC15/VLOOKUP($BK15,'Historical Calibration 2013'!$A$1:$BJ$13,1+DM$2,FALSE)))</f>
        <v>2.2630219543693499</v>
      </c>
      <c r="DN15" s="21" t="e">
        <f>IF(BD15/VLOOKUP($BK15,'Historical Calibration 2013'!$A$1:$BJ$13,1+DN$2,FALSE)&gt;Rate!BD$200,Rate!BD$200,IF(BD15/VLOOKUP($BK15,'Historical Calibration 2013'!$A$1:$BJ$13,1+DN$2,FALSE)&lt;Rate!BD$213,Rate!BD$213,BD15/VLOOKUP($BK15,'Historical Calibration 2013'!$A$1:$BJ$13,1+DN$2,FALSE)))</f>
        <v>#DIV/0!</v>
      </c>
      <c r="DO15" s="21">
        <f>IF(BE15/VLOOKUP($BK15,'Historical Calibration 2013'!$A$1:$BJ$13,1+DO$2,FALSE)&gt;Rate!BE$200,Rate!BE$200,IF(BE15/VLOOKUP($BK15,'Historical Calibration 2013'!$A$1:$BJ$13,1+DO$2,FALSE)&lt;Rate!BE$213,Rate!BE$213,BE15/VLOOKUP($BK15,'Historical Calibration 2013'!$A$1:$BJ$13,1+DO$2,FALSE)))</f>
        <v>0.80500628682653252</v>
      </c>
      <c r="DP15" s="21">
        <f>IF(BF15/VLOOKUP($BK15,'Historical Calibration 2013'!$A$1:$BJ$13,1+DP$2,FALSE)&gt;Rate!BF$200,Rate!BF$200,IF(BF15/VLOOKUP($BK15,'Historical Calibration 2013'!$A$1:$BJ$13,1+DP$2,FALSE)&lt;Rate!BF$213,Rate!BF$213,BF15/VLOOKUP($BK15,'Historical Calibration 2013'!$A$1:$BJ$13,1+DP$2,FALSE)))</f>
        <v>1.6501733700054388</v>
      </c>
      <c r="DQ15" s="21">
        <f>IF(BG15/VLOOKUP($BK15,'Historical Calibration 2013'!$A$1:$BJ$13,1+DQ$2,FALSE)&gt;Rate!BG$200,Rate!BG$200,IF(BG15/VLOOKUP($BK15,'Historical Calibration 2013'!$A$1:$BJ$13,1+DQ$2,FALSE)&lt;Rate!BG$213,Rate!BG$213,BG15/VLOOKUP($BK15,'Historical Calibration 2013'!$A$1:$BJ$13,1+DQ$2,FALSE)))</f>
        <v>4.8723404255319149</v>
      </c>
      <c r="DR15" s="21">
        <f>IF(BH15/VLOOKUP($BK15,'Historical Calibration 2013'!$A$1:$BJ$13,1+DR$2,FALSE)&gt;Rate!BH$200,Rate!BH$200,IF(BH15/VLOOKUP($BK15,'Historical Calibration 2013'!$A$1:$BJ$13,1+DR$2,FALSE)&lt;Rate!BH$213,Rate!BH$213,BH15/VLOOKUP($BK15,'Historical Calibration 2013'!$A$1:$BJ$13,1+DR$2,FALSE)))</f>
        <v>1.8101265822784811</v>
      </c>
      <c r="DU15" s="19">
        <v>1.8320499847198286</v>
      </c>
      <c r="DV15" s="19">
        <v>0.99419877244004751</v>
      </c>
      <c r="DW15" s="19">
        <v>0.94461676617267032</v>
      </c>
      <c r="DX15" s="19">
        <v>0.67068045665302656</v>
      </c>
      <c r="DY15" s="19">
        <v>0.56721056147382487</v>
      </c>
      <c r="DZ15" s="19">
        <v>0.9930950233894017</v>
      </c>
      <c r="EA15" s="19" t="e">
        <v>#DIV/0!</v>
      </c>
      <c r="EB15" s="19">
        <v>0.73859236182406951</v>
      </c>
      <c r="EC15" s="19">
        <v>0.80218408559256882</v>
      </c>
      <c r="ED15" s="19">
        <v>1.2079850523274649</v>
      </c>
      <c r="EE15" s="19">
        <v>2.0863185013579404</v>
      </c>
      <c r="EF15" s="19">
        <v>0.98182581145842496</v>
      </c>
      <c r="EG15" s="19">
        <v>0.98110941701320753</v>
      </c>
      <c r="EH15" s="19">
        <v>1.0875155741534628</v>
      </c>
      <c r="EI15" s="19">
        <v>0.3889985066030921</v>
      </c>
      <c r="EJ15" s="19">
        <v>1.8480128592101759</v>
      </c>
      <c r="EK15" s="19">
        <v>1.8597228392649727</v>
      </c>
      <c r="EL15" s="19">
        <v>1.0206809276761692</v>
      </c>
      <c r="EM15" s="19">
        <v>15.945143949182215</v>
      </c>
      <c r="EN15" s="19">
        <v>1.1691987305402136</v>
      </c>
      <c r="EO15" s="19">
        <v>1.1989623291617961</v>
      </c>
      <c r="EP15" s="19">
        <v>0</v>
      </c>
      <c r="EQ15" s="19">
        <v>1.9919058787622361</v>
      </c>
      <c r="ER15" s="19">
        <v>1.3038684301896619</v>
      </c>
      <c r="ES15" s="19">
        <v>1.2146903497571548</v>
      </c>
      <c r="ET15" s="19">
        <v>1.3839847351343351</v>
      </c>
      <c r="EU15" s="19">
        <v>0.98536602300799581</v>
      </c>
      <c r="EV15" s="19">
        <v>1.0038148619439076</v>
      </c>
      <c r="EW15" s="19">
        <v>0.96711364945287004</v>
      </c>
      <c r="EX15" s="19">
        <v>1.0344682710002937</v>
      </c>
      <c r="EY15" s="19">
        <v>1.0582324239232743</v>
      </c>
      <c r="EZ15" s="19" t="e">
        <v>#DIV/0!</v>
      </c>
      <c r="FA15" s="19">
        <v>0.93031046396107142</v>
      </c>
      <c r="FB15" s="19">
        <v>1.1298292940338959</v>
      </c>
      <c r="FC15" s="19">
        <v>1.6735522266622047</v>
      </c>
      <c r="FD15" s="19">
        <v>0.84404222261747353</v>
      </c>
      <c r="FE15" s="19">
        <v>1.2191755001496274</v>
      </c>
      <c r="FF15" s="19">
        <v>0.78649963723859462</v>
      </c>
      <c r="FG15" s="19">
        <v>1.1600115173426757</v>
      </c>
      <c r="FH15" s="19">
        <v>1.9225750446195162</v>
      </c>
      <c r="FI15" s="19">
        <v>1.0872308624885776</v>
      </c>
      <c r="FJ15" s="19">
        <v>1.0200704045909419</v>
      </c>
      <c r="FK15" s="19">
        <v>0.63035422250010331</v>
      </c>
      <c r="FL15" s="19">
        <v>1.2995845114704798</v>
      </c>
      <c r="FM15" s="19">
        <v>0.88776440449458882</v>
      </c>
      <c r="FN15" s="19">
        <v>1.4904362581714037</v>
      </c>
      <c r="FO15" s="19">
        <v>0.969669127308879</v>
      </c>
      <c r="FP15" s="19">
        <v>1.0893446338926558</v>
      </c>
      <c r="FQ15" s="19">
        <v>1.8990139168132927</v>
      </c>
      <c r="FR15" s="19">
        <v>1.0171127703702181</v>
      </c>
      <c r="FS15" s="19">
        <v>1.0008816547755464</v>
      </c>
      <c r="FT15" s="19">
        <v>1.0671111888920564</v>
      </c>
      <c r="FU15" s="19">
        <v>1.1934324735786774</v>
      </c>
      <c r="FV15" s="19">
        <v>1.8417612282022331</v>
      </c>
      <c r="FW15" s="19" t="e">
        <v>#DIV/0!</v>
      </c>
      <c r="FX15" s="19">
        <v>0.48510917898433753</v>
      </c>
      <c r="FY15" s="19">
        <v>1.0063415053218907</v>
      </c>
      <c r="FZ15" s="19">
        <v>6.9901217041682324</v>
      </c>
      <c r="GA15" s="19">
        <v>526.45022722187502</v>
      </c>
    </row>
    <row r="16" spans="1:183" ht="15" x14ac:dyDescent="0.25">
      <c r="A16" s="3" t="s">
        <v>75</v>
      </c>
      <c r="B16" s="21">
        <v>18107148</v>
      </c>
      <c r="C16" s="21">
        <v>38388208</v>
      </c>
      <c r="D16" s="21">
        <v>20334912</v>
      </c>
      <c r="E16" s="21">
        <v>25523446</v>
      </c>
      <c r="F16" s="21">
        <v>389722.71875</v>
      </c>
      <c r="G16" s="21">
        <v>9554029</v>
      </c>
      <c r="H16" s="21">
        <v>0</v>
      </c>
      <c r="I16" s="21">
        <v>63438192</v>
      </c>
      <c r="J16" s="21">
        <v>11760552</v>
      </c>
      <c r="K16" s="21">
        <v>13482582</v>
      </c>
      <c r="L16" s="21">
        <v>11182640</v>
      </c>
      <c r="M16" s="21">
        <v>124690880</v>
      </c>
      <c r="N16" s="21">
        <v>40634360</v>
      </c>
      <c r="O16" s="21">
        <v>5745417.5</v>
      </c>
      <c r="P16" s="21">
        <v>1157013.25</v>
      </c>
      <c r="Q16" s="21">
        <v>26010914</v>
      </c>
      <c r="R16" s="21">
        <v>21119418</v>
      </c>
      <c r="S16" s="21">
        <v>3959502</v>
      </c>
      <c r="T16" s="21">
        <v>11400006</v>
      </c>
      <c r="U16" s="21">
        <v>30259374</v>
      </c>
      <c r="V16" s="21">
        <v>23042430</v>
      </c>
      <c r="W16" s="37">
        <v>354836.46875</v>
      </c>
      <c r="X16" s="21">
        <v>11468234</v>
      </c>
      <c r="Y16" s="21">
        <v>5045449.5</v>
      </c>
      <c r="Z16" s="21">
        <v>25137776</v>
      </c>
      <c r="AA16" s="21">
        <v>10328072</v>
      </c>
      <c r="AB16" s="21">
        <v>10827141</v>
      </c>
      <c r="AC16" s="21">
        <v>35732872</v>
      </c>
      <c r="AD16" s="21">
        <v>457137.34375</v>
      </c>
      <c r="AE16" s="21">
        <v>987392.9375</v>
      </c>
      <c r="AF16" s="21">
        <v>28424934</v>
      </c>
      <c r="AG16" s="21">
        <v>1046138.5</v>
      </c>
      <c r="AH16" s="21">
        <v>3041228</v>
      </c>
      <c r="AI16" s="21">
        <v>5196570</v>
      </c>
      <c r="AJ16" s="21">
        <v>35180720</v>
      </c>
      <c r="AK16" s="21">
        <v>5854492.5</v>
      </c>
      <c r="AL16" s="21">
        <v>863001.1875</v>
      </c>
      <c r="AM16" s="21">
        <v>18962680</v>
      </c>
      <c r="AN16" s="21">
        <v>65273748</v>
      </c>
      <c r="AO16" s="21">
        <v>38210080</v>
      </c>
      <c r="AP16" s="21">
        <v>38763848</v>
      </c>
      <c r="AQ16" s="21">
        <v>28352854</v>
      </c>
      <c r="AR16" s="21">
        <v>5576324.5</v>
      </c>
      <c r="AS16" s="21">
        <v>45415760</v>
      </c>
      <c r="AT16" s="21">
        <v>1351081.625</v>
      </c>
      <c r="AU16" s="21">
        <v>8552449</v>
      </c>
      <c r="AV16" s="21">
        <v>13809611</v>
      </c>
      <c r="AW16" s="21">
        <v>1711031</v>
      </c>
      <c r="AX16" s="21">
        <v>5699088.5</v>
      </c>
      <c r="AY16" s="21">
        <v>10196454</v>
      </c>
      <c r="AZ16" s="21">
        <v>163424864</v>
      </c>
      <c r="BA16" s="21">
        <v>1109787264</v>
      </c>
      <c r="BB16" s="21">
        <v>6572881</v>
      </c>
      <c r="BC16" s="21">
        <v>36996404</v>
      </c>
      <c r="BD16" s="21">
        <v>0</v>
      </c>
      <c r="BE16" s="21">
        <v>6388535.5</v>
      </c>
      <c r="BF16" s="21">
        <v>12541266</v>
      </c>
      <c r="BG16" s="21">
        <v>3807339.75</v>
      </c>
      <c r="BH16" s="21">
        <v>328691.03125</v>
      </c>
      <c r="BI16" s="21">
        <v>1955495938.8086243</v>
      </c>
      <c r="BJ16" s="21">
        <f t="shared" si="1"/>
        <v>2015</v>
      </c>
      <c r="BK16" s="21">
        <f t="shared" si="2"/>
        <v>7</v>
      </c>
      <c r="BL16" s="21">
        <f>IF(B16/VLOOKUP($BK16,'Historical Calibration 2013'!$A$1:$BJ$13,1+BL$2,FALSE)&gt;NONUS!B324,NONUS!B324,IF(B16/VLOOKUP($BK16,'Historical Calibration 2013'!$A$1:$BJ$13,1+BL$2,FALSE)&lt;NONUS!B338,NONUS!B338,B16/VLOOKUP($BK16,'Historical Calibration 2013'!$A$1:$BJ$13,1+BL$2,FALSE)))</f>
        <v>1.2175252016945011</v>
      </c>
      <c r="BM16" s="21">
        <f>IF(C16/VLOOKUP($BK16,'Historical Calibration 2013'!$A$1:$BJ$13,1+BM$2,FALSE)&gt;Rate!C$201,Rate!C$201,IF(C16/VLOOKUP($BK16,'Historical Calibration 2013'!$A$1:$BJ$13,1+BM$2,FALSE)&lt;Rate!C$214,Rate!C$214,C16/VLOOKUP($BK16,'Historical Calibration 2013'!$A$1:$BJ$13,1+BM$2,FALSE)))</f>
        <v>1.1167897791655308</v>
      </c>
      <c r="BN16" s="21">
        <f>IF(D16/VLOOKUP($BK16,'Historical Calibration 2013'!$A$1:$BJ$13,1+BN$2,FALSE)&gt;Rate!D$201,Rate!D$201,IF(D16/VLOOKUP($BK16,'Historical Calibration 2013'!$A$1:$BJ$13,1+BN$2,FALSE)&lt;Rate!D$214,Rate!D$214,D16/VLOOKUP($BK16,'Historical Calibration 2013'!$A$1:$BJ$13,1+BN$2,FALSE)))</f>
        <v>1.2253962744417448</v>
      </c>
      <c r="BO16" s="21">
        <f>IF(E16/VLOOKUP($BK16,'Historical Calibration 2013'!$A$1:$BJ$13,1+BO$2,FALSE)&gt;Rate!E$201,Rate!E$201,IF(E16/VLOOKUP($BK16,'Historical Calibration 2013'!$A$1:$BJ$13,1+BO$2,FALSE)&lt;Rate!E$214,Rate!E$214,E16/VLOOKUP($BK16,'Historical Calibration 2013'!$A$1:$BJ$13,1+BO$2,FALSE)))</f>
        <v>0.82091896417359067</v>
      </c>
      <c r="BP16" s="21">
        <f>IF(F16/VLOOKUP($BK16,'Historical Calibration 2013'!$A$1:$BJ$13,1+BP$2,FALSE)&gt;NONUS!C324,NONUS!C324,IF(F16/VLOOKUP($BK16,'Historical Calibration 2013'!$A$1:$BJ$13,1+BP$2,FALSE)&lt;NONUS!C338,NONUS!C338,F16/VLOOKUP($BK16,'Historical Calibration 2013'!$A$1:$BJ$13,1+BP$2,FALSE)))</f>
        <v>0.65794975216475982</v>
      </c>
      <c r="BQ16" s="21">
        <f>IF((G16+H16)/VLOOKUP($BK16,'Historical Calibration 2013'!$A$1:$BJ$13,1+BQ$2,FALSE)&gt;NONUS!J324,NONUS!J324,IF((G16+H16)/VLOOKUP($BK16,'Historical Calibration 2013'!$A$1:$BJ$13,1+BQ$2,FALSE)&lt;NONUS!J338,NONUS!J338,(G16+H16)/VLOOKUP($BK16,'Historical Calibration 2013'!$A$1:$BJ$13,1+BQ$2,FALSE)))</f>
        <v>0.99713270424616096</v>
      </c>
      <c r="BR16" s="21" t="e">
        <f>IF(H16/VLOOKUP($BK16,'Historical Calibration 2013'!$A$1:$BJ$13,1+BR$2,FALSE)&gt;Rate!H$201,Rate!H$201,IF(H16/VLOOKUP($BK16,'Historical Calibration 2013'!$A$1:$BJ$13,1+BR$2,FALSE)&lt;Rate!H$214,Rate!H$214,H16/VLOOKUP($BK16,'Historical Calibration 2013'!$A$1:$BJ$13,1+BR$2,FALSE)))</f>
        <v>#DIV/0!</v>
      </c>
      <c r="BS16" s="21">
        <f>IF(I16/VLOOKUP($BK16,'Historical Calibration 2013'!$A$1:$BJ$13,1+BS$2,FALSE)&gt;Rate!I$201,Rate!I$201,IF(I16/VLOOKUP($BK16,'Historical Calibration 2013'!$A$1:$BJ$13,1+BS$2,FALSE)&lt;Rate!I$214,Rate!I$214,I16/VLOOKUP($BK16,'Historical Calibration 2013'!$A$1:$BJ$13,1+BS$2,FALSE)))</f>
        <v>0.84123327464158382</v>
      </c>
      <c r="BT16" s="21">
        <f>IF(J16/VLOOKUP($BK16,'Historical Calibration 2013'!$A$1:$BJ$13,1+BT$2,FALSE)&gt;Rate!J$201,Rate!J$201,IF(J16/VLOOKUP($BK16,'Historical Calibration 2013'!$A$1:$BJ$13,1+BT$2,FALSE)&lt;Rate!J$214,Rate!J$214,J16/VLOOKUP($BK16,'Historical Calibration 2013'!$A$1:$BJ$13,1+BT$2,FALSE)))</f>
        <v>1.1486708860759494</v>
      </c>
      <c r="BU16" s="21">
        <f>IF(K16/VLOOKUP($BK16,'Historical Calibration 2013'!$A$1:$BJ$13,1+BU$2,FALSE)&gt;Rate!K$201,Rate!K$201,IF(K16/VLOOKUP($BK16,'Historical Calibration 2013'!$A$1:$BJ$13,1+BU$2,FALSE)&lt;Rate!K$214,Rate!K$214,K16/VLOOKUP($BK16,'Historical Calibration 2013'!$A$1:$BJ$13,1+BU$2,FALSE)))</f>
        <v>1.0883362864004198</v>
      </c>
      <c r="BV16" s="21">
        <f>IF(L16/VLOOKUP($BK16,'Historical Calibration 2013'!$A$1:$BJ$13,1+BV$2,FALSE)&gt;Rate!L$201,Rate!L$201,IF(L16/VLOOKUP($BK16,'Historical Calibration 2013'!$A$1:$BJ$13,1+BV$2,FALSE)&lt;Rate!L$214,Rate!L$214,L16/VLOOKUP($BK16,'Historical Calibration 2013'!$A$1:$BJ$13,1+BV$2,FALSE)))</f>
        <v>1.5183984271042097</v>
      </c>
      <c r="BW16" s="21">
        <f>IF(M16/VLOOKUP($BK16,'Historical Calibration 2013'!$A$1:$BJ$13,1+BW$2,FALSE)&gt;Rate!M$201,Rate!M$201,IF(M16/VLOOKUP($BK16,'Historical Calibration 2013'!$A$1:$BJ$13,1+BW$2,FALSE)&lt;Rate!M$214,Rate!M$214,M16/VLOOKUP($BK16,'Historical Calibration 2013'!$A$1:$BJ$13,1+BW$2,FALSE)))</f>
        <v>1.1147237437431889</v>
      </c>
      <c r="BX16" s="21">
        <f>IF(N16/VLOOKUP($BK16,'Historical Calibration 2013'!$A$1:$BJ$13,1+BX$2,FALSE)&gt;Rate!N$201,Rate!N$201,IF(N16/VLOOKUP($BK16,'Historical Calibration 2013'!$A$1:$BJ$13,1+BX$2,FALSE)&lt;Rate!N$214,Rate!N$214,N16/VLOOKUP($BK16,'Historical Calibration 2013'!$A$1:$BJ$13,1+BX$2,FALSE)))</f>
        <v>1.2193444153836366</v>
      </c>
      <c r="BY16" s="21">
        <f>IF(O16/VLOOKUP($BK16,'Historical Calibration 2013'!$A$1:$BJ$13,1+BY$2,FALSE)&gt;Rate!O$201,Rate!O$201,IF(O16/VLOOKUP($BK16,'Historical Calibration 2013'!$A$1:$BJ$13,1+BY$2,FALSE)&lt;Rate!O$214,Rate!O$214,O16/VLOOKUP($BK16,'Historical Calibration 2013'!$A$1:$BJ$13,1+BY$2,FALSE)))</f>
        <v>1.6411736695462007</v>
      </c>
      <c r="BZ16" s="21">
        <f>IF(P16/VLOOKUP($BK16,'Historical Calibration 2013'!$A$1:$BJ$13,1+BZ$2,FALSE)&gt;Rate!P$201,Rate!P$201,IF(P16/VLOOKUP($BK16,'Historical Calibration 2013'!$A$1:$BJ$13,1+BZ$2,FALSE)&lt;Rate!P$214,Rate!P$214,P16/VLOOKUP($BK16,'Historical Calibration 2013'!$A$1:$BJ$13,1+BZ$2,FALSE)))</f>
        <v>0.95717992542851305</v>
      </c>
      <c r="CA16" s="21">
        <f>IF(Q16/VLOOKUP($BK16,'Historical Calibration 2013'!$A$1:$BJ$13,1+CA$2,FALSE)&gt;Rate!Q$201,Rate!Q$201,IF(Q16/VLOOKUP($BK16,'Historical Calibration 2013'!$A$1:$BJ$13,1+CA$2,FALSE)&lt;Rate!Q$214,Rate!Q$214,Q16/VLOOKUP($BK16,'Historical Calibration 2013'!$A$1:$BJ$13,1+CA$2,FALSE)))</f>
        <v>2.0680084530154814</v>
      </c>
      <c r="CB16" s="21">
        <f>IF(R16/VLOOKUP($BK16,'Historical Calibration 2013'!$A$1:$BJ$13,1+CB$2,FALSE)&gt;Rate!R$201,Rate!R$201,IF(R16/VLOOKUP($BK16,'Historical Calibration 2013'!$A$1:$BJ$13,1+CB$2,FALSE)&lt;Rate!R$214,Rate!R$214,R16/VLOOKUP($BK16,'Historical Calibration 2013'!$A$1:$BJ$13,1+CB$2,FALSE)))</f>
        <v>2.1876359735574646</v>
      </c>
      <c r="CC16" s="21">
        <f>IF(S16/VLOOKUP($BK16,'Historical Calibration 2013'!$A$1:$BJ$13,1+CC$2,FALSE)&gt;Rate!S$201,Rate!S$201,IF(S16/VLOOKUP($BK16,'Historical Calibration 2013'!$A$1:$BJ$13,1+CC$2,FALSE)&lt;Rate!S$214,Rate!S$214,S16/VLOOKUP($BK16,'Historical Calibration 2013'!$A$1:$BJ$13,1+CC$2,FALSE)))</f>
        <v>2.917960088691796</v>
      </c>
      <c r="CD16" s="21">
        <f>IF(T16/VLOOKUP($BK16,'Historical Calibration 2013'!$A$1:$BJ$13,1+CD$2,FALSE)&gt;Rate!T$201,Rate!T$201,IF(T16/VLOOKUP($BK16,'Historical Calibration 2013'!$A$1:$BJ$13,1+CD$2,FALSE)&lt;Rate!T$214,Rate!T$214,T16/VLOOKUP($BK16,'Historical Calibration 2013'!$A$1:$BJ$13,1+CD$2,FALSE)))</f>
        <v>7.0916334661354581</v>
      </c>
      <c r="CE16" s="21">
        <f>IF(U16/VLOOKUP($BK16,'Historical Calibration 2013'!$A$1:$BJ$13,1+CE$2,FALSE)&gt;Rate!U$201,Rate!U$201,IF(U16/VLOOKUP($BK16,'Historical Calibration 2013'!$A$1:$BJ$13,1+CE$2,FALSE)&lt;Rate!U$214,Rate!U$214,U16/VLOOKUP($BK16,'Historical Calibration 2013'!$A$1:$BJ$13,1+CE$2,FALSE)))</f>
        <v>1.3259378781766842</v>
      </c>
      <c r="CF16" s="21">
        <f>IF(V16/VLOOKUP($BK16,'Historical Calibration 2013'!$A$1:$BJ$13,1+CF$2,FALSE)&gt;Rate!V$201,Rate!V$201,IF(V16/VLOOKUP($BK16,'Historical Calibration 2013'!$A$1:$BJ$13,1+CF$2,FALSE)&lt;Rate!V$214,Rate!V$214,V16/VLOOKUP($BK16,'Historical Calibration 2013'!$A$1:$BJ$13,1+CF$2,FALSE)))</f>
        <v>1.1041807330239333</v>
      </c>
      <c r="CG16" s="21">
        <f>(W16+'Historical Calibration 2013'!W98)/VLOOKUP($BK16,'Historical Calibration 2013'!$A$1:$BJ$13,1+CG$2,FALSE)</f>
        <v>6.2015826149237618</v>
      </c>
      <c r="CH16" s="21">
        <f>IF(X16/VLOOKUP($BK16,'Historical Calibration 2013'!$A$1:$BJ$13,1+CH$2,FALSE)&gt;Rate!X$201,Rate!X$201,IF(X16/VLOOKUP($BK16,'Historical Calibration 2013'!$A$1:$BJ$13,1+CH$2,FALSE)&lt;Rate!X$214,Rate!X$214,X16/VLOOKUP($BK16,'Historical Calibration 2013'!$A$1:$BJ$13,1+CH$2,FALSE)))</f>
        <v>2.1381091916124739</v>
      </c>
      <c r="CI16" s="21">
        <f>IF(Y16/VLOOKUP($BK16,'Historical Calibration 2013'!$A$1:$BJ$13,1+CI$2,FALSE)&gt;Rate!Y$201,Rate!Y$201,IF(Y16/VLOOKUP($BK16,'Historical Calibration 2013'!$A$1:$BJ$13,1+CI$2,FALSE)&lt;Rate!Y$214,Rate!Y$214,Y16/VLOOKUP($BK16,'Historical Calibration 2013'!$A$1:$BJ$13,1+CI$2,FALSE)))</f>
        <v>1.1817255919285379</v>
      </c>
      <c r="CJ16" s="21">
        <f>IF(Z16/VLOOKUP($BK16,'Historical Calibration 2013'!$A$1:$BJ$13,1+CJ$2,FALSE)&gt;Rate!Z$201,Rate!Z$201,IF(Z16/VLOOKUP($BK16,'Historical Calibration 2013'!$A$1:$BJ$13,1+CJ$2,FALSE)&lt;Rate!Z$214,Rate!Z$214,Z16/VLOOKUP($BK16,'Historical Calibration 2013'!$A$1:$BJ$13,1+CJ$2,FALSE)))</f>
        <v>1.5486049309627026</v>
      </c>
      <c r="CK16" s="21">
        <f>IF(AA16/VLOOKUP($BK16,'Historical Calibration 2013'!$A$1:$BJ$13,1+CK$2,FALSE)&gt;Rate!AA$201,Rate!AA$201,IF(AA16/VLOOKUP($BK16,'Historical Calibration 2013'!$A$1:$BJ$13,1+CK$2,FALSE)&lt;Rate!AA$214,Rate!AA$214,AA16/VLOOKUP($BK16,'Historical Calibration 2013'!$A$1:$BJ$13,1+CK$2,FALSE)))</f>
        <v>1.8282993199687378</v>
      </c>
      <c r="CL16" s="21">
        <f>IF(AB16/VLOOKUP($BK16,'Historical Calibration 2013'!$A$1:$BJ$13,1+CL$2,FALSE)&gt;Rate!AB$201,Rate!AB$201,IF(AB16/VLOOKUP($BK16,'Historical Calibration 2013'!$A$1:$BJ$13,1+CL$2,FALSE)&lt;Rate!AB$214,Rate!AB$214,AB16/VLOOKUP($BK16,'Historical Calibration 2013'!$A$1:$BJ$13,1+CL$2,FALSE)))</f>
        <v>1.3949652036278672</v>
      </c>
      <c r="CM16" s="21">
        <f>IF(AC16/VLOOKUP($BK16,'Historical Calibration 2013'!$A$1:$BJ$13,1+CM$2,FALSE)&gt;Rate!AC$201,Rate!AC$201,IF(AC16/VLOOKUP($BK16,'Historical Calibration 2013'!$A$1:$BJ$13,1+CM$2,FALSE)&lt;Rate!AC$214,Rate!AC$214,AC16/VLOOKUP($BK16,'Historical Calibration 2013'!$A$1:$BJ$13,1+CM$2,FALSE)))</f>
        <v>1.1766596878430824</v>
      </c>
      <c r="CN16" s="21">
        <f>IF(AD16/VLOOKUP($BK16,'Historical Calibration 2013'!$A$1:$BJ$13,1+CN$2,FALSE)&gt;Rate!AD$201,Rate!AD$201,IF(AD16/VLOOKUP($BK16,'Historical Calibration 2013'!$A$1:$BJ$13,1+CN$2,FALSE)&lt;Rate!AD$214,Rate!AD$214,AD16/VLOOKUP($BK16,'Historical Calibration 2013'!$A$1:$BJ$13,1+CN$2,FALSE)))</f>
        <v>1.9656283659872165</v>
      </c>
      <c r="CO16" s="21">
        <f>IF(AE16/VLOOKUP($BK16,'Historical Calibration 2013'!$A$1:$BJ$13,1+CO$2,FALSE)&gt;NONUS!E324,NONUS!E324,IF(AE16/VLOOKUP($BK16,'Historical Calibration 2013'!$A$1:$BJ$13,1+CO$2,FALSE)&lt;NONUS!E338,NONUS!E338,AE16/VLOOKUP($BK16,'Historical Calibration 2013'!$A$1:$BJ$13,1+CO$2,FALSE)))</f>
        <v>1.5527660986622118</v>
      </c>
      <c r="CP16" s="21">
        <f>IF(AF16/VLOOKUP($BK16,'Historical Calibration 2013'!$A$1:$BJ$13,1+CP$2,FALSE)&gt;Rate!AF$201,Rate!AF$201,IF(AF16/VLOOKUP($BK16,'Historical Calibration 2013'!$A$1:$BJ$13,1+CP$2,FALSE)&lt;Rate!AF$214,Rate!AF$214,AF16/VLOOKUP($BK16,'Historical Calibration 2013'!$A$1:$BJ$13,1+CP$2,FALSE)))</f>
        <v>1.6031451609719396</v>
      </c>
      <c r="CQ16" s="21" t="e">
        <f>IF(AG16/VLOOKUP($BK16,'Historical Calibration 2013'!$A$1:$BJ$13,1+CQ$2,FALSE)&gt;Rate!AG$201,Rate!AG$201,IF(AG16/VLOOKUP($BK16,'Historical Calibration 2013'!$A$1:$BJ$13,1+CQ$2,FALSE)&lt;Rate!AG$214,Rate!AG$214,AG16/VLOOKUP($BK16,'Historical Calibration 2013'!$A$1:$BJ$13,1+CQ$2,FALSE)))</f>
        <v>#DIV/0!</v>
      </c>
      <c r="CR16" s="21">
        <f>IF(AH16/VLOOKUP($BK16,'Historical Calibration 2013'!$A$1:$BJ$13,1+CR$2,FALSE)&gt;Rate!AH$201,Rate!AH$201,IF(AH16/VLOOKUP($BK16,'Historical Calibration 2013'!$A$1:$BJ$13,1+CR$2,FALSE)&lt;Rate!AH$214,Rate!AH$214,AH16/VLOOKUP($BK16,'Historical Calibration 2013'!$A$1:$BJ$13,1+CR$2,FALSE)))</f>
        <v>3.2977412731006162</v>
      </c>
      <c r="CS16" s="21">
        <f>IF(AI16/VLOOKUP($BK16,'Historical Calibration 2013'!$A$1:$BJ$13,1+CS$2,FALSE)&gt;Rate!AI$201,Rate!AI$201,IF(AI16/VLOOKUP($BK16,'Historical Calibration 2013'!$A$1:$BJ$13,1+CS$2,FALSE)&lt;Rate!AI$214,Rate!AI$214,AI16/VLOOKUP($BK16,'Historical Calibration 2013'!$A$1:$BJ$13,1+CS$2,FALSE)))</f>
        <v>1.103120239653969</v>
      </c>
      <c r="CT16" s="21">
        <f>IF(AJ16/VLOOKUP($BK16,'Historical Calibration 2013'!$A$1:$BJ$13,1+CT$2,FALSE)&gt;Rate!AJ$201,Rate!AJ$201,IF(AJ16/VLOOKUP($BK16,'Historical Calibration 2013'!$A$1:$BJ$13,1+CT$2,FALSE)&lt;Rate!AJ$214,Rate!AJ$214,AJ16/VLOOKUP($BK16,'Historical Calibration 2013'!$A$1:$BJ$13,1+CT$2,FALSE)))</f>
        <v>1.4069958014952724</v>
      </c>
      <c r="CU16" s="21">
        <f>IF(AK16/VLOOKUP($BK16,'Historical Calibration 2013'!$A$1:$BJ$13,1+CU$2,FALSE)&gt;Rate!AK$201,Rate!AK$201,IF(AK16/VLOOKUP($BK16,'Historical Calibration 2013'!$A$1:$BJ$13,1+CU$2,FALSE)&lt;Rate!AK$214,Rate!AK$214,AK16/VLOOKUP($BK16,'Historical Calibration 2013'!$A$1:$BJ$13,1+CU$2,FALSE)))</f>
        <v>1.1441572565987734</v>
      </c>
      <c r="CV16" s="21">
        <f>IF(AL16/VLOOKUP($BK16,'Historical Calibration 2013'!$A$1:$BJ$13,1+CV$2,FALSE)&gt;NONUS!F324,NONUS!F324,IF(AL16/VLOOKUP($BK16,'Historical Calibration 2013'!$A$1:$BJ$13,1+CV$2,FALSE)&lt;NONUS!F338,NONUS!F338,AL16/VLOOKUP($BK16,'Historical Calibration 2013'!$A$1:$BJ$13,1+CV$2,FALSE)))</f>
        <v>1.767194983179931</v>
      </c>
      <c r="CW16" s="21">
        <f>IF(AM16/VLOOKUP($BK16,'Historical Calibration 2013'!$A$1:$BJ$13,1+CW$2,FALSE)&gt;Rate!AM$201,Rate!AM$201,IF(AM16/VLOOKUP($BK16,'Historical Calibration 2013'!$A$1:$BJ$13,1+CW$2,FALSE)&lt;Rate!AM$214,Rate!AM$214,AM16/VLOOKUP($BK16,'Historical Calibration 2013'!$A$1:$BJ$13,1+CW$2,FALSE)))</f>
        <v>0.88569763118709677</v>
      </c>
      <c r="CX16" s="21">
        <f>IF(AN16/VLOOKUP($BK16,'Historical Calibration 2013'!$A$1:$BJ$13,1+CX$2,FALSE)&gt;Rate!AN$201,Rate!AN$201,IF(AN16/VLOOKUP($BK16,'Historical Calibration 2013'!$A$1:$BJ$13,1+CX$2,FALSE)&lt;Rate!AN$214,Rate!AN$214,AN16/VLOOKUP($BK16,'Historical Calibration 2013'!$A$1:$BJ$13,1+CX$2,FALSE)))</f>
        <v>1.2243477210470677</v>
      </c>
      <c r="CY16" s="21">
        <f>IF(AO16/VLOOKUP($BK16,'Historical Calibration 2013'!$A$1:$BJ$13,1+CY$2,FALSE)&gt;Rate!AO$201,Rate!AO$201,IF(AO16/VLOOKUP($BK16,'Historical Calibration 2013'!$A$1:$BJ$13,1+CY$2,FALSE)&lt;Rate!AO$214,Rate!AO$214,AO16/VLOOKUP($BK16,'Historical Calibration 2013'!$A$1:$BJ$13,1+CY$2,FALSE)))</f>
        <v>1.9894690091777798</v>
      </c>
      <c r="CZ16" s="21">
        <f>IF(AP16/VLOOKUP($BK16,'Historical Calibration 2013'!$A$1:$BJ$13,1+CZ$2,FALSE)&gt;Rate!AP$201,Rate!AP$201,IF(AP16/VLOOKUP($BK16,'Historical Calibration 2013'!$A$1:$BJ$13,1+CZ$2,FALSE)&lt;Rate!AP$214,Rate!AP$214,AP16/VLOOKUP($BK16,'Historical Calibration 2013'!$A$1:$BJ$13,1+CZ$2,FALSE)))</f>
        <v>1.3413365389339993</v>
      </c>
      <c r="DA16" s="21">
        <f>IF(AQ16/VLOOKUP($BK16,'Historical Calibration 2013'!$A$1:$BJ$13,1+DA$2,FALSE)&gt;NONUS!G324,NONUS!G324,IF(AQ16/VLOOKUP($BK16,'Historical Calibration 2013'!$A$1:$BJ$13,1+DA$2,FALSE)&lt;NONUS!G338,NONUS!G338,AQ16/VLOOKUP($BK16,'Historical Calibration 2013'!$A$1:$BJ$13,1+DA$2,FALSE)))</f>
        <v>1.176730148360982</v>
      </c>
      <c r="DB16" s="21">
        <f>IF(AR16/VLOOKUP($BK16,'Historical Calibration 2013'!$A$1:$BJ$13,1+DB$2,FALSE)&gt;Rate!AR$201,Rate!AR$201,IF(AR16/VLOOKUP($BK16,'Historical Calibration 2013'!$A$1:$BJ$13,1+DB$2,FALSE)&lt;Rate!AR$214,Rate!AR$214,AR16/VLOOKUP($BK16,'Historical Calibration 2013'!$A$1:$BJ$13,1+DB$2,FALSE)))</f>
        <v>0.8907170829626887</v>
      </c>
      <c r="DC16" s="21">
        <f>IF(AS16/VLOOKUP($BK16,'Historical Calibration 2013'!$A$1:$BJ$13,1+DC$2,FALSE)&gt;Rate!AS$201,Rate!AS$201,IF(AS16/VLOOKUP($BK16,'Historical Calibration 2013'!$A$1:$BJ$13,1+DC$2,FALSE)&lt;Rate!AS$214,Rate!AS$214,AS16/VLOOKUP($BK16,'Historical Calibration 2013'!$A$1:$BJ$13,1+DC$2,FALSE)))</f>
        <v>1.2176247665800237</v>
      </c>
      <c r="DD16" s="21" t="e">
        <f>(AT16+'Historical Calibration 2013'!AT98)/VLOOKUP($BK16,'Historical Calibration 2013'!$A$1:$BJ$13,1+DD$2,FALSE)</f>
        <v>#DIV/0!</v>
      </c>
      <c r="DE16" s="21">
        <f>IF(AU16/VLOOKUP($BK16,'Historical Calibration 2013'!$A$1:$BJ$13,1+DE$2,FALSE)&gt;Rate!AU$201,Rate!AU$201,IF(AU16/VLOOKUP($BK16,'Historical Calibration 2013'!$A$1:$BJ$13,1+DE$2,FALSE)&lt;Rate!AU$214,Rate!AU$214,AU16/VLOOKUP($BK16,'Historical Calibration 2013'!$A$1:$BJ$13,1+DE$2,FALSE)))</f>
        <v>1.3141841614394785</v>
      </c>
      <c r="DF16" s="21">
        <f>IF(AV16/VLOOKUP($BK16,'Historical Calibration 2013'!$A$1:$BJ$13,1+DF$2,FALSE)&gt;Rate!AV$201,Rate!AV$201,IF(AV16/VLOOKUP($BK16,'Historical Calibration 2013'!$A$1:$BJ$13,1+DF$2,FALSE)&lt;Rate!AV$214,Rate!AV$214,AV16/VLOOKUP($BK16,'Historical Calibration 2013'!$A$1:$BJ$13,1+DF$2,FALSE)))</f>
        <v>1.3674073582648785</v>
      </c>
      <c r="DG16" s="21">
        <f>IF(AW16/VLOOKUP($BK16,'Historical Calibration 2013'!$A$1:$BJ$13,1+DG$2,FALSE)&gt;Rate!AW$201,Rate!AW$201,IF(AW16/VLOOKUP($BK16,'Historical Calibration 2013'!$A$1:$BJ$13,1+DG$2,FALSE)&lt;Rate!AW$214,Rate!AW$214,AW16/VLOOKUP($BK16,'Historical Calibration 2013'!$A$1:$BJ$13,1+DG$2,FALSE)))</f>
        <v>1.9023550306094608</v>
      </c>
      <c r="DH16" s="21">
        <f>IF(AX16/VLOOKUP($BK16,'Historical Calibration 2013'!$A$1:$BJ$13,1+DH$2,FALSE)&gt;NONUS!I324,NONUS!I324,IF(AX16/VLOOKUP($BK16,'Historical Calibration 2013'!$A$1:$BJ$13,1+DH$2,FALSE)&lt;NONUS!I338,NONUS!I338,AX16/VLOOKUP($BK16,'Historical Calibration 2013'!$A$1:$BJ$13,1+DH$2,FALSE)))</f>
        <v>1.4451356190024207</v>
      </c>
      <c r="DI16" s="21">
        <f>IF(AY16/VLOOKUP($BK16,'Historical Calibration 2013'!$A$1:$BJ$13,1+DI$2,FALSE)&gt;Rate!AY$201,Rate!AY$201,IF(AY16/VLOOKUP($BK16,'Historical Calibration 2013'!$A$1:$BJ$13,1+DI$2,FALSE)&lt;Rate!AY$214,Rate!AY$214,AY16/VLOOKUP($BK16,'Historical Calibration 2013'!$A$1:$BJ$13,1+DI$2,FALSE)))</f>
        <v>1.6256362713110135</v>
      </c>
      <c r="DJ16" s="21">
        <f>IF(AZ16/VLOOKUP($BK16,'Historical Calibration 2013'!$A$1:$BJ$13,1+DJ$2,FALSE)&gt;Rate!AZ$201,Rate!AZ$201,IF(AZ16/VLOOKUP($BK16,'Historical Calibration 2013'!$A$1:$BJ$13,1+DJ$2,FALSE)&lt;Rate!AZ$214,Rate!AZ$214,AZ16/VLOOKUP($BK16,'Historical Calibration 2013'!$A$1:$BJ$13,1+DJ$2,FALSE)))</f>
        <v>1.201720566737553</v>
      </c>
      <c r="DK16" s="21">
        <f>IF(BA16/VLOOKUP($BK16,'Historical Calibration 2013'!$A$1:$BJ$13,1+DK$2,FALSE)&gt;Rate!BA$201,Rate!BA$201,IF(BA16/VLOOKUP($BK16,'Historical Calibration 2013'!$A$1:$BJ$13,1+DK$2,FALSE)&lt;Rate!BA$214,Rate!BA$214,BA16/VLOOKUP($BK16,'Historical Calibration 2013'!$A$1:$BJ$13,1+DK$2,FALSE)))</f>
        <v>1.2404194757032636</v>
      </c>
      <c r="DL16" s="21">
        <f>IF(BB16/VLOOKUP($BK16,'Historical Calibration 2013'!$A$1:$BJ$13,1+DL$2,FALSE)&gt;Rate!BB$201,Rate!BB$201,IF(BB16/VLOOKUP($BK16,'Historical Calibration 2013'!$A$1:$BJ$13,1+DL$2,FALSE)&lt;Rate!BB$214,Rate!BB$214,BB16/VLOOKUP($BK16,'Historical Calibration 2013'!$A$1:$BJ$13,1+DL$2,FALSE)))</f>
        <v>1.4800019364441033</v>
      </c>
      <c r="DM16" s="21">
        <f>IF(BC16/VLOOKUP($BK16,'Historical Calibration 2013'!$A$1:$BJ$13,1+DM$2,FALSE)&gt;Rate!BC$201,Rate!BC$201,IF(BC16/VLOOKUP($BK16,'Historical Calibration 2013'!$A$1:$BJ$13,1+DM$2,FALSE)&lt;Rate!BC$214,Rate!BC$214,BC16/VLOOKUP($BK16,'Historical Calibration 2013'!$A$1:$BJ$13,1+DM$2,FALSE)))</f>
        <v>1.8739263890689835</v>
      </c>
      <c r="DN16" s="21" t="e">
        <f>IF(BD16/VLOOKUP($BK16,'Historical Calibration 2013'!$A$1:$BJ$13,1+DN$2,FALSE)&gt;Rate!BD$201,Rate!BD$201,IF(BD16/VLOOKUP($BK16,'Historical Calibration 2013'!$A$1:$BJ$13,1+DN$2,FALSE)&lt;Rate!BD$214,Rate!BD$214,BD16/VLOOKUP($BK16,'Historical Calibration 2013'!$A$1:$BJ$13,1+DN$2,FALSE)))</f>
        <v>#DIV/0!</v>
      </c>
      <c r="DO16" s="21">
        <f>IF(BE16/VLOOKUP($BK16,'Historical Calibration 2013'!$A$1:$BJ$13,1+DO$2,FALSE)&gt;Rate!BE$201,Rate!BE$201,IF(BE16/VLOOKUP($BK16,'Historical Calibration 2013'!$A$1:$BJ$13,1+DO$2,FALSE)&lt;Rate!BE$214,Rate!BE$214,BE16/VLOOKUP($BK16,'Historical Calibration 2013'!$A$1:$BJ$13,1+DO$2,FALSE)))</f>
        <v>0.86206584562272426</v>
      </c>
      <c r="DP16" s="21">
        <f>IF(BF16/VLOOKUP($BK16,'Historical Calibration 2013'!$A$1:$BJ$13,1+DP$2,FALSE)&gt;Rate!BF$201,Rate!BF$201,IF(BF16/VLOOKUP($BK16,'Historical Calibration 2013'!$A$1:$BJ$13,1+DP$2,FALSE)&lt;Rate!BF$214,Rate!BF$214,BF16/VLOOKUP($BK16,'Historical Calibration 2013'!$A$1:$BJ$13,1+DP$2,FALSE)))</f>
        <v>1.4770349549673478</v>
      </c>
      <c r="DQ16" s="21">
        <f>IF(BG16/VLOOKUP($BK16,'Historical Calibration 2013'!$A$1:$BJ$13,1+DQ$2,FALSE)&gt;Rate!BG$201,Rate!BG$201,IF(BG16/VLOOKUP($BK16,'Historical Calibration 2013'!$A$1:$BJ$13,1+DQ$2,FALSE)&lt;Rate!BG$214,Rate!BG$214,BG16/VLOOKUP($BK16,'Historical Calibration 2013'!$A$1:$BJ$13,1+DQ$2,FALSE)))</f>
        <v>3.7558174462720402</v>
      </c>
      <c r="DR16" s="21">
        <f>IF(BH16/VLOOKUP($BK16,'Historical Calibration 2013'!$A$1:$BJ$13,1+DR$2,FALSE)&gt;Rate!BH$201,Rate!BH$201,IF(BH16/VLOOKUP($BK16,'Historical Calibration 2013'!$A$1:$BJ$13,1+DR$2,FALSE)&lt;Rate!BH$214,Rate!BH$214,BH16/VLOOKUP($BK16,'Historical Calibration 2013'!$A$1:$BJ$13,1+DR$2,FALSE)))</f>
        <v>1.9512195121951219</v>
      </c>
      <c r="DU16" s="19">
        <v>1.4589972099540436</v>
      </c>
      <c r="DV16" s="19">
        <v>1.0101560756752763</v>
      </c>
      <c r="DW16" s="19">
        <v>1.0231115498090941</v>
      </c>
      <c r="DX16" s="19">
        <v>0.81323977664498537</v>
      </c>
      <c r="DY16" s="19">
        <v>0.46944439872098109</v>
      </c>
      <c r="DZ16" s="19">
        <v>1.0600771152581296</v>
      </c>
      <c r="EA16" s="19" t="e">
        <v>#DIV/0!</v>
      </c>
      <c r="EB16" s="19">
        <v>0.87700097625092588</v>
      </c>
      <c r="EC16" s="19">
        <v>1.0534647991873731</v>
      </c>
      <c r="ED16" s="19">
        <v>1.0581735919116906</v>
      </c>
      <c r="EE16" s="19">
        <v>1.3403706298643812</v>
      </c>
      <c r="EF16" s="19">
        <v>1.0166600720019381</v>
      </c>
      <c r="EG16" s="19">
        <v>1.0094775176175312</v>
      </c>
      <c r="EH16" s="19">
        <v>1.1170475988617452</v>
      </c>
      <c r="EI16" s="19">
        <v>0.9236173789454265</v>
      </c>
      <c r="EJ16" s="19">
        <v>1.2679151931663508</v>
      </c>
      <c r="EK16" s="19">
        <v>1.6629134002714525</v>
      </c>
      <c r="EL16" s="19">
        <v>1.3773220642950827</v>
      </c>
      <c r="EM16" s="19">
        <v>4.183284796877464</v>
      </c>
      <c r="EN16" s="19">
        <v>1.2211589279686761</v>
      </c>
      <c r="EO16" s="19">
        <v>1.0732982722639788</v>
      </c>
      <c r="EP16" s="19">
        <v>1.1391591944276778</v>
      </c>
      <c r="EQ16" s="19">
        <v>1.4364764463217461</v>
      </c>
      <c r="ER16" s="19">
        <v>1.0871606003521206</v>
      </c>
      <c r="ES16" s="19">
        <v>1.0910509945153344</v>
      </c>
      <c r="ET16" s="19">
        <v>1.2262935685133931</v>
      </c>
      <c r="EU16" s="19">
        <v>1.0910835866643218</v>
      </c>
      <c r="EV16" s="19">
        <v>1.0310040878475608</v>
      </c>
      <c r="EW16" s="19">
        <v>1.0321102415233558</v>
      </c>
      <c r="EX16" s="19">
        <v>1.1440941941638285</v>
      </c>
      <c r="EY16" s="19">
        <v>1.1978126112122851</v>
      </c>
      <c r="EZ16" s="19" t="e">
        <v>#DIV/0!</v>
      </c>
      <c r="FA16" s="19">
        <v>1.0604252642831491</v>
      </c>
      <c r="FB16" s="19">
        <v>1.0617765547704081</v>
      </c>
      <c r="FC16" s="19">
        <v>1.2359370888180918</v>
      </c>
      <c r="FD16" s="19">
        <v>0.90790758394796811</v>
      </c>
      <c r="FE16" s="19">
        <v>1.2275859115641967</v>
      </c>
      <c r="FF16" s="19">
        <v>0.88155206848426992</v>
      </c>
      <c r="FG16" s="19">
        <v>1.0049698122862156</v>
      </c>
      <c r="FH16" s="19">
        <v>1.5297502833724788</v>
      </c>
      <c r="FI16" s="19">
        <v>1.092694109431954</v>
      </c>
      <c r="FJ16" s="19">
        <v>0.99577075536810933</v>
      </c>
      <c r="FK16" s="19">
        <v>0.89969737188261167</v>
      </c>
      <c r="FL16" s="19">
        <v>1.0822553631297647</v>
      </c>
      <c r="FM16" s="19">
        <v>1.0270570300081061</v>
      </c>
      <c r="FN16" s="19">
        <v>1.2514376207877285</v>
      </c>
      <c r="FO16" s="19">
        <v>1.0497117570639818</v>
      </c>
      <c r="FP16" s="19">
        <v>1.1157955091003413</v>
      </c>
      <c r="FQ16" s="19">
        <v>1.2249065027445296</v>
      </c>
      <c r="FR16" s="19">
        <v>1.0507612457023239</v>
      </c>
      <c r="FS16" s="19">
        <v>1.068114982896103</v>
      </c>
      <c r="FT16" s="19">
        <v>1.0727860794824715</v>
      </c>
      <c r="FU16" s="19">
        <v>1.4032640341534699</v>
      </c>
      <c r="FV16" s="19">
        <v>1.4643028924079358</v>
      </c>
      <c r="FW16" s="19" t="e">
        <v>#DIV/0!</v>
      </c>
      <c r="FX16" s="19">
        <v>0.70988632965614173</v>
      </c>
      <c r="FY16" s="19">
        <v>1.0533343053613429</v>
      </c>
      <c r="FZ16" s="19">
        <v>2.345886873864329</v>
      </c>
      <c r="GA16" s="19">
        <v>4.9631363834106583</v>
      </c>
    </row>
    <row r="17" spans="1:183" ht="15" x14ac:dyDescent="0.25">
      <c r="A17" s="3" t="s">
        <v>76</v>
      </c>
      <c r="B17" s="21">
        <v>18210566</v>
      </c>
      <c r="C17" s="21">
        <v>40309828</v>
      </c>
      <c r="D17" s="21">
        <v>20541914</v>
      </c>
      <c r="E17" s="21">
        <v>30084538</v>
      </c>
      <c r="F17" s="21">
        <v>1024235.5625</v>
      </c>
      <c r="G17" s="21">
        <v>10435062</v>
      </c>
      <c r="H17" s="21">
        <v>2145.879638671875</v>
      </c>
      <c r="I17" s="21">
        <v>77473384</v>
      </c>
      <c r="J17" s="21">
        <v>12396641</v>
      </c>
      <c r="K17" s="21">
        <v>12698647</v>
      </c>
      <c r="L17" s="21">
        <v>11096545</v>
      </c>
      <c r="M17" s="21">
        <v>125950104</v>
      </c>
      <c r="N17" s="21">
        <v>41982700</v>
      </c>
      <c r="O17" s="21">
        <v>5103273</v>
      </c>
      <c r="P17" s="21">
        <v>1571155.375</v>
      </c>
      <c r="Q17" s="21">
        <v>21586428</v>
      </c>
      <c r="R17" s="21">
        <v>18557846</v>
      </c>
      <c r="S17" s="21">
        <v>2765986</v>
      </c>
      <c r="T17" s="21">
        <v>10564853</v>
      </c>
      <c r="U17" s="21">
        <v>28626320</v>
      </c>
      <c r="V17" s="21">
        <v>22252210</v>
      </c>
      <c r="W17" s="37">
        <v>185001.125</v>
      </c>
      <c r="X17" s="21">
        <v>10103394</v>
      </c>
      <c r="Y17" s="21">
        <v>5172260.5</v>
      </c>
      <c r="Z17" s="21">
        <v>21987014</v>
      </c>
      <c r="AA17" s="21">
        <v>8732301</v>
      </c>
      <c r="AB17" s="21">
        <v>9538292</v>
      </c>
      <c r="AC17" s="21">
        <v>35449932</v>
      </c>
      <c r="AD17" s="21">
        <v>463298.59375</v>
      </c>
      <c r="AE17" s="21">
        <v>800959.9375</v>
      </c>
      <c r="AF17" s="21">
        <v>25892382</v>
      </c>
      <c r="AG17" s="21">
        <v>917886.375</v>
      </c>
      <c r="AH17" s="21">
        <v>2652760</v>
      </c>
      <c r="AI17" s="21">
        <v>5274148</v>
      </c>
      <c r="AJ17" s="21">
        <v>35789752</v>
      </c>
      <c r="AK17" s="21">
        <v>6186706.5</v>
      </c>
      <c r="AL17" s="21">
        <v>1045383.75</v>
      </c>
      <c r="AM17" s="21">
        <v>21262432</v>
      </c>
      <c r="AN17" s="21">
        <v>60070212</v>
      </c>
      <c r="AO17" s="21">
        <v>36076688</v>
      </c>
      <c r="AP17" s="21">
        <v>37221612</v>
      </c>
      <c r="AQ17" s="21">
        <v>26856966</v>
      </c>
      <c r="AR17" s="21">
        <v>9173512</v>
      </c>
      <c r="AS17" s="21">
        <v>45094040</v>
      </c>
      <c r="AT17" s="21">
        <v>1311493</v>
      </c>
      <c r="AU17" s="21">
        <v>7913190</v>
      </c>
      <c r="AV17" s="21">
        <v>13382199</v>
      </c>
      <c r="AW17" s="21">
        <v>1464870.375</v>
      </c>
      <c r="AX17" s="21">
        <v>5780194.5</v>
      </c>
      <c r="AY17" s="21">
        <v>8759480</v>
      </c>
      <c r="AZ17" s="21">
        <v>164310224</v>
      </c>
      <c r="BA17" s="21">
        <v>1111212800</v>
      </c>
      <c r="BB17" s="21">
        <v>7308626</v>
      </c>
      <c r="BC17" s="21">
        <v>37062568</v>
      </c>
      <c r="BD17" s="21">
        <v>0</v>
      </c>
      <c r="BE17" s="21">
        <v>11937211</v>
      </c>
      <c r="BF17" s="21">
        <v>10593075</v>
      </c>
      <c r="BG17" s="21">
        <v>3399051</v>
      </c>
      <c r="BH17" s="21">
        <v>307808.65625</v>
      </c>
      <c r="BI17" s="21">
        <v>1955554478.171875</v>
      </c>
      <c r="BJ17" s="21">
        <f t="shared" si="1"/>
        <v>2015</v>
      </c>
      <c r="BK17" s="21">
        <f t="shared" si="2"/>
        <v>8</v>
      </c>
      <c r="BL17" s="37">
        <f>IF(B17/B5&gt;NONUS!B325,NONUS!B325,IF(B17/B5&lt;NONUS!B339,NONUS!B339,B17/B5))</f>
        <v>1.2300097931985383</v>
      </c>
      <c r="BM17" s="37">
        <f>IF(C17/C5&gt;Rate!C$202,Rate!C$202,IF(C17/C5&lt;Rate!C$215,Rate!C$215,C17/C5))</f>
        <v>1.0126430442907992</v>
      </c>
      <c r="BN17" s="37">
        <f>IF(D17/D5&gt;Rate!D$202,Rate!D$202,IF(D17/D5&lt;Rate!D$215,Rate!D$215,D17/D5))</f>
        <v>0.99668195028699247</v>
      </c>
      <c r="BO17" s="37">
        <f>IF(E17/E5&gt;Rate!E$202,Rate!E$202,IF(E17/E5&lt;Rate!E$215,Rate!E$215,E17/E5))</f>
        <v>0.96803937626995784</v>
      </c>
      <c r="BP17" s="37">
        <f>IF(F17/F5&gt;NONUS!C325,NONUS!C325,IF(F17/F5&lt;NONUS!C339,NONUS!C339,F17/F5))</f>
        <v>1.340202746044717</v>
      </c>
      <c r="BQ17" s="37">
        <f>IF((G17+H17)/(G5+H5)&gt;NONUS!J325,NONUS!J325,IF((G17+H17)/(G5+H5)&lt;NONUS!J339,NONUS!J339,(G17+H17)/(G5+H5)))</f>
        <v>1.0134508260065866</v>
      </c>
      <c r="BR17" s="37" t="e">
        <f>IF(H17/H5&gt;Rate!H$202,Rate!H$202,IF(H17/H5&lt;Rate!H$215,Rate!H$215,H17/H5))</f>
        <v>#N/A</v>
      </c>
      <c r="BS17" s="37">
        <f>IF(I17/I5&gt;Rate!I$202,Rate!I$202,IF(I17/I5&lt;Rate!I$215,Rate!I$215,I17/I5))</f>
        <v>0.98211246548621911</v>
      </c>
      <c r="BT17" s="37">
        <f>IF(J17/J5&gt;Rate!J$202,Rate!J$202,IF(J17/J5&lt;Rate!J$215,Rate!J$215,J17/J5))</f>
        <v>1.0301023451315889</v>
      </c>
      <c r="BU17" s="37">
        <f>IF(K17/K5&gt;Rate!K$202,Rate!K$202,IF(K17/K5&lt;Rate!K$215,Rate!K$215,K17/K5))</f>
        <v>1.0301889697677902</v>
      </c>
      <c r="BV17" s="37">
        <f>IF(L17/L5&gt;Rate!L$202,Rate!L$202,IF(L17/L5&lt;Rate!L$215,Rate!L$215,L17/L5))</f>
        <v>1.1223853806571802</v>
      </c>
      <c r="BW17" s="37">
        <f>IF(M17/M5&gt;Rate!M$202,Rate!M$202,IF(M17/M5&lt;Rate!M$215,Rate!M$215,M17/M5))</f>
        <v>1.0008387490624147</v>
      </c>
      <c r="BX17" s="37">
        <f>IF(N17/N5&gt;Rate!N$202,Rate!N$202,IF(N17/N5&lt;Rate!N$215,Rate!N$215,N17/N5))</f>
        <v>1.0410811271916969</v>
      </c>
      <c r="BY17" s="37">
        <f>IF(O17/O5&gt;Rate!O$202,Rate!O$202,IF(O17/O5&lt;Rate!O$215,Rate!O$215,O17/O5))</f>
        <v>1.1227552696052547</v>
      </c>
      <c r="BZ17" s="37">
        <f>IF(P17/P5&gt;Rate!P$202,Rate!P$202,IF(P17/P5&lt;Rate!P$215,Rate!P$215,P17/P5))</f>
        <v>0.98686875166303678</v>
      </c>
      <c r="CA17" s="37">
        <f>IF(Q17/Q5&gt;Rate!Q$202,Rate!Q$202,IF(Q17/Q5&lt;Rate!Q$215,Rate!Q$215,Q17/Q5))</f>
        <v>1.207191600985285</v>
      </c>
      <c r="CB17" s="37">
        <f>IF(R17/R5&gt;Rate!R$202,Rate!R$202,IF(R17/R5&lt;Rate!R$215,Rate!R$215,R17/R5))</f>
        <v>1.1029379234189338</v>
      </c>
      <c r="CC17" s="37">
        <f>IF(S17/S5&gt;Rate!S$202,Rate!S$202,IF(S17/S5&lt;Rate!S$215,Rate!S$215,S17/S5))</f>
        <v>1.2587519770492765</v>
      </c>
      <c r="CD17" s="37">
        <f>IF(T17/T5&gt;Rate!T$202,Rate!T$202,IF(T17/T5&lt;Rate!T$215,Rate!T$215,T17/T5))</f>
        <v>1.3967175161323779</v>
      </c>
      <c r="CE17" s="37">
        <f>IF(U17/U5&gt;Rate!U$202,Rate!U$202,IF(U17/U5&lt;Rate!U$215,Rate!U$215,U17/U5))</f>
        <v>1.1621771549688629</v>
      </c>
      <c r="CF17" s="37">
        <f>IF(V17/V5&gt;Rate!V$202,Rate!V$202,IF(V17/V5&lt;Rate!V$215,Rate!V$215,V17/V5))</f>
        <v>1.0023076460865823</v>
      </c>
      <c r="CG17" s="37">
        <f>IF(W5=0,1,W17/W5)</f>
        <v>0.97911714602318778</v>
      </c>
      <c r="CH17" s="37">
        <f>IF(X17/X5&gt;Rate!X$202,Rate!X$202,IF(X17/X5&lt;Rate!X$215,Rate!X$215,X17/X5))</f>
        <v>1.7335421578506769</v>
      </c>
      <c r="CI17" s="37">
        <f>IF(Y17/Y5&gt;Rate!Y$202,Rate!Y$202,IF(Y17/Y5&lt;Rate!Y$215,Rate!Y$215,Y17/Y5))</f>
        <v>0.98344989663553295</v>
      </c>
      <c r="CJ17" s="37">
        <f>IF(Z17/Z5&gt;Rate!Z$202,Rate!Z$202,IF(Z17/Z5&lt;Rate!Z$215,Rate!Z$215,Z17/Z5))</f>
        <v>1.1915821363053769</v>
      </c>
      <c r="CK17" s="37">
        <f>IF(AA17/AA5&gt;Rate!AA$202,Rate!AA$202,IF(AA17/AA5&lt;Rate!AA$215,Rate!AA$215,AA17/AA5))</f>
        <v>1.2112208559160835</v>
      </c>
      <c r="CL17" s="37">
        <f>IF(AB17/AB5&gt;Rate!AB$202,Rate!AB$202,IF(AB17/AB5&lt;Rate!AB$215,Rate!AB$215,AB17/AB5))</f>
        <v>1.0390554362352356</v>
      </c>
      <c r="CM17" s="37">
        <f>IF(AC17/AC5&gt;Rate!AC$202,Rate!AC$202,IF(AC17/AC5&lt;Rate!AC$215,Rate!AC$215,AC17/AC5))</f>
        <v>1.0162769755401586</v>
      </c>
      <c r="CN17" s="37">
        <f>IF(AD17/AD5&gt;Rate!AD$202,Rate!AD$202,IF(AD17/AD5&lt;Rate!AD$215,Rate!AD$215,AD17/AD5))</f>
        <v>1.3104836268161673</v>
      </c>
      <c r="CO17" s="37">
        <f>IF(AE17/AE5&gt;NONUS!E325,NONUS!E325,IF(AE17/AE5&lt;NONUS!E339,NONUS!E339,AE17/AE5))</f>
        <v>1.5719574811825769</v>
      </c>
      <c r="CP17" s="37">
        <f>IF(AF17/AF5&gt;Rate!AF$202,Rate!AF$202,IF(AF17/AF5&lt;Rate!AF$215,Rate!AF$215,AF17/AF5))</f>
        <v>1.0461284445125369</v>
      </c>
      <c r="CQ17" s="37">
        <f>IF(AG17/AG5&gt;Rate!AG$202,Rate!AG$202,IF(AG17/AG5&lt;Rate!AG$215,Rate!AG$215,AG17/AG5))</f>
        <v>0</v>
      </c>
      <c r="CR17" s="37">
        <f>IF(AH17/AH5&gt;Rate!AH$202,Rate!AH$202,IF(AH17/AH5&lt;Rate!AH$215,Rate!AH$215,AH17/AH5))</f>
        <v>2.0712320788154415</v>
      </c>
      <c r="CS17" s="37">
        <f>IF(AI17/AI5&gt;Rate!AI$202,Rate!AI$202,IF(AI17/AI5&lt;Rate!AI$215,Rate!AI$215,AI17/AI5))</f>
        <v>1.0413967277484455</v>
      </c>
      <c r="CT17" s="37">
        <f>IF(AJ17/AJ5&gt;Rate!AJ$202,Rate!AJ$202,IF(AJ17/AJ5&lt;Rate!AJ$215,Rate!AJ$215,AJ17/AJ5))</f>
        <v>0.95233694835386928</v>
      </c>
      <c r="CU17" s="37">
        <f>IF(AK17/AK5&gt;Rate!AK$202,Rate!AK$202,IF(AK17/AK5&lt;Rate!AK$215,Rate!AK$215,AK17/AK5))</f>
        <v>0.99983774289375693</v>
      </c>
      <c r="CV17" s="37">
        <f>IF(AL17/AL5&gt;NONUS!F325,NONUS!F325,IF(AL17/AL5&lt;NONUS!F339,NONUS!F339,AL17/AL5))</f>
        <v>2.4066577212727784</v>
      </c>
      <c r="CW17" s="37">
        <f>IF(AM17/AM5&gt;Rate!AM$202,Rate!AM$202,IF(AM17/AM5&lt;Rate!AM$215,Rate!AM$215,AM17/AM5))</f>
        <v>0.98231081822768151</v>
      </c>
      <c r="CX17" s="37">
        <f>IF(AN17/AN5&gt;Rate!AN$202,Rate!AN$202,IF(AN17/AN5&lt;Rate!AN$215,Rate!AN$215,AN17/AN5))</f>
        <v>1.0166810934338644</v>
      </c>
      <c r="CY17" s="37">
        <f>IF(AO17/AO5&gt;Rate!AO$202,Rate!AO$202,IF(AO17/AO5&lt;Rate!AO$215,Rate!AO$215,AO17/AO5))</f>
        <v>1.0786601404527691</v>
      </c>
      <c r="CZ17" s="37">
        <f>IF(AP17/AP5&gt;Rate!AP$202,Rate!AP$202,IF(AP17/AP5&lt;Rate!AP$215,Rate!AP$215,AP17/AP5))</f>
        <v>1.0702811272694901</v>
      </c>
      <c r="DA17" s="37">
        <f>IF(AQ17/AQ5&gt;NONUS!G325,NONUS!G325,IF(AQ17/AQ5&lt;NONUS!G339,NONUS!G339,AQ17/AQ5))</f>
        <v>1.1046399791254573</v>
      </c>
      <c r="DB17" s="37">
        <f>IF(AR17/AR5&gt;Rate!AR$202,Rate!AR$202,IF(AR17/AR5&lt;Rate!AR$215,Rate!AR$215,AR17/AR5))</f>
        <v>1.0360879106481937</v>
      </c>
      <c r="DC17" s="37">
        <f>IF(AS17/AS5&gt;Rate!AS$202,Rate!AS$202,IF(AS17/AS5&lt;Rate!AS$215,Rate!AS$215,AS17/AS5))</f>
        <v>1.0497062249800528</v>
      </c>
      <c r="DD17" s="37">
        <f>IF(AT5=0,1,(AT17-'Historical Calibration 2013'!AT99)/(AT5-'Historical Calibration 2013'!AT99))</f>
        <v>1.0508629357890009</v>
      </c>
      <c r="DE17" s="37">
        <f>IF(AU17/AU5&gt;Rate!AU$202,Rate!AU$202,IF(AU17/AU5&lt;Rate!AU$215,Rate!AU$215,AU17/AU5))</f>
        <v>1.1907244894757785</v>
      </c>
      <c r="DF17" s="37">
        <f>IF(AV17/AV5&gt;Rate!AV$202,Rate!AV$202,IF(AV17/AV5&lt;Rate!AV$215,Rate!AV$215,AV17/AV5))</f>
        <v>1.0442986100234788</v>
      </c>
      <c r="DG17" s="37">
        <f>IF(AW17/AW5&gt;Rate!AW$202,Rate!AW$202,IF(AW17/AW5&lt;Rate!AW$215,Rate!AW$215,AW17/AW5))</f>
        <v>1.154071549510653</v>
      </c>
      <c r="DH17" s="37">
        <f>IF(AX17/AX5&gt;NONUS!I325,NONUS!I325,IF(AX17/AX5&lt;NONUS!I339,NONUS!I339,AX17/AX5))</f>
        <v>1.3087209618911242</v>
      </c>
      <c r="DI17" s="37">
        <f>IF(AY17/AY5&gt;Rate!AY$202,Rate!AY$202,IF(AY17/AY5&lt;Rate!AY$215,Rate!AY$215,AY17/AY5))</f>
        <v>1.0828288382349287</v>
      </c>
      <c r="DJ17" s="37">
        <f>IF(AZ17/AZ5&gt;Rate!AZ$202,Rate!AZ$202,IF(AZ17/AZ5&lt;Rate!AZ$215,Rate!AZ$215,AZ17/AZ5))</f>
        <v>1.0322210849580558</v>
      </c>
      <c r="DK17" s="37">
        <f>IF(BA17/BA5&gt;Rate!BA$202,Rate!BA$202,IF(BA17/BA5&lt;Rate!BA$215,Rate!BA$215,BA17/BA5))</f>
        <v>1.0501384926952935</v>
      </c>
      <c r="DL17" s="37">
        <f>IF(BB17/BB5&gt;Rate!BB$202,Rate!BB$202,IF(BB17/BB5&lt;Rate!BB$215,Rate!BB$215,BB17/BB5))</f>
        <v>1.0334623353767494</v>
      </c>
      <c r="DM17" s="37">
        <f>IF(BC17/BC5&gt;Rate!BC$202,Rate!BC$202,IF(BC17/BC5&lt;Rate!BC$215,Rate!BC$215,BC17/BC5))</f>
        <v>1.2767751266989216</v>
      </c>
      <c r="DN17" s="37" t="e">
        <f>IF(BD17/BD5&gt;Rate!BD$202,Rate!BD$202,IF(BD17/BD5&lt;Rate!BD$215,Rate!BD$215,BD17/BD5))</f>
        <v>#DIV/0!</v>
      </c>
      <c r="DO17" s="37">
        <f>IF(BE17/BE5&gt;Rate!BE$202,Rate!BE$202,IF(BE17/BE5&lt;Rate!BE$215,Rate!BE$215,BE17/BE5))</f>
        <v>1.0334741171991053</v>
      </c>
      <c r="DP17" s="37">
        <f>IF(BF17/BF5&gt;Rate!BF$202,Rate!BF$202,IF(BF17/BF5&lt;Rate!BF$215,Rate!BF$215,BF17/BF5))</f>
        <v>1.033213184420859</v>
      </c>
      <c r="DQ17" s="37">
        <f>IF(BG17/BG5&gt;Rate!BG$202,Rate!BG$202,IF(BG17/BG5&lt;Rate!BG$215,Rate!BG$215,BG17/BG5))</f>
        <v>1.2145309534148254</v>
      </c>
      <c r="DR17" s="37">
        <f>IF(BH17/BH5&gt;Rate!BH$202,Rate!BH$202,IF(BH17/BH5&lt;Rate!BH$215,Rate!BH$215,BH17/BH5))</f>
        <v>2.1176470588235294</v>
      </c>
      <c r="DU17" s="19">
        <v>1.371975823472475</v>
      </c>
      <c r="DV17" s="19">
        <v>0.93543789332035843</v>
      </c>
      <c r="DW17" s="19">
        <v>0.9911837982005256</v>
      </c>
      <c r="DX17" s="19">
        <v>0.80688825140631237</v>
      </c>
      <c r="DY17" s="19">
        <v>0.41402515899593945</v>
      </c>
      <c r="DZ17" s="19">
        <v>0.99853834131277608</v>
      </c>
      <c r="EA17" s="19" t="e">
        <v>#DIV/0!</v>
      </c>
      <c r="EB17" s="19">
        <v>0.90601659235367993</v>
      </c>
      <c r="EC17" s="19">
        <v>0.97453550572996306</v>
      </c>
      <c r="ED17" s="19">
        <v>1.1133606561643812</v>
      </c>
      <c r="EE17" s="19">
        <v>1.5325614771831639</v>
      </c>
      <c r="EF17" s="19">
        <v>1.015920621938615</v>
      </c>
      <c r="EG17" s="19">
        <v>0.97027647353318347</v>
      </c>
      <c r="EH17" s="19">
        <v>1.4534672071348356</v>
      </c>
      <c r="EI17" s="19">
        <v>0.8875815418395111</v>
      </c>
      <c r="EJ17" s="19">
        <v>1.3809355164728134</v>
      </c>
      <c r="EK17" s="19">
        <v>1.458234384399449</v>
      </c>
      <c r="EL17" s="19">
        <v>2.2607648701239285</v>
      </c>
      <c r="EM17" s="19">
        <v>11.023815915995716</v>
      </c>
      <c r="EN17" s="19">
        <v>1.2353395270742662</v>
      </c>
      <c r="EO17" s="19">
        <v>1.1632112984171921</v>
      </c>
      <c r="EP17" s="19">
        <v>12.710181991973524</v>
      </c>
      <c r="EQ17" s="19">
        <v>3.3763082732196339</v>
      </c>
      <c r="ER17" s="19">
        <v>1.1445249231675338</v>
      </c>
      <c r="ES17" s="19">
        <v>1.1911625363334919</v>
      </c>
      <c r="ET17" s="19">
        <v>1.4779152832156963</v>
      </c>
      <c r="EU17" s="19">
        <v>1.101821957130436</v>
      </c>
      <c r="EV17" s="19">
        <v>0.99436646312388466</v>
      </c>
      <c r="EW17" s="19">
        <v>1.02629674684246</v>
      </c>
      <c r="EX17" s="19">
        <v>1.0506081369929514</v>
      </c>
      <c r="EY17" s="19">
        <v>1.1522615780133723</v>
      </c>
      <c r="EZ17" s="19" t="e">
        <v>#DIV/0!</v>
      </c>
      <c r="FA17" s="19">
        <v>2.2436582755309975</v>
      </c>
      <c r="FB17" s="19">
        <v>1.1380292513580526</v>
      </c>
      <c r="FC17" s="19">
        <v>1.5710139914510659</v>
      </c>
      <c r="FD17" s="19">
        <v>1.0442181482859254</v>
      </c>
      <c r="FE17" s="19">
        <v>1.5898951764486495</v>
      </c>
      <c r="FF17" s="19">
        <v>0.84936717531372441</v>
      </c>
      <c r="FG17" s="19">
        <v>1.3721517807197463</v>
      </c>
      <c r="FH17" s="19">
        <v>1.565968010190647</v>
      </c>
      <c r="FI17" s="19">
        <v>1.0587515843185245</v>
      </c>
      <c r="FJ17" s="19">
        <v>1.0849267553290596</v>
      </c>
      <c r="FK17" s="19">
        <v>0.91186186796470292</v>
      </c>
      <c r="FL17" s="19">
        <v>1.1176841321496185</v>
      </c>
      <c r="FM17" s="19">
        <v>1.0246511802063603</v>
      </c>
      <c r="FN17" s="19">
        <v>1.4447292803490348</v>
      </c>
      <c r="FO17" s="19">
        <v>1.0393637447970698</v>
      </c>
      <c r="FP17" s="19">
        <v>1.487912426352437</v>
      </c>
      <c r="FQ17" s="19">
        <v>1.1332723801594942</v>
      </c>
      <c r="FR17" s="19">
        <v>0.98012537786359599</v>
      </c>
      <c r="FS17" s="19">
        <v>1.0307895447764472</v>
      </c>
      <c r="FT17" s="19">
        <v>1.0913429738045393</v>
      </c>
      <c r="FU17" s="19">
        <v>1.3520306989850357</v>
      </c>
      <c r="FV17" s="19">
        <v>1.7083610261376057</v>
      </c>
      <c r="FW17" s="19" t="e">
        <v>#DIV/0!</v>
      </c>
      <c r="FX17" s="19">
        <v>0.91279957296929248</v>
      </c>
      <c r="FY17" s="19">
        <v>0.99237530102600369</v>
      </c>
      <c r="FZ17" s="19">
        <v>4.578729871904879</v>
      </c>
      <c r="GA17" s="19">
        <v>4.53648942189223</v>
      </c>
    </row>
    <row r="18" spans="1:183" ht="15" x14ac:dyDescent="0.25">
      <c r="A18" s="3" t="s">
        <v>77</v>
      </c>
      <c r="B18" s="21">
        <v>17532656</v>
      </c>
      <c r="C18" s="21">
        <v>32302292</v>
      </c>
      <c r="D18" s="21">
        <v>13583653</v>
      </c>
      <c r="E18" s="21">
        <v>23996278</v>
      </c>
      <c r="F18" s="21">
        <v>1294962.125</v>
      </c>
      <c r="G18" s="21">
        <v>8184192</v>
      </c>
      <c r="H18" s="21">
        <v>0</v>
      </c>
      <c r="I18" s="21">
        <v>67686000</v>
      </c>
      <c r="J18" s="21">
        <v>7921747.5</v>
      </c>
      <c r="K18" s="21">
        <v>10023075</v>
      </c>
      <c r="L18" s="21">
        <v>9914118</v>
      </c>
      <c r="M18" s="21">
        <v>101000832</v>
      </c>
      <c r="N18" s="21">
        <v>29907986</v>
      </c>
      <c r="O18" s="21">
        <v>1653048</v>
      </c>
      <c r="P18" s="21">
        <v>1387160.75</v>
      </c>
      <c r="Q18" s="21">
        <v>9134671</v>
      </c>
      <c r="R18" s="21">
        <v>11577035</v>
      </c>
      <c r="S18" s="21">
        <v>267232.78125</v>
      </c>
      <c r="T18" s="21">
        <v>2222861.25</v>
      </c>
      <c r="U18" s="21">
        <v>16087531</v>
      </c>
      <c r="V18" s="21">
        <v>19611906</v>
      </c>
      <c r="W18" s="37">
        <v>11212.6376953125</v>
      </c>
      <c r="X18" s="21">
        <v>4908578</v>
      </c>
      <c r="Y18" s="21">
        <v>4669618.5</v>
      </c>
      <c r="Z18" s="21">
        <v>10873031</v>
      </c>
      <c r="AA18" s="21">
        <v>4226036.5</v>
      </c>
      <c r="AB18" s="21">
        <v>5746987.5</v>
      </c>
      <c r="AC18" s="21">
        <v>27418224</v>
      </c>
      <c r="AD18" s="21">
        <v>189245.28125</v>
      </c>
      <c r="AE18" s="21">
        <v>684609.9375</v>
      </c>
      <c r="AF18" s="21">
        <v>16880636</v>
      </c>
      <c r="AG18" s="21">
        <v>388117.71875</v>
      </c>
      <c r="AH18" s="21">
        <v>324102.625</v>
      </c>
      <c r="AI18" s="21">
        <v>4613345</v>
      </c>
      <c r="AJ18" s="21">
        <v>30889718</v>
      </c>
      <c r="AK18" s="21">
        <v>4084946.25</v>
      </c>
      <c r="AL18" s="21">
        <v>724396.1875</v>
      </c>
      <c r="AM18" s="21">
        <v>16964046</v>
      </c>
      <c r="AN18" s="21">
        <v>43734868</v>
      </c>
      <c r="AO18" s="21">
        <v>22453618</v>
      </c>
      <c r="AP18" s="21">
        <v>25418910</v>
      </c>
      <c r="AQ18" s="21">
        <v>17694816</v>
      </c>
      <c r="AR18" s="21">
        <v>8766189</v>
      </c>
      <c r="AS18" s="21">
        <v>35644492</v>
      </c>
      <c r="AT18" s="21">
        <v>917862.125</v>
      </c>
      <c r="AU18" s="21">
        <v>6108151</v>
      </c>
      <c r="AV18" s="21">
        <v>8466337</v>
      </c>
      <c r="AW18" s="21">
        <v>398135.03125</v>
      </c>
      <c r="AX18" s="21">
        <v>5055179.5</v>
      </c>
      <c r="AY18" s="21">
        <v>5559653</v>
      </c>
      <c r="AZ18" s="21">
        <v>116108016</v>
      </c>
      <c r="BA18" s="21">
        <v>803732992</v>
      </c>
      <c r="BB18" s="21">
        <v>6137124</v>
      </c>
      <c r="BC18" s="21">
        <v>26208036</v>
      </c>
      <c r="BD18" s="21">
        <v>0</v>
      </c>
      <c r="BE18" s="21">
        <v>11320910</v>
      </c>
      <c r="BF18" s="21">
        <v>7122783.5</v>
      </c>
      <c r="BG18" s="21">
        <v>1534940.25</v>
      </c>
      <c r="BH18" s="21">
        <v>85965.984375</v>
      </c>
      <c r="BI18" s="21">
        <v>1439263048.8583984</v>
      </c>
      <c r="BJ18" s="21">
        <f t="shared" si="1"/>
        <v>2015</v>
      </c>
      <c r="BK18" s="21">
        <f t="shared" si="2"/>
        <v>9</v>
      </c>
      <c r="BL18" s="37">
        <f>IF(B18/B6&gt;NONUS!B326,NONUS!B326,IF(B18/B6&lt;NONUS!B340,NONUS!B340,B18/B6))</f>
        <v>1.2464426377468352</v>
      </c>
      <c r="BM18" s="37">
        <f>IF(C18/C6&gt;Rate!C$203,Rate!C$203,IF(C18/C6&lt;Rate!C$216,Rate!C$216,C18/C6))</f>
        <v>1.0388951468321028</v>
      </c>
      <c r="BN18" s="37">
        <f>IF(D18/D6&gt;Rate!D$203,Rate!D$203,IF(D18/D6&lt;Rate!D$216,Rate!D$216,D18/D6))</f>
        <v>1.0480873267928565</v>
      </c>
      <c r="BO18" s="37">
        <f>IF(E18/E6&gt;Rate!E$203,Rate!E$203,IF(E18/E6&lt;Rate!E$216,Rate!E$216,E18/E6))</f>
        <v>1.0287976840230033</v>
      </c>
      <c r="BP18" s="37">
        <f>IF(F18/F6&gt;NONUS!C326,NONUS!C326,IF(F18/F6&lt;NONUS!C340,NONUS!C340,F18/F6))</f>
        <v>0.80211853754028417</v>
      </c>
      <c r="BQ18" s="37">
        <f>IF((G18+H18)/(G6+H6)&gt;NONUS!J326,NONUS!J326,IF((G18+H18)/(G6+H6)&lt;NONUS!J340,NONUS!J340,(G18+H18)/(G6+H6)))</f>
        <v>1.0194736828993032</v>
      </c>
      <c r="BR18" s="37" t="e">
        <f>IF(H18/H6&gt;Rate!H$203,Rate!H$203,IF(H18/H6&lt;Rate!H$216,Rate!H$216,H18/H6))</f>
        <v>#DIV/0!</v>
      </c>
      <c r="BS18" s="37">
        <f>IF(I18/I6&gt;Rate!I$203,Rate!I$203,IF(I18/I6&lt;Rate!I$216,Rate!I$216,I18/I6))</f>
        <v>0.96491323108364635</v>
      </c>
      <c r="BT18" s="37">
        <f>IF(J18/J6&gt;Rate!J$203,Rate!J$203,IF(J18/J6&lt;Rate!J$216,Rate!J$216,J18/J6))</f>
        <v>1.1352090387416405</v>
      </c>
      <c r="BU18" s="37">
        <f>IF(K18/K6&gt;Rate!K$203,Rate!K$203,IF(K18/K6&lt;Rate!K$216,Rate!K$216,K18/K6))</f>
        <v>0.973031511695027</v>
      </c>
      <c r="BV18" s="37">
        <f>IF(L18/L6&gt;Rate!L$203,Rate!L$203,IF(L18/L6&lt;Rate!L$216,Rate!L$216,L18/L6))</f>
        <v>1.1168107760480848</v>
      </c>
      <c r="BW18" s="37">
        <f>IF(M18/M6&gt;Rate!M$203,Rate!M$203,IF(M18/M6&lt;Rate!M$216,Rate!M$216,M18/M6))</f>
        <v>1.0185194761505041</v>
      </c>
      <c r="BX18" s="37">
        <f>IF(N18/N6&gt;Rate!N$203,Rate!N$203,IF(N18/N6&lt;Rate!N$216,Rate!N$216,N18/N6))</f>
        <v>1.0365087037937595</v>
      </c>
      <c r="BY18" s="37">
        <f>IF(O18/O6&gt;Rate!O$203,Rate!O$203,IF(O18/O6&lt;Rate!O$216,Rate!O$216,O18/O6))</f>
        <v>1.4204326264673564</v>
      </c>
      <c r="BZ18" s="37">
        <f>IF(P18/P6&gt;Rate!P$203,Rate!P$203,IF(P18/P6&lt;Rate!P$216,Rate!P$216,P18/P6))</f>
        <v>1.0656565612916304</v>
      </c>
      <c r="CA18" s="37">
        <f>IF(Q18/Q6&gt;Rate!Q$203,Rate!Q$203,IF(Q18/Q6&lt;Rate!Q$216,Rate!Q$216,Q18/Q6))</f>
        <v>1.3661064630828024</v>
      </c>
      <c r="CB18" s="37">
        <f>IF(R18/R6&gt;Rate!R$203,Rate!R$203,IF(R18/R6&lt;Rate!R$216,Rate!R$216,R18/R6))</f>
        <v>1.0371925163968558</v>
      </c>
      <c r="CC18" s="37">
        <f>IF(S18/S6&gt;Rate!S$203,Rate!S$203,IF(S18/S6&lt;Rate!S$216,Rate!S$216,S18/S6))</f>
        <v>1.3715564929388839</v>
      </c>
      <c r="CD18" s="37">
        <f>IF(T18/T6&gt;Rate!T$203,Rate!T$203,IF(T18/T6&lt;Rate!T$216,Rate!T$216,T18/T6))</f>
        <v>1.1232979874125164</v>
      </c>
      <c r="CE18" s="37">
        <f>IF(U18/U6&gt;Rate!U$203,Rate!U$203,IF(U18/U6&lt;Rate!U$216,Rate!U$216,U18/U6))</f>
        <v>1.3231058034372309</v>
      </c>
      <c r="CF18" s="37">
        <f>IF(V18/V6&gt;Rate!V$203,Rate!V$203,IF(V18/V6&lt;Rate!V$216,Rate!V$216,V18/V6))</f>
        <v>0.97011524205164035</v>
      </c>
      <c r="CG18" s="37">
        <f t="shared" ref="CG18:CG33" si="3">IF(W6=0,1,W18/W6)</f>
        <v>1</v>
      </c>
      <c r="CH18" s="37">
        <f>IF(X18/X6&gt;Rate!X$203,Rate!X$203,IF(X18/X6&lt;Rate!X$216,Rate!X$216,X18/X6))</f>
        <v>2.9946140035906641</v>
      </c>
      <c r="CI18" s="37">
        <f>IF(Y18/Y6&gt;Rate!Y$203,Rate!Y$203,IF(Y18/Y6&lt;Rate!Y$216,Rate!Y$216,Y18/Y6))</f>
        <v>0.99315929577338979</v>
      </c>
      <c r="CJ18" s="37">
        <f>IF(Z18/Z6&gt;Rate!Z$203,Rate!Z$203,IF(Z18/Z6&lt;Rate!Z$216,Rate!Z$216,Z18/Z6))</f>
        <v>1.1094918270491561</v>
      </c>
      <c r="CK18" s="37">
        <f>IF(AA18/AA6&gt;Rate!AA$203,Rate!AA$203,IF(AA18/AA6&lt;Rate!AA$216,Rate!AA$216,AA18/AA6))</f>
        <v>1.5611613669464062</v>
      </c>
      <c r="CL18" s="37">
        <f>IF(AB18/AB6&gt;Rate!AB$203,Rate!AB$203,IF(AB18/AB6&lt;Rate!AB$216,Rate!AB$216,AB18/AB6))</f>
        <v>1.1852526978891134</v>
      </c>
      <c r="CM18" s="37">
        <f>IF(AC18/AC6&gt;Rate!AC$203,Rate!AC$203,IF(AC18/AC6&lt;Rate!AC$216,Rate!AC$216,AC18/AC6))</f>
        <v>1.0368052652245543</v>
      </c>
      <c r="CN18" s="37">
        <f>IF(AD18/AD6&gt;Rate!AD$203,Rate!AD$203,IF(AD18/AD6&lt;Rate!AD$216,Rate!AD$216,AD18/AD6))</f>
        <v>1.114259528849296</v>
      </c>
      <c r="CO18" s="37">
        <f>IF(AE18/AE6&gt;NONUS!E326,NONUS!E326,IF(AE18/AE6&lt;NONUS!E340,NONUS!E340,AE18/AE6))</f>
        <v>1.6982171893003453</v>
      </c>
      <c r="CP18" s="37">
        <f>IF(AF18/AF6&gt;Rate!AF$203,Rate!AF$203,IF(AF18/AF6&lt;Rate!AF$216,Rate!AF$216,AF18/AF6))</f>
        <v>1.0924191941175183</v>
      </c>
      <c r="CQ18" s="37">
        <f>IF(AG18/AG6&gt;Rate!AG$203,Rate!AG$203,IF(AG18/AG6&lt;Rate!AG$216,Rate!AG$216,AG18/AG6))</f>
        <v>0</v>
      </c>
      <c r="CR18" s="37">
        <f>IF(AH18/AH6&gt;Rate!AH$203,Rate!AH$203,IF(AH18/AH6&lt;Rate!AH$216,Rate!AH$216,AH18/AH6))</f>
        <v>3.1754307809643478</v>
      </c>
      <c r="CS18" s="37">
        <f>IF(AI18/AI6&gt;Rate!AI$203,Rate!AI$203,IF(AI18/AI6&lt;Rate!AI$216,Rate!AI$216,AI18/AI6))</f>
        <v>0.96886455906255875</v>
      </c>
      <c r="CT18" s="37">
        <f>IF(AJ18/AJ6&gt;Rate!AJ$203,Rate!AJ$203,IF(AJ18/AJ6&lt;Rate!AJ$216,Rate!AJ$216,AJ18/AJ6))</f>
        <v>1.0200271899661959</v>
      </c>
      <c r="CU18" s="37">
        <f>IF(AK18/AK6&gt;Rate!AK$203,Rate!AK$203,IF(AK18/AK6&lt;Rate!AK$216,Rate!AK$216,AK18/AK6))</f>
        <v>1.0968060172348486</v>
      </c>
      <c r="CV18" s="37">
        <f>IF(AL18/AL6&gt;NONUS!F326,NONUS!F326,IF(AL18/AL6&lt;NONUS!F340,NONUS!F340,AL18/AL6))</f>
        <v>1.9593882593474583</v>
      </c>
      <c r="CW18" s="37">
        <f>IF(AM18/AM6&gt;Rate!AM$203,Rate!AM$203,IF(AM18/AM6&lt;Rate!AM$216,Rate!AM$216,AM18/AM6))</f>
        <v>0.96581973015648359</v>
      </c>
      <c r="CX18" s="37">
        <f>IF(AN18/AN6&gt;Rate!AN$203,Rate!AN$203,IF(AN18/AN6&lt;Rate!AN$216,Rate!AN$216,AN18/AN6))</f>
        <v>0.98828498559745692</v>
      </c>
      <c r="CY18" s="37">
        <f>IF(AO18/AO6&gt;Rate!AO$203,Rate!AO$203,IF(AO18/AO6&lt;Rate!AO$216,Rate!AO$216,AO18/AO6))</f>
        <v>0.99900195986394402</v>
      </c>
      <c r="CZ18" s="37">
        <f>IF(AP18/AP6&gt;Rate!AP$203,Rate!AP$203,IF(AP18/AP6&lt;Rate!AP$216,Rate!AP$216,AP18/AP6))</f>
        <v>1.2049039893986655</v>
      </c>
      <c r="DA18" s="37">
        <f>IF(AQ18/AQ6&gt;NONUS!G326,NONUS!G326,IF(AQ18/AQ6&lt;NONUS!G340,NONUS!G340,AQ18/AQ6))</f>
        <v>1.0969901921423564</v>
      </c>
      <c r="DB18" s="37">
        <f>IF(AR18/AR6&gt;Rate!AR$203,Rate!AR$203,IF(AR18/AR6&lt;Rate!AR$216,Rate!AR$216,AR18/AR6))</f>
        <v>1.0301324278015067</v>
      </c>
      <c r="DC18" s="37">
        <f>IF(AS18/AS6&gt;Rate!AS$203,Rate!AS$203,IF(AS18/AS6&lt;Rate!AS$216,Rate!AS$216,AS18/AS6))</f>
        <v>1.0934935089214328</v>
      </c>
      <c r="DD18" s="37">
        <f t="shared" ref="DD18:DD33" si="4">IF(AT6=0,1,AT18/AT6)</f>
        <v>1.1963775467268725</v>
      </c>
      <c r="DE18" s="37">
        <f>IF(AU18/AU6&gt;Rate!AU$203,Rate!AU$203,IF(AU18/AU6&lt;Rate!AU$216,Rate!AU$216,AU18/AU6))</f>
        <v>1.1120658068882108</v>
      </c>
      <c r="DF18" s="37">
        <f>IF(AV18/AV6&gt;Rate!AV$203,Rate!AV$203,IF(AV18/AV6&lt;Rate!AV$216,Rate!AV$216,AV18/AV6))</f>
        <v>1.0550097917236119</v>
      </c>
      <c r="DG18" s="37">
        <f>IF(AW18/AW6&gt;Rate!AW$203,Rate!AW$203,IF(AW18/AW6&lt;Rate!AW$216,Rate!AW$216,AW18/AW6))</f>
        <v>1.2212258075895066</v>
      </c>
      <c r="DH18" s="37">
        <f>IF(AX18/AX6&gt;NONUS!I326,NONUS!I326,IF(AX18/AX6&lt;NONUS!I340,NONUS!I340,AX18/AX6))</f>
        <v>1.2937512816288403</v>
      </c>
      <c r="DI18" s="37">
        <f>IF(AY18/AY6&gt;Rate!AY$203,Rate!AY$203,IF(AY18/AY6&lt;Rate!AY$216,Rate!AY$216,AY18/AY6))</f>
        <v>1.0235432399908575</v>
      </c>
      <c r="DJ18" s="37">
        <f>IF(AZ18/AZ6&gt;Rate!AZ$203,Rate!AZ$203,IF(AZ18/AZ6&lt;Rate!AZ$216,Rate!AZ$216,AZ18/AZ6))</f>
        <v>1.0527186881604469</v>
      </c>
      <c r="DK18" s="37">
        <f>IF(BA18/BA6&gt;Rate!BA$203,Rate!BA$203,IF(BA18/BA6&lt;Rate!BA$216,Rate!BA$216,BA18/BA6))</f>
        <v>1.0573482351720844</v>
      </c>
      <c r="DL18" s="37">
        <f>IF(BB18/BB6&gt;Rate!BB$203,Rate!BB$203,IF(BB18/BB6&lt;Rate!BB$216,Rate!BB$216,BB18/BB6))</f>
        <v>1.0729403767872983</v>
      </c>
      <c r="DM18" s="37">
        <f>IF(BC18/BC6&gt;Rate!BC$203,Rate!BC$203,IF(BC18/BC6&lt;Rate!BC$216,Rate!BC$216,BC18/BC6))</f>
        <v>1.2262515159681984</v>
      </c>
      <c r="DN18" s="37" t="e">
        <f>IF(BD18/BD6&gt;Rate!BD$203,Rate!BD$203,IF(BD18/BD6&lt;Rate!BD$216,Rate!BD$216,BD18/BD6))</f>
        <v>#DIV/0!</v>
      </c>
      <c r="DO18" s="37">
        <f>IF(BE18/BE6&gt;Rate!BE$203,Rate!BE$203,IF(BE18/BE6&lt;Rate!BE$216,Rate!BE$216,BE18/BE6))</f>
        <v>1.0540602872157885</v>
      </c>
      <c r="DP18" s="37">
        <f>IF(BF18/BF6&gt;Rate!BF$203,Rate!BF$203,IF(BF18/BF6&lt;Rate!BF$216,Rate!BF$216,BF18/BF6))</f>
        <v>1.3090506521330612</v>
      </c>
      <c r="DQ18" s="37">
        <f>IF(BG18/BG6&gt;Rate!BG$203,Rate!BG$203,IF(BG18/BG6&lt;Rate!BG$216,Rate!BG$216,BG18/BG6))</f>
        <v>1.0483343640648408</v>
      </c>
      <c r="DR18" s="37">
        <f>IF(BH18/BH6&gt;Rate!BH$203,Rate!BH$203,IF(BH18/BH6&lt;Rate!BH$216,Rate!BH$216,BH18/BH6))</f>
        <v>4.7555555555555555</v>
      </c>
      <c r="DU18" s="19">
        <v>1.2279295969975432</v>
      </c>
      <c r="DV18" s="19">
        <v>0.9142748309444565</v>
      </c>
      <c r="DW18" s="19">
        <v>0.81985695127402769</v>
      </c>
      <c r="DX18" s="19">
        <v>0.76044212395033195</v>
      </c>
      <c r="DY18" s="19">
        <v>0.53388874854848634</v>
      </c>
      <c r="DZ18" s="19">
        <v>1.0097019236334328</v>
      </c>
      <c r="EA18" s="19" t="e">
        <v>#DIV/0!</v>
      </c>
      <c r="EB18" s="19">
        <v>0.89345784600852829</v>
      </c>
      <c r="EC18" s="19">
        <v>0.83019005972782134</v>
      </c>
      <c r="ED18" s="19">
        <v>1.0382660457503605</v>
      </c>
      <c r="EE18" s="19">
        <v>1.8555670771562873</v>
      </c>
      <c r="EF18" s="19">
        <v>0.95437361278943456</v>
      </c>
      <c r="EG18" s="19">
        <v>0.88846635421438713</v>
      </c>
      <c r="EH18" s="19">
        <v>0.84075398105236954</v>
      </c>
      <c r="EI18" s="19">
        <v>0.91943733629157764</v>
      </c>
      <c r="EJ18" s="19">
        <v>1.1149384950054628</v>
      </c>
      <c r="EK18" s="19">
        <v>1.4544401565189022</v>
      </c>
      <c r="EL18" s="19">
        <v>1.1000402374618803</v>
      </c>
      <c r="EM18" s="19">
        <v>9.7665389620933976</v>
      </c>
      <c r="EN18" s="19">
        <v>1.0818476803338051</v>
      </c>
      <c r="EO18" s="19">
        <v>1.0579551950667352</v>
      </c>
      <c r="EP18" s="19" t="e">
        <v>#DIV/0!</v>
      </c>
      <c r="EQ18" s="19">
        <v>4.3906998145376459</v>
      </c>
      <c r="ER18" s="19">
        <v>1.1524554051013987</v>
      </c>
      <c r="ES18" s="19">
        <v>0.85626090033167412</v>
      </c>
      <c r="ET18" s="19">
        <v>1.1016622769245028</v>
      </c>
      <c r="EU18" s="19">
        <v>0.83639910195348399</v>
      </c>
      <c r="EV18" s="19">
        <v>0.92323514984593213</v>
      </c>
      <c r="EW18" s="19">
        <v>0.63009742750035824</v>
      </c>
      <c r="EX18" s="19">
        <v>1.1354363207893707</v>
      </c>
      <c r="EY18" s="19">
        <v>0.89111815489275847</v>
      </c>
      <c r="EZ18" s="19">
        <v>2.8329351687139388</v>
      </c>
      <c r="FA18" s="19">
        <v>1.6199794837225452</v>
      </c>
      <c r="FB18" s="19">
        <v>1.0771851203496983</v>
      </c>
      <c r="FC18" s="19">
        <v>1.8164924473479873</v>
      </c>
      <c r="FD18" s="19">
        <v>0.83728842444859486</v>
      </c>
      <c r="FE18" s="19">
        <v>1.2862656560577221</v>
      </c>
      <c r="FF18" s="19">
        <v>0.85004120104369152</v>
      </c>
      <c r="FG18" s="19">
        <v>1.3145493158340695</v>
      </c>
      <c r="FH18" s="19">
        <v>1.4564566806657333</v>
      </c>
      <c r="FI18" s="19">
        <v>0.94646462994217961</v>
      </c>
      <c r="FJ18" s="19">
        <v>0.72147048199075647</v>
      </c>
      <c r="FK18" s="19">
        <v>0.90883058567069042</v>
      </c>
      <c r="FL18" s="19">
        <v>1.0958065857141899</v>
      </c>
      <c r="FM18" s="19">
        <v>0.82007293351479849</v>
      </c>
      <c r="FN18" s="19">
        <v>1.231670692242061</v>
      </c>
      <c r="FO18" s="19">
        <v>0.89189997041304736</v>
      </c>
      <c r="FP18" s="19">
        <v>0.92422566694061214</v>
      </c>
      <c r="FQ18" s="19">
        <v>1.1669148709736985</v>
      </c>
      <c r="FR18" s="19">
        <v>0.90955107322950601</v>
      </c>
      <c r="FS18" s="19">
        <v>0.89298468139762011</v>
      </c>
      <c r="FT18" s="19">
        <v>1.0000763864351248</v>
      </c>
      <c r="FU18" s="19">
        <v>1.3019283087178628</v>
      </c>
      <c r="FV18" s="19">
        <v>1.6981610687179585</v>
      </c>
      <c r="FW18" s="19" t="e">
        <v>#DIV/0!</v>
      </c>
      <c r="FX18" s="19">
        <v>0.92985355165153549</v>
      </c>
      <c r="FY18" s="19">
        <v>0.73764856736114826</v>
      </c>
      <c r="FZ18" s="19">
        <v>9.2580189327081879</v>
      </c>
      <c r="GA18" s="19">
        <v>6.4076986279522545</v>
      </c>
    </row>
    <row r="19" spans="1:183" ht="15" x14ac:dyDescent="0.25">
      <c r="A19" s="3" t="s">
        <v>78</v>
      </c>
      <c r="B19" s="21">
        <v>18909844</v>
      </c>
      <c r="C19" s="21">
        <v>35435384</v>
      </c>
      <c r="D19" s="21">
        <v>13921528</v>
      </c>
      <c r="E19" s="21">
        <v>15142112</v>
      </c>
      <c r="F19" s="21">
        <v>435171.78125</v>
      </c>
      <c r="G19" s="21">
        <v>7498077.5</v>
      </c>
      <c r="H19" s="21">
        <v>0</v>
      </c>
      <c r="I19" s="21">
        <v>63033104</v>
      </c>
      <c r="J19" s="21">
        <v>7788007.5</v>
      </c>
      <c r="K19" s="21">
        <v>11998395</v>
      </c>
      <c r="L19" s="21">
        <v>9482252</v>
      </c>
      <c r="M19" s="21">
        <v>97513976</v>
      </c>
      <c r="N19" s="21">
        <v>29797846</v>
      </c>
      <c r="O19" s="21">
        <v>2387415</v>
      </c>
      <c r="P19" s="21">
        <v>1379822.5</v>
      </c>
      <c r="Q19" s="21">
        <v>11926388</v>
      </c>
      <c r="R19" s="21">
        <v>13088158</v>
      </c>
      <c r="S19" s="21">
        <v>310489.5625</v>
      </c>
      <c r="T19" s="21">
        <v>5606859</v>
      </c>
      <c r="U19" s="21">
        <v>16477146</v>
      </c>
      <c r="V19" s="21">
        <v>22053722</v>
      </c>
      <c r="W19" s="37">
        <v>9298.7041015625</v>
      </c>
      <c r="X19" s="21">
        <v>5401833</v>
      </c>
      <c r="Y19" s="21">
        <v>4772739</v>
      </c>
      <c r="Z19" s="21">
        <v>13080704</v>
      </c>
      <c r="AA19" s="21">
        <v>4517734</v>
      </c>
      <c r="AB19" s="21">
        <v>6153633</v>
      </c>
      <c r="AC19" s="21">
        <v>28402956</v>
      </c>
      <c r="AD19" s="21">
        <v>143325.421875</v>
      </c>
      <c r="AE19" s="21">
        <v>730811.4375</v>
      </c>
      <c r="AF19" s="21">
        <v>19308514</v>
      </c>
      <c r="AG19" s="21">
        <v>405909.0625</v>
      </c>
      <c r="AH19" s="21">
        <v>513748.21875</v>
      </c>
      <c r="AI19" s="21">
        <v>5127695.5</v>
      </c>
      <c r="AJ19" s="21">
        <v>30683018</v>
      </c>
      <c r="AK19" s="21">
        <v>3400408</v>
      </c>
      <c r="AL19" s="21">
        <v>889598.8125</v>
      </c>
      <c r="AM19" s="21">
        <v>16253482</v>
      </c>
      <c r="AN19" s="21">
        <v>50040128</v>
      </c>
      <c r="AO19" s="21">
        <v>29574442</v>
      </c>
      <c r="AP19" s="21">
        <v>24035686</v>
      </c>
      <c r="AQ19" s="21">
        <v>17535970</v>
      </c>
      <c r="AR19" s="21">
        <v>7674426.5</v>
      </c>
      <c r="AS19" s="21">
        <v>36183456</v>
      </c>
      <c r="AT19" s="21">
        <v>1045198.8125</v>
      </c>
      <c r="AU19" s="21">
        <v>6742925</v>
      </c>
      <c r="AV19" s="21">
        <v>9676310</v>
      </c>
      <c r="AW19" s="21">
        <v>567685.4375</v>
      </c>
      <c r="AX19" s="21">
        <v>5754524</v>
      </c>
      <c r="AY19" s="21">
        <v>5932909</v>
      </c>
      <c r="AZ19" s="21">
        <v>103312624</v>
      </c>
      <c r="BA19" s="21">
        <v>813088960</v>
      </c>
      <c r="BB19" s="21">
        <v>6325067</v>
      </c>
      <c r="BC19" s="21">
        <v>27738880</v>
      </c>
      <c r="BD19" s="21">
        <v>693.416015625</v>
      </c>
      <c r="BE19" s="21">
        <v>11907380</v>
      </c>
      <c r="BF19" s="21">
        <v>7684163</v>
      </c>
      <c r="BG19" s="21">
        <v>2352320.25</v>
      </c>
      <c r="BH19" s="21">
        <v>248205.796875</v>
      </c>
      <c r="BI19" s="21">
        <v>1331088706.1494141</v>
      </c>
      <c r="BJ19" s="21">
        <f t="shared" si="1"/>
        <v>2015</v>
      </c>
      <c r="BK19" s="21">
        <f t="shared" si="2"/>
        <v>10</v>
      </c>
      <c r="BL19" s="37">
        <f>IF(B19/B7&gt;NONUS!B327,NONUS!B327,IF(B19/B7&lt;NONUS!B341,NONUS!B341,B19/B7))</f>
        <v>1.2431894822052514</v>
      </c>
      <c r="BM19" s="37">
        <f>IF(C19/C7&gt;Rate!C$204,Rate!C$204,IF(C19/C7&lt;Rate!C$217,Rate!C$217,C19/C7))</f>
        <v>1.0641193184496982</v>
      </c>
      <c r="BN19" s="37">
        <f>IF(D19/D7&gt;Rate!D$204,Rate!D$204,IF(D19/D7&lt;Rate!D$217,Rate!D$217,D19/D7))</f>
        <v>1.0374503818545997</v>
      </c>
      <c r="BO19" s="37">
        <f>IF(E19/E7&gt;Rate!E$204,Rate!E$204,IF(E19/E7&lt;Rate!E$217,Rate!E$217,E19/E7))</f>
        <v>1.0032478434505003</v>
      </c>
      <c r="BP19" s="37">
        <f>IF(F19/F7&gt;NONUS!C327,NONUS!C327,IF(F19/F7&lt;NONUS!C341,NONUS!C341,F19/F7))</f>
        <v>0.86210042761750505</v>
      </c>
      <c r="BQ19" s="37">
        <f>IF((G19+H19)/(G7+H7)&gt;NONUS!J327,NONUS!J327,IF((G19+H19)/(G7+H7)&lt;NONUS!J341,NONUS!J341,(G19+H19)/(G7+H7)))</f>
        <v>1.0101214524447939</v>
      </c>
      <c r="BR19" s="37" t="e">
        <f>IF(H19/H7&gt;Rate!H$204,Rate!H$204,IF(H19/H7&lt;Rate!H$217,Rate!H$217,H19/H7))</f>
        <v>#DIV/0!</v>
      </c>
      <c r="BS19" s="37">
        <f>IF(I19/I7&gt;Rate!I$204,Rate!I$204,IF(I19/I7&lt;Rate!I$217,Rate!I$217,I19/I7))</f>
        <v>0.98112515863310579</v>
      </c>
      <c r="BT19" s="37">
        <f>IF(J19/J7&gt;Rate!J$204,Rate!J$204,IF(J19/J7&lt;Rate!J$217,Rate!J$217,J19/J7))</f>
        <v>1.3531947954871657</v>
      </c>
      <c r="BU19" s="37">
        <f>IF(K19/K7&gt;Rate!K$204,Rate!K$204,IF(K19/K7&lt;Rate!K$217,Rate!K$217,K19/K7))</f>
        <v>0.96631529963888796</v>
      </c>
      <c r="BV19" s="37">
        <f>IF(L19/L7&gt;Rate!L$204,Rate!L$204,IF(L19/L7&lt;Rate!L$217,Rate!L$217,L19/L7))</f>
        <v>1.1247877437692009</v>
      </c>
      <c r="BW19" s="37">
        <f>IF(M19/M7&gt;Rate!M$204,Rate!M$204,IF(M19/M7&lt;Rate!M$217,Rate!M$217,M19/M7))</f>
        <v>0.99540525541112534</v>
      </c>
      <c r="BX19" s="37">
        <f>IF(N19/N7&gt;Rate!N$204,Rate!N$204,IF(N19/N7&lt;Rate!N$217,Rate!N$217,N19/N7))</f>
        <v>1.0831790418639704</v>
      </c>
      <c r="BY19" s="37">
        <f>IF(O19/O7&gt;Rate!O$204,Rate!O$204,IF(O19/O7&lt;Rate!O$217,Rate!O$217,O19/O7))</f>
        <v>1.1402225805660111</v>
      </c>
      <c r="BZ19" s="37">
        <f>IF(P19/P7&gt;Rate!P$204,Rate!P$204,IF(P19/P7&lt;Rate!P$217,Rate!P$217,P19/P7))</f>
        <v>1.1760291445577951</v>
      </c>
      <c r="CA19" s="37">
        <f>IF(Q19/Q7&gt;Rate!Q$204,Rate!Q$204,IF(Q19/Q7&lt;Rate!Q$217,Rate!Q$217,Q19/Q7))</f>
        <v>1.192947534822012</v>
      </c>
      <c r="CB19" s="37">
        <f>IF(R19/R7&gt;Rate!R$204,Rate!R$204,IF(R19/R7&lt;Rate!R$217,Rate!R$217,R19/R7))</f>
        <v>0.99918405025908386</v>
      </c>
      <c r="CC19" s="37">
        <f>IF(S19/S7&gt;Rate!S$204,Rate!S$204,IF(S19/S7&lt;Rate!S$217,Rate!S$217,S19/S7))</f>
        <v>0.98345345310567833</v>
      </c>
      <c r="CD19" s="37">
        <f>IF(T19/T7&gt;Rate!T$204,Rate!T$204,IF(T19/T7&lt;Rate!T$217,Rate!T$217,T19/T7))</f>
        <v>1.498669486420823</v>
      </c>
      <c r="CE19" s="37">
        <f>IF(U19/U7&gt;Rate!U$204,Rate!U$204,IF(U19/U7&lt;Rate!U$217,Rate!U$217,U19/U7))</f>
        <v>1.4123102961453964</v>
      </c>
      <c r="CF19" s="37">
        <f>IF(V19/V7&gt;Rate!V$204,Rate!V$204,IF(V19/V7&lt;Rate!V$217,Rate!V$217,V19/V7))</f>
        <v>0.96264174853633311</v>
      </c>
      <c r="CG19" s="37">
        <f t="shared" si="3"/>
        <v>0.85749915617787664</v>
      </c>
      <c r="CH19" s="37">
        <f>IF(X19/X7&gt;Rate!X$204,Rate!X$204,IF(X19/X7&lt;Rate!X$217,Rate!X$217,X19/X7))</f>
        <v>2.4880398135524522</v>
      </c>
      <c r="CI19" s="37">
        <f>IF(Y19/Y7&gt;Rate!Y$204,Rate!Y$204,IF(Y19/Y7&lt;Rate!Y$217,Rate!Y$217,Y19/Y7))</f>
        <v>0.94935539559930915</v>
      </c>
      <c r="CJ19" s="37">
        <f>IF(Z19/Z7&gt;Rate!Z$204,Rate!Z$204,IF(Z19/Z7&lt;Rate!Z$217,Rate!Z$217,Z19/Z7))</f>
        <v>1.0077594844863469</v>
      </c>
      <c r="CK19" s="37">
        <f>IF(AA19/AA7&gt;Rate!AA$204,Rate!AA$204,IF(AA19/AA7&lt;Rate!AA$217,Rate!AA$217,AA19/AA7))</f>
        <v>1.2460576419715017</v>
      </c>
      <c r="CL19" s="37">
        <f>IF(AB19/AB7&gt;Rate!AB$204,Rate!AB$204,IF(AB19/AB7&lt;Rate!AB$217,Rate!AB$217,AB19/AB7))</f>
        <v>1.2009930154207216</v>
      </c>
      <c r="CM19" s="37">
        <f>IF(AC19/AC7&gt;Rate!AC$204,Rate!AC$204,IF(AC19/AC7&lt;Rate!AC$217,Rate!AC$217,AC19/AC7))</f>
        <v>1.0471335049175499</v>
      </c>
      <c r="CN19" s="37">
        <f>IF(AD19/AD7&gt;Rate!AD$204,Rate!AD$204,IF(AD19/AD7&lt;Rate!AD$217,Rate!AD$217,AD19/AD7))</f>
        <v>1.30050441751672</v>
      </c>
      <c r="CO19" s="37">
        <f>IF(AE19/AE7&gt;NONUS!E327,NONUS!E327,IF(AE19/AE7&lt;NONUS!E341,NONUS!E341,AE19/AE7))</f>
        <v>1.7302995754744588</v>
      </c>
      <c r="CP19" s="37">
        <f>IF(AF19/AF7&gt;Rate!AF$204,Rate!AF$204,IF(AF19/AF7&lt;Rate!AF$217,Rate!AF$217,AF19/AF7))</f>
        <v>1.1144738758993533</v>
      </c>
      <c r="CQ19" s="37">
        <f>IF(AG19/AG7&gt;Rate!AG$204,Rate!AG$204,IF(AG19/AG7&lt;Rate!AG$217,Rate!AG$217,AG19/AG7))</f>
        <v>0</v>
      </c>
      <c r="CR19" s="37">
        <f>IF(AH19/AH7&gt;Rate!AH$204,Rate!AH$204,IF(AH19/AH7&lt;Rate!AH$217,Rate!AH$217,AH19/AH7))</f>
        <v>2.7132861119787295</v>
      </c>
      <c r="CS19" s="37">
        <f>IF(AI19/AI7&gt;Rate!AI$204,Rate!AI$204,IF(AI19/AI7&lt;Rate!AI$217,Rate!AI$217,AI19/AI7))</f>
        <v>0.9642076813818925</v>
      </c>
      <c r="CT19" s="37">
        <f>IF(AJ19/AJ7&gt;Rate!AJ$204,Rate!AJ$204,IF(AJ19/AJ7&lt;Rate!AJ$217,Rate!AJ$217,AJ19/AJ7))</f>
        <v>0.98617738994806103</v>
      </c>
      <c r="CU19" s="37">
        <f>IF(AK19/AK7&gt;Rate!AK$204,Rate!AK$204,IF(AK19/AK7&lt;Rate!AK$217,Rate!AK$217,AK19/AK7))</f>
        <v>1.2312593357410617</v>
      </c>
      <c r="CV19" s="37">
        <f>IF(AL19/AL7&gt;NONUS!F327,NONUS!F327,IF(AL19/AL7&lt;NONUS!F341,NONUS!F341,AL19/AL7))</f>
        <v>1.904462707344212</v>
      </c>
      <c r="CW19" s="37">
        <f>IF(AM19/AM7&gt;Rate!AM$204,Rate!AM$204,IF(AM19/AM7&lt;Rate!AM$217,Rate!AM$217,AM19/AM7))</f>
        <v>0.9562137341706991</v>
      </c>
      <c r="CX19" s="37">
        <f>IF(AN19/AN7&gt;Rate!AN$204,Rate!AN$204,IF(AN19/AN7&lt;Rate!AN$217,Rate!AN$217,AN19/AN7))</f>
        <v>1.0886925340859537</v>
      </c>
      <c r="CY19" s="37">
        <f>IF(AO19/AO7&gt;Rate!AO$204,Rate!AO$204,IF(AO19/AO7&lt;Rate!AO$217,Rate!AO$217,AO19/AO7))</f>
        <v>1.0696610410777845</v>
      </c>
      <c r="CZ19" s="37">
        <f>IF(AP19/AP7&gt;Rate!AP$204,Rate!AP$204,IF(AP19/AP7&lt;Rate!AP$217,Rate!AP$217,AP19/AP7))</f>
        <v>1.1299974810261277</v>
      </c>
      <c r="DA19" s="37">
        <f>IF(AQ19/AQ7&gt;NONUS!G327,NONUS!G327,IF(AQ19/AQ7&lt;NONUS!G341,NONUS!G341,AQ19/AQ7))</f>
        <v>0.91783566693730023</v>
      </c>
      <c r="DB19" s="37">
        <f>IF(AR19/AR7&gt;Rate!AR$204,Rate!AR$204,IF(AR19/AR7&lt;Rate!AR$217,Rate!AR$217,AR19/AR7))</f>
        <v>1.0964265253611334</v>
      </c>
      <c r="DC19" s="37">
        <f>IF(AS19/AS7&gt;Rate!AS$204,Rate!AS$204,IF(AS19/AS7&lt;Rate!AS$217,Rate!AS$217,AS19/AS7))</f>
        <v>1.0374458675866118</v>
      </c>
      <c r="DD19" s="37">
        <f t="shared" si="4"/>
        <v>0.99707415592442139</v>
      </c>
      <c r="DE19" s="37">
        <f>IF(AU19/AU7&gt;Rate!AU$204,Rate!AU$204,IF(AU19/AU7&lt;Rate!AU$217,Rate!AU$217,AU19/AU7))</f>
        <v>1.0991045368762393</v>
      </c>
      <c r="DF19" s="37">
        <f>IF(AV19/AV7&gt;Rate!AV$204,Rate!AV$204,IF(AV19/AV7&lt;Rate!AV$217,Rate!AV$217,AV19/AV7))</f>
        <v>1.0372000526086687</v>
      </c>
      <c r="DG19" s="37">
        <f>IF(AW19/AW7&gt;Rate!AW$204,Rate!AW$204,IF(AW19/AW7&lt;Rate!AW$217,Rate!AW$217,AW19/AW7))</f>
        <v>1.1918001542142256</v>
      </c>
      <c r="DH19" s="37">
        <f>IF(AX19/AX7&gt;NONUS!I327,NONUS!I327,IF(AX19/AX7&lt;NONUS!I341,NONUS!I341,AX19/AX7))</f>
        <v>1.6228607945456086</v>
      </c>
      <c r="DI19" s="37">
        <f>IF(AY19/AY7&gt;Rate!AY$204,Rate!AY$204,IF(AY19/AY7&lt;Rate!AY$217,Rate!AY$217,AY19/AY7))</f>
        <v>1.0712328403534346</v>
      </c>
      <c r="DJ19" s="37">
        <f>IF(AZ19/AZ7&gt;Rate!AZ$204,Rate!AZ$204,IF(AZ19/AZ7&lt;Rate!AZ$217,Rate!AZ$217,AZ19/AZ7))</f>
        <v>1.0943403101555591</v>
      </c>
      <c r="DK19" s="37">
        <f>IF(BA19/BA7&gt;Rate!BA$204,Rate!BA$204,IF(BA19/BA7&lt;Rate!BA$217,Rate!BA$217,BA19/BA7))</f>
        <v>1.0690057118469876</v>
      </c>
      <c r="DL19" s="37">
        <f>IF(BB19/BB7&gt;Rate!BB$204,Rate!BB$204,IF(BB19/BB7&lt;Rate!BB$217,Rate!BB$217,BB19/BB7))</f>
        <v>1.0651944291847719</v>
      </c>
      <c r="DM19" s="37">
        <f>IF(BC19/BC7&gt;Rate!BC$204,Rate!BC$204,IF(BC19/BC7&lt;Rate!BC$217,Rate!BC$217,BC19/BC7))</f>
        <v>1.2910831424091487</v>
      </c>
      <c r="DN19" s="37" t="e">
        <f>IF(BD19/BD7&gt;Rate!BD$204,Rate!BD$204,IF(BD19/BD7&lt;Rate!BD$217,Rate!BD$217,BD19/BD7))</f>
        <v>#DIV/0!</v>
      </c>
      <c r="DO19" s="37">
        <f>IF(BE19/BE7&gt;Rate!BE$204,Rate!BE$204,IF(BE19/BE7&lt;Rate!BE$217,Rate!BE$217,BE19/BE7))</f>
        <v>1.1120134524398984</v>
      </c>
      <c r="DP19" s="37">
        <f>IF(BF19/BF7&gt;Rate!BF$204,Rate!BF$204,IF(BF19/BF7&lt;Rate!BF$217,Rate!BF$217,BF19/BF7))</f>
        <v>0.98642304263076164</v>
      </c>
      <c r="DQ19" s="37">
        <f>IF(BG19/BG7&gt;Rate!BG$204,Rate!BG$204,IF(BG19/BG7&lt;Rate!BG$217,Rate!BG$217,BG19/BG7))</f>
        <v>1.0692430385368275</v>
      </c>
      <c r="DR19" s="37">
        <f>IF(BH19/BH7&gt;Rate!BH$204,Rate!BH$204,IF(BH19/BH7&lt;Rate!BH$217,Rate!BH$217,BH19/BH7))</f>
        <v>2.0089517216853414</v>
      </c>
      <c r="DU19" s="19">
        <v>1.3066990100905163</v>
      </c>
      <c r="DV19" s="19">
        <v>0.97828877552165627</v>
      </c>
      <c r="DW19" s="19">
        <v>0.67417122109925032</v>
      </c>
      <c r="DX19" s="19">
        <v>0.86396392292625157</v>
      </c>
      <c r="DY19" s="19">
        <v>0.58628771958317405</v>
      </c>
      <c r="DZ19" s="19">
        <v>1.0427625445457183</v>
      </c>
      <c r="EA19" s="19" t="e">
        <v>#DIV/0!</v>
      </c>
      <c r="EB19" s="19">
        <v>1.0870884421552369</v>
      </c>
      <c r="EC19" s="19">
        <v>1.0665569820529524</v>
      </c>
      <c r="ED19" s="19">
        <v>1.1996793136479114</v>
      </c>
      <c r="EE19" s="19">
        <v>1.987493209430889</v>
      </c>
      <c r="EF19" s="19">
        <v>0.91100153473595002</v>
      </c>
      <c r="EG19" s="19">
        <v>1.0140004322193861</v>
      </c>
      <c r="EH19" s="19">
        <v>0.22171045635830933</v>
      </c>
      <c r="EI19" s="19">
        <v>0.97895115888361806</v>
      </c>
      <c r="EJ19" s="19">
        <v>0.53425993220789803</v>
      </c>
      <c r="EK19" s="19">
        <v>1.4591834689278611</v>
      </c>
      <c r="EL19" s="19">
        <v>0.84821985256619581</v>
      </c>
      <c r="EM19" s="19">
        <v>0.72930399234626964</v>
      </c>
      <c r="EN19" s="19">
        <v>1.1754717152628387</v>
      </c>
      <c r="EO19" s="19">
        <v>1.139341998915417</v>
      </c>
      <c r="EP19" s="19">
        <v>0</v>
      </c>
      <c r="EQ19" s="19">
        <v>2.2356176778380994</v>
      </c>
      <c r="ER19" s="19">
        <v>1.2130562136154115</v>
      </c>
      <c r="ES19" s="19">
        <v>0.75367097277779804</v>
      </c>
      <c r="ET19" s="19">
        <v>0.58460990579705741</v>
      </c>
      <c r="EU19" s="19">
        <v>0.49835958286055249</v>
      </c>
      <c r="EV19" s="19">
        <v>0.93044104989285004</v>
      </c>
      <c r="EW19" s="19">
        <v>0.44299051898853203</v>
      </c>
      <c r="EX19" s="19">
        <v>1.1045080604112179</v>
      </c>
      <c r="EY19" s="19">
        <v>0.97313066588861519</v>
      </c>
      <c r="EZ19" s="19">
        <v>3.6734815678592447</v>
      </c>
      <c r="FA19" s="19">
        <v>3.0248450312049383E-2</v>
      </c>
      <c r="FB19" s="19">
        <v>1.2110768762809632</v>
      </c>
      <c r="FC19" s="19">
        <v>1.7286570245374171</v>
      </c>
      <c r="FD19" s="19">
        <v>1.5146857264034808</v>
      </c>
      <c r="FE19" s="19">
        <v>1.1501729085855681</v>
      </c>
      <c r="FF19" s="19">
        <v>0.8139665109337848</v>
      </c>
      <c r="FG19" s="19">
        <v>1.2452834318901114</v>
      </c>
      <c r="FH19" s="19">
        <v>1.3802943198356474</v>
      </c>
      <c r="FI19" s="19">
        <v>0.86433298436695394</v>
      </c>
      <c r="FJ19" s="19">
        <v>0.72485030604098288</v>
      </c>
      <c r="FK19" s="19">
        <v>0.8259914609459682</v>
      </c>
      <c r="FL19" s="19">
        <v>1.1899753579086365</v>
      </c>
      <c r="FM19" s="19">
        <v>0.85425536301042038</v>
      </c>
      <c r="FN19" s="19">
        <v>1.2599907673833746</v>
      </c>
      <c r="FO19" s="19">
        <v>0.9891245136228578</v>
      </c>
      <c r="FP19" s="19">
        <v>0.32395646224012337</v>
      </c>
      <c r="FQ19" s="19">
        <v>1.0382560749457179</v>
      </c>
      <c r="FR19" s="19">
        <v>1.0316642105122893</v>
      </c>
      <c r="FS19" s="19">
        <v>0.92553010299564675</v>
      </c>
      <c r="FT19" s="19">
        <v>1.0393253702317509</v>
      </c>
      <c r="FU19" s="19">
        <v>1.4346476827647978</v>
      </c>
      <c r="FV19" s="19">
        <v>1.6325569429421163</v>
      </c>
      <c r="FW19" s="19">
        <v>0</v>
      </c>
      <c r="FX19" s="19">
        <v>0.86766923153826214</v>
      </c>
      <c r="FY19" s="19">
        <v>0.54769568217053821</v>
      </c>
      <c r="FZ19" s="19">
        <v>3.4855221154560274</v>
      </c>
      <c r="GA19" s="19">
        <v>1211.8935529317864</v>
      </c>
    </row>
    <row r="20" spans="1:183" ht="15" x14ac:dyDescent="0.25">
      <c r="A20" s="3" t="s">
        <v>79</v>
      </c>
      <c r="B20" s="21">
        <v>11627310</v>
      </c>
      <c r="C20" s="21">
        <v>37178504</v>
      </c>
      <c r="D20" s="21">
        <v>9022609</v>
      </c>
      <c r="E20" s="21">
        <v>10658747</v>
      </c>
      <c r="F20" s="21">
        <v>279052.4375</v>
      </c>
      <c r="G20" s="21">
        <v>6875272</v>
      </c>
      <c r="H20" s="21">
        <v>0</v>
      </c>
      <c r="I20" s="21">
        <v>58283304</v>
      </c>
      <c r="J20" s="21">
        <v>6661885.5</v>
      </c>
      <c r="K20" s="21">
        <v>6268174.5</v>
      </c>
      <c r="L20" s="21">
        <v>7566865</v>
      </c>
      <c r="M20" s="21">
        <v>98893024</v>
      </c>
      <c r="N20" s="21">
        <v>32285528</v>
      </c>
      <c r="O20" s="21">
        <v>941523</v>
      </c>
      <c r="P20" s="21">
        <v>1017334.1875</v>
      </c>
      <c r="Q20" s="21">
        <v>5850856.5</v>
      </c>
      <c r="R20" s="21">
        <v>11330722</v>
      </c>
      <c r="S20" s="21">
        <v>13649.5654296875</v>
      </c>
      <c r="T20" s="21">
        <v>884432.125</v>
      </c>
      <c r="U20" s="21">
        <v>14533881</v>
      </c>
      <c r="V20" s="21">
        <v>8673540</v>
      </c>
      <c r="W20" s="37">
        <v>0</v>
      </c>
      <c r="X20" s="21">
        <v>3013207.25</v>
      </c>
      <c r="Y20" s="21">
        <v>1421688.375</v>
      </c>
      <c r="Z20" s="21">
        <v>12117619</v>
      </c>
      <c r="AA20" s="21">
        <v>2800697.25</v>
      </c>
      <c r="AB20" s="21">
        <v>4116210.25</v>
      </c>
      <c r="AC20" s="21">
        <v>31775424</v>
      </c>
      <c r="AD20" s="21">
        <v>4929.6806640625</v>
      </c>
      <c r="AE20" s="21">
        <v>1275631.625</v>
      </c>
      <c r="AF20" s="21">
        <v>18714928</v>
      </c>
      <c r="AG20" s="21">
        <v>278993.78125</v>
      </c>
      <c r="AH20" s="21">
        <v>33540.47265625</v>
      </c>
      <c r="AI20" s="21">
        <v>2503714</v>
      </c>
      <c r="AJ20" s="21">
        <v>24593748</v>
      </c>
      <c r="AK20" s="21">
        <v>2455932.5</v>
      </c>
      <c r="AL20" s="21">
        <v>946791.9375</v>
      </c>
      <c r="AM20" s="21">
        <v>15220361</v>
      </c>
      <c r="AN20" s="21">
        <v>34583356</v>
      </c>
      <c r="AO20" s="21">
        <v>21673738</v>
      </c>
      <c r="AP20" s="21">
        <v>22376796</v>
      </c>
      <c r="AQ20" s="21">
        <v>14462781</v>
      </c>
      <c r="AR20" s="21">
        <v>3890258.5</v>
      </c>
      <c r="AS20" s="21">
        <v>37498472</v>
      </c>
      <c r="AT20" s="21">
        <v>1162280.875</v>
      </c>
      <c r="AU20" s="21">
        <v>1840453.625</v>
      </c>
      <c r="AV20" s="21">
        <v>9965168</v>
      </c>
      <c r="AW20" s="21">
        <v>157306.75</v>
      </c>
      <c r="AX20" s="21">
        <v>3522757.5</v>
      </c>
      <c r="AY20" s="21">
        <v>6946630</v>
      </c>
      <c r="AZ20" s="21">
        <v>95444728</v>
      </c>
      <c r="BA20" s="21">
        <v>694285120</v>
      </c>
      <c r="BB20" s="21">
        <v>5676514</v>
      </c>
      <c r="BC20" s="21">
        <v>23666762</v>
      </c>
      <c r="BD20" s="21">
        <v>0</v>
      </c>
      <c r="BE20" s="21">
        <v>6040875.5</v>
      </c>
      <c r="BF20" s="21">
        <v>3145594.5</v>
      </c>
      <c r="BG20" s="21">
        <v>359638.8125</v>
      </c>
      <c r="BH20" s="21">
        <v>110127.140625</v>
      </c>
      <c r="BI20" s="21">
        <v>1224751035.4101257</v>
      </c>
      <c r="BJ20" s="21">
        <f t="shared" si="1"/>
        <v>2015</v>
      </c>
      <c r="BK20" s="21">
        <f t="shared" si="2"/>
        <v>11</v>
      </c>
      <c r="BL20" s="37">
        <f>IF(B20/B8&gt;NONUS!B328,NONUS!B328,IF(B20/B8&lt;NONUS!B342,NONUS!B342,B20/B8))</f>
        <v>1.2001208862223458</v>
      </c>
      <c r="BM20" s="37">
        <f>IF(C20/C8&gt;Rate!C$205,Rate!C$205,IF(C20/C8&lt;Rate!C$218,Rate!C$218,C20/C8))</f>
        <v>1.2210824993641445</v>
      </c>
      <c r="BN20" s="37">
        <f>IF(D20/D8&gt;Rate!D$205,Rate!D$205,IF(D20/D8&lt;Rate!D$218,Rate!D$218,D20/D8))</f>
        <v>0.98628293500263553</v>
      </c>
      <c r="BO20" s="37">
        <f>IF(E20/E8&gt;Rate!E$205,Rate!E$205,IF(E20/E8&lt;Rate!E$218,Rate!E$218,E20/E8))</f>
        <v>0.73535735787391421</v>
      </c>
      <c r="BP20" s="37">
        <f>IF(F20/F8&gt;NONUS!C328,NONUS!C328,IF(F20/F8&lt;NONUS!C342,NONUS!C342,F20/F8))</f>
        <v>0.64232597427567939</v>
      </c>
      <c r="BQ20" s="37">
        <f>IF((G20+H20)/(G8+H8)&gt;NONUS!J328,NONUS!J328,IF((G20+H20)/(G8+H8)&lt;NONUS!J342,NONUS!J342,(G20+H20)/(G8+H8)))</f>
        <v>1.0041951055641163</v>
      </c>
      <c r="BR20" s="37" t="e">
        <f>IF(H20/H8&gt;Rate!H$205,Rate!H$205,IF(H20/H8&lt;Rate!H$218,Rate!H$218,H20/H8))</f>
        <v>#DIV/0!</v>
      </c>
      <c r="BS20" s="37">
        <f>IF(I20/I8&gt;Rate!I$205,Rate!I$205,IF(I20/I8&lt;Rate!I$218,Rate!I$218,I20/I8))</f>
        <v>0.84500965703715702</v>
      </c>
      <c r="BT20" s="37">
        <f>IF(J20/J8&gt;Rate!J$205,Rate!J$205,IF(J20/J8&lt;Rate!J$218,Rate!J$218,J20/J8))</f>
        <v>1.3146307678023592</v>
      </c>
      <c r="BU20" s="37">
        <f>IF(K20/K8&gt;Rate!K$205,Rate!K$205,IF(K20/K8&lt;Rate!K$218,Rate!K$218,K20/K8))</f>
        <v>0.84378249029115138</v>
      </c>
      <c r="BV20" s="37">
        <f>IF(L20/L8&gt;Rate!L$205,Rate!L$205,IF(L20/L8&lt;Rate!L$218,Rate!L$218,L20/L8))</f>
        <v>1.2635471173971768</v>
      </c>
      <c r="BW20" s="37">
        <f>IF(M20/M8&gt;Rate!M$205,Rate!M$205,IF(M20/M8&lt;Rate!M$218,Rate!M$218,M20/M8))</f>
        <v>0.93552968186265761</v>
      </c>
      <c r="BX20" s="37">
        <f>IF(N20/N8&gt;Rate!N$205,Rate!N$205,IF(N20/N8&lt;Rate!N$218,Rate!N$218,N20/N8))</f>
        <v>1.2321881594016653</v>
      </c>
      <c r="BY20" s="37">
        <f>IF(O20/O8&gt;Rate!O$205,Rate!O$205,IF(O20/O8&lt;Rate!O$218,Rate!O$218,O20/O8))</f>
        <v>1.7036360839945355</v>
      </c>
      <c r="BZ20" s="37">
        <f>IF(P20/P8&gt;Rate!P$205,Rate!P$205,IF(P20/P8&lt;Rate!P$218,Rate!P$218,P20/P8))</f>
        <v>0.95284403568760068</v>
      </c>
      <c r="CA20" s="37">
        <f>IF(Q20/Q8&gt;Rate!Q$205,Rate!Q$205,IF(Q20/Q8&lt;Rate!Q$218,Rate!Q$218,Q20/Q8))</f>
        <v>1.5281784233205067</v>
      </c>
      <c r="CB20" s="37">
        <f>IF(R20/R8&gt;Rate!R$205,Rate!R$205,IF(R20/R8&lt;Rate!R$218,Rate!R$218,R20/R8))</f>
        <v>0.98537674083364513</v>
      </c>
      <c r="CC20" s="37">
        <f>IF(S20/S8&gt;Rate!S$205,Rate!S$205,IF(S20/S8&lt;Rate!S$218,Rate!S$218,S20/S8))</f>
        <v>2.3643341517996661</v>
      </c>
      <c r="CD20" s="37">
        <f>IF(T20/T8&gt;Rate!T$205,Rate!T$205,IF(T20/T8&lt;Rate!T$218,Rate!T$218,T20/T8))</f>
        <v>0.89331530825751959</v>
      </c>
      <c r="CE20" s="37">
        <f>IF(U20/U8&gt;Rate!U$205,Rate!U$205,IF(U20/U8&lt;Rate!U$218,Rate!U$218,U20/U8))</f>
        <v>1.4712909149825997</v>
      </c>
      <c r="CF20" s="37">
        <f>IF(V20/V8&gt;Rate!V$205,Rate!V$205,IF(V20/V8&lt;Rate!V$218,Rate!V$218,V20/V8))</f>
        <v>0.74766551990451446</v>
      </c>
      <c r="CG20" s="37">
        <f t="shared" si="3"/>
        <v>1</v>
      </c>
      <c r="CH20" s="37">
        <f>IF(X20/X8&gt;Rate!X$205,Rate!X$205,IF(X20/X8&lt;Rate!X$218,Rate!X$218,X20/X8))</f>
        <v>10.614285714285714</v>
      </c>
      <c r="CI20" s="37">
        <f>IF(Y20/Y8&gt;Rate!Y$205,Rate!Y$205,IF(Y20/Y8&lt;Rate!Y$218,Rate!Y$218,Y20/Y8))</f>
        <v>0.59049514962022154</v>
      </c>
      <c r="CJ20" s="37">
        <f>IF(Z20/Z8&gt;Rate!Z$205,Rate!Z$205,IF(Z20/Z8&lt;Rate!Z$218,Rate!Z$218,Z20/Z8))</f>
        <v>1.2731633872590351</v>
      </c>
      <c r="CK20" s="37">
        <f>IF(AA20/AA8&gt;Rate!AA$205,Rate!AA$205,IF(AA20/AA8&lt;Rate!AA$218,Rate!AA$218,AA20/AA8))</f>
        <v>1.9436430069693484</v>
      </c>
      <c r="CL20" s="37">
        <f>IF(AB20/AB8&gt;Rate!AB$205,Rate!AB$205,IF(AB20/AB8&lt;Rate!AB$218,Rate!AB$218,AB20/AB8))</f>
        <v>1.216123074468592</v>
      </c>
      <c r="CM20" s="37">
        <f>IF(AC20/AC8&gt;Rate!AC$205,Rate!AC$205,IF(AC20/AC8&lt;Rate!AC$218,Rate!AC$218,AC20/AC8))</f>
        <v>1.0869717695561656</v>
      </c>
      <c r="CN20" s="37">
        <f>IF(AD20/AD8&gt;Rate!AD$205,Rate!AD$205,IF(AD20/AD8&lt;Rate!AD$218,Rate!AD$218,AD20/AD8))</f>
        <v>0.85534869444345363</v>
      </c>
      <c r="CO20" s="37">
        <f>IF(AE20/AE8&gt;NONUS!E328,NONUS!E328,IF(AE20/AE8&lt;NONUS!E342,NONUS!E342,AE20/AE8))</f>
        <v>1.6599928842786897</v>
      </c>
      <c r="CP20" s="37">
        <f>IF(AF20/AF8&gt;Rate!AF$205,Rate!AF$205,IF(AF20/AF8&lt;Rate!AF$218,Rate!AF$218,AF20/AF8))</f>
        <v>1.2002870181741405</v>
      </c>
      <c r="CQ20" s="37">
        <f>IF(AG20/AG8&gt;Rate!AG$205,Rate!AG$205,IF(AG20/AG8&lt;Rate!AG$218,Rate!AG$218,AG20/AG8))</f>
        <v>0</v>
      </c>
      <c r="CR20" s="37">
        <f>IF(AH20/AH8&gt;Rate!AH$205,Rate!AH$205,IF(AH20/AH8&lt;Rate!AH$218,Rate!AH$218,AH20/AH8))</f>
        <v>4.5711708254866128</v>
      </c>
      <c r="CS20" s="37">
        <f>IF(AI20/AI8&gt;Rate!AI$205,Rate!AI$205,IF(AI20/AI8&lt;Rate!AI$218,Rate!AI$218,AI20/AI8))</f>
        <v>0.80723102397458224</v>
      </c>
      <c r="CT20" s="37">
        <f>IF(AJ20/AJ8&gt;Rate!AJ$205,Rate!AJ$205,IF(AJ20/AJ8&lt;Rate!AJ$218,Rate!AJ$218,AJ20/AJ8))</f>
        <v>1.3476142971539151</v>
      </c>
      <c r="CU20" s="37">
        <f>IF(AK20/AK8&gt;Rate!AK$205,Rate!AK$205,IF(AK20/AK8&lt;Rate!AK$218,Rate!AK$218,AK20/AK8))</f>
        <v>1.1008191601585744</v>
      </c>
      <c r="CV20" s="37">
        <f>IF(AL20/AL8&gt;NONUS!F328,NONUS!F328,IF(AL20/AL8&lt;NONUS!F342,NONUS!F342,AL20/AL8))</f>
        <v>2.3003526453870693</v>
      </c>
      <c r="CW20" s="37">
        <f>IF(AM20/AM8&gt;Rate!AM$205,Rate!AM$205,IF(AM20/AM8&lt;Rate!AM$218,Rate!AM$218,AM20/AM8))</f>
        <v>0.93526779240251201</v>
      </c>
      <c r="CX20" s="37">
        <f>IF(AN20/AN8&gt;Rate!AN$205,Rate!AN$205,IF(AN20/AN8&lt;Rate!AN$218,Rate!AN$218,AN20/AN8))</f>
        <v>1.1892357443109292</v>
      </c>
      <c r="CY20" s="37">
        <f>IF(AO20/AO8&gt;Rate!AO$205,Rate!AO$205,IF(AO20/AO8&lt;Rate!AO$218,Rate!AO$218,AO20/AO8))</f>
        <v>0.96849844106239946</v>
      </c>
      <c r="CZ20" s="37">
        <f>IF(AP20/AP8&gt;Rate!AP$205,Rate!AP$205,IF(AP20/AP8&lt;Rate!AP$218,Rate!AP$218,AP20/AP8))</f>
        <v>1.4075950437256715</v>
      </c>
      <c r="DA20" s="37">
        <f>IF(AQ20/AQ8&gt;NONUS!G328,NONUS!G328,IF(AQ20/AQ8&lt;NONUS!G342,NONUS!G342,AQ20/AQ8))</f>
        <v>0.90767722802737349</v>
      </c>
      <c r="DB20" s="37">
        <f>IF(AR20/AR8&gt;Rate!AR$205,Rate!AR$205,IF(AR20/AR8&lt;Rate!AR$218,Rate!AR$218,AR20/AR8))</f>
        <v>0.81855770038023579</v>
      </c>
      <c r="DC20" s="37">
        <f>IF(AS20/AS8&gt;Rate!AS$205,Rate!AS$205,IF(AS20/AS8&lt;Rate!AS$218,Rate!AS$218,AS20/AS8))</f>
        <v>1.0991286807948659</v>
      </c>
      <c r="DD20" s="37">
        <f t="shared" si="4"/>
        <v>1.1947229801648875</v>
      </c>
      <c r="DE20" s="37">
        <f>IF(AU20/AU8&gt;Rate!AU$205,Rate!AU$205,IF(AU20/AU8&lt;Rate!AU$218,Rate!AU$218,AU20/AU8))</f>
        <v>0.77262395878899215</v>
      </c>
      <c r="DF20" s="37">
        <f>IF(AV20/AV8&gt;Rate!AV$205,Rate!AV$205,IF(AV20/AV8&lt;Rate!AV$218,Rate!AV$218,AV20/AV8))</f>
        <v>1.0370751497879678</v>
      </c>
      <c r="DG20" s="37">
        <f>IF(AW20/AW8&gt;Rate!AW$205,Rate!AW$205,IF(AW20/AW8&lt;Rate!AW$218,Rate!AW$218,AW20/AW8))</f>
        <v>2.3017375461456031</v>
      </c>
      <c r="DH20" s="37">
        <f>IF(AX20/AX8&gt;NONUS!I328,NONUS!I328,IF(AX20/AX8&lt;NONUS!I342,NONUS!I342,AX20/AX8))</f>
        <v>1.3122181300274931</v>
      </c>
      <c r="DI20" s="37">
        <f>IF(AY20/AY8&gt;Rate!AY$205,Rate!AY$205,IF(AY20/AY8&lt;Rate!AY$218,Rate!AY$218,AY20/AY8))</f>
        <v>1.0530078299175201</v>
      </c>
      <c r="DJ20" s="37">
        <f>IF(AZ20/AZ8&gt;Rate!AZ$205,Rate!AZ$205,IF(AZ20/AZ8&lt;Rate!AZ$218,Rate!AZ$218,AZ20/AZ8))</f>
        <v>1.247933872195099</v>
      </c>
      <c r="DK20" s="37">
        <f>IF(BA20/BA8&gt;Rate!BA$205,Rate!BA$205,IF(BA20/BA8&lt;Rate!BA$218,Rate!BA$218,BA20/BA8))</f>
        <v>1.0804146769887077</v>
      </c>
      <c r="DL20" s="37">
        <f>IF(BB20/BB8&gt;Rate!BB$205,Rate!BB$205,IF(BB20/BB8&lt;Rate!BB$218,Rate!BB$218,BB20/BB8))</f>
        <v>0.97731957875417674</v>
      </c>
      <c r="DM20" s="37">
        <f>IF(BC20/BC8&gt;Rate!BC$205,Rate!BC$205,IF(BC20/BC8&lt;Rate!BC$218,Rate!BC$218,BC20/BC8))</f>
        <v>1.5754014961106155</v>
      </c>
      <c r="DN20" s="37" t="e">
        <f>IF(BD20/BD8&gt;Rate!BD$205,Rate!BD$205,IF(BD20/BD8&lt;Rate!BD$218,Rate!BD$218,BD20/BD8))</f>
        <v>#DIV/0!</v>
      </c>
      <c r="DO20" s="37">
        <f>IF(BE20/BE8&gt;Rate!BE$205,Rate!BE$205,IF(BE20/BE8&lt;Rate!BE$218,Rate!BE$218,BE20/BE8))</f>
        <v>0.74030105665723711</v>
      </c>
      <c r="DP20" s="37">
        <f>IF(BF20/BF8&gt;Rate!BF$205,Rate!BF$205,IF(BF20/BF8&lt;Rate!BF$218,Rate!BF$218,BF20/BF8))</f>
        <v>1.1333803173910013</v>
      </c>
      <c r="DQ20" s="37">
        <f>IF(BG20/BG8&gt;Rate!BG$205,Rate!BG$205,IF(BG20/BG8&lt;Rate!BG$218,Rate!BG$218,BG20/BG8))</f>
        <v>0.68656871884444204</v>
      </c>
      <c r="DR20" s="37">
        <f>IF(BH20/BH8&gt;Rate!BH$205,Rate!BH$205,IF(BH20/BH8&lt;Rate!BH$218,Rate!BH$218,BH20/BH8))</f>
        <v>1.0894453072143588</v>
      </c>
      <c r="DU20" s="19">
        <v>1.0720723325171835</v>
      </c>
      <c r="DV20" s="19">
        <v>0.99485184698167273</v>
      </c>
      <c r="DW20" s="19">
        <v>0.58295144782096064</v>
      </c>
      <c r="DX20" s="19">
        <v>0.53326933811619803</v>
      </c>
      <c r="DY20" s="19">
        <v>0.55907158924190181</v>
      </c>
      <c r="DZ20" s="19">
        <v>0.98590983669832277</v>
      </c>
      <c r="EA20" s="19" t="e">
        <v>#DIV/0!</v>
      </c>
      <c r="EB20" s="19">
        <v>0.90969509898214285</v>
      </c>
      <c r="EC20" s="19">
        <v>1.0883669431567509</v>
      </c>
      <c r="ED20" s="19">
        <v>0.5937461831809081</v>
      </c>
      <c r="EE20" s="19">
        <v>1.8315317961876774</v>
      </c>
      <c r="EF20" s="19">
        <v>0.92718826669194032</v>
      </c>
      <c r="EG20" s="19">
        <v>0.96121554451303748</v>
      </c>
      <c r="EH20" s="19">
        <v>0.59750311510880305</v>
      </c>
      <c r="EI20" s="19">
        <v>0.92361263627764323</v>
      </c>
      <c r="EJ20" s="19">
        <v>0.63224193727547873</v>
      </c>
      <c r="EK20" s="19">
        <v>1.3530559783347713</v>
      </c>
      <c r="EL20" s="19">
        <v>0.71027374834829071</v>
      </c>
      <c r="EM20" s="19">
        <v>5.6033804766970121</v>
      </c>
      <c r="EN20" s="19">
        <v>1.0968421359910805</v>
      </c>
      <c r="EO20" s="19">
        <v>0.54141139861798171</v>
      </c>
      <c r="EP20" s="19" t="e">
        <v>#DIV/0!</v>
      </c>
      <c r="EQ20" s="19">
        <v>7.766974397470257</v>
      </c>
      <c r="ER20" s="19">
        <v>0.3307416033687437</v>
      </c>
      <c r="ES20" s="19">
        <v>0.79974747962539883</v>
      </c>
      <c r="ET20" s="19">
        <v>1.3633597244138997</v>
      </c>
      <c r="EU20" s="19">
        <v>0.77694100045199421</v>
      </c>
      <c r="EV20" s="19">
        <v>0.92145397328697443</v>
      </c>
      <c r="EW20" s="19">
        <v>0.88580552090505782</v>
      </c>
      <c r="EX20" s="19">
        <v>1.2999066558311105</v>
      </c>
      <c r="EY20" s="19">
        <v>0.90835928602624505</v>
      </c>
      <c r="EZ20" s="19">
        <v>7.697614065674574</v>
      </c>
      <c r="FA20" s="19">
        <v>2.041740567155002E-2</v>
      </c>
      <c r="FB20" s="19">
        <v>0.61758343173574615</v>
      </c>
      <c r="FC20" s="19">
        <v>1.5608267727144987</v>
      </c>
      <c r="FD20" s="19">
        <v>1.21312373413539</v>
      </c>
      <c r="FE20" s="19">
        <v>1.7435914256953824</v>
      </c>
      <c r="FF20" s="19">
        <v>0.79435988055428186</v>
      </c>
      <c r="FG20" s="19">
        <v>1.3064594685537507</v>
      </c>
      <c r="FH20" s="19">
        <v>1.2459827827074559</v>
      </c>
      <c r="FI20" s="19">
        <v>1.0430395677876294</v>
      </c>
      <c r="FJ20" s="19">
        <v>0.55317262147881241</v>
      </c>
      <c r="FK20" s="19">
        <v>1.0118757090207189</v>
      </c>
      <c r="FL20" s="19">
        <v>1.0662232861656102</v>
      </c>
      <c r="FM20" s="19">
        <v>0.85342249920447533</v>
      </c>
      <c r="FN20" s="19">
        <v>0.45806292059834275</v>
      </c>
      <c r="FO20" s="19">
        <v>0.94346697919927014</v>
      </c>
      <c r="FP20" s="19">
        <v>0.29958737295560195</v>
      </c>
      <c r="FQ20" s="19">
        <v>1.4122547819965496</v>
      </c>
      <c r="FR20" s="19">
        <v>0.98402055588190918</v>
      </c>
      <c r="FS20" s="19">
        <v>0.96127042119983941</v>
      </c>
      <c r="FT20" s="19">
        <v>0.97442493016834175</v>
      </c>
      <c r="FU20" s="19">
        <v>1.321128361572163</v>
      </c>
      <c r="FV20" s="19">
        <v>1.9052663689386728</v>
      </c>
      <c r="FW20" s="19" t="e">
        <v>#DIV/0!</v>
      </c>
      <c r="FX20" s="19">
        <v>0.92475912490479373</v>
      </c>
      <c r="FY20" s="19">
        <v>0.32701204655700733</v>
      </c>
      <c r="FZ20" s="19">
        <v>4.6919343367164217</v>
      </c>
      <c r="GA20" s="19">
        <v>49.259488525101034</v>
      </c>
    </row>
    <row r="21" spans="1:183" ht="15" x14ac:dyDescent="0.25">
      <c r="A21" s="3" t="s">
        <v>80</v>
      </c>
      <c r="B21" s="21">
        <v>13252849</v>
      </c>
      <c r="C21" s="21">
        <v>40674508</v>
      </c>
      <c r="D21" s="21">
        <v>11495252</v>
      </c>
      <c r="E21" s="21">
        <v>10968532</v>
      </c>
      <c r="F21" s="21">
        <v>347435.78125</v>
      </c>
      <c r="G21" s="21">
        <v>6956269.5</v>
      </c>
      <c r="H21" s="21">
        <v>0</v>
      </c>
      <c r="I21" s="21">
        <v>66233952</v>
      </c>
      <c r="J21" s="21">
        <v>6233519.5</v>
      </c>
      <c r="K21" s="21">
        <v>7422559</v>
      </c>
      <c r="L21" s="21">
        <v>5892978.5</v>
      </c>
      <c r="M21" s="21">
        <v>93753184</v>
      </c>
      <c r="N21" s="21">
        <v>33655152</v>
      </c>
      <c r="O21" s="21">
        <v>998355.9375</v>
      </c>
      <c r="P21" s="21">
        <v>1090374.25</v>
      </c>
      <c r="Q21" s="21">
        <v>9170409</v>
      </c>
      <c r="R21" s="21">
        <v>12634936</v>
      </c>
      <c r="S21" s="21">
        <v>12676.8681640625</v>
      </c>
      <c r="T21" s="21">
        <v>872420.625</v>
      </c>
      <c r="U21" s="21">
        <v>13712814</v>
      </c>
      <c r="V21" s="21">
        <v>9418936</v>
      </c>
      <c r="W21" s="37">
        <v>0</v>
      </c>
      <c r="X21" s="21">
        <v>6072470</v>
      </c>
      <c r="Y21" s="21">
        <v>1604051.875</v>
      </c>
      <c r="Z21" s="21">
        <v>14983372</v>
      </c>
      <c r="AA21" s="21">
        <v>2966409.75</v>
      </c>
      <c r="AB21" s="21">
        <v>5225845</v>
      </c>
      <c r="AC21" s="21">
        <v>34588316</v>
      </c>
      <c r="AD21" s="21">
        <v>32929.26953125</v>
      </c>
      <c r="AE21" s="21">
        <v>1364931.5</v>
      </c>
      <c r="AF21" s="21">
        <v>22875430</v>
      </c>
      <c r="AG21" s="21">
        <v>177144.1875</v>
      </c>
      <c r="AH21" s="21">
        <v>5738.00439453125</v>
      </c>
      <c r="AI21" s="21">
        <v>2528604.25</v>
      </c>
      <c r="AJ21" s="21">
        <v>19115686</v>
      </c>
      <c r="AK21" s="21">
        <v>2738699.75</v>
      </c>
      <c r="AL21" s="21">
        <v>1615243.5</v>
      </c>
      <c r="AM21" s="21">
        <v>15678792</v>
      </c>
      <c r="AN21" s="21">
        <v>24032244</v>
      </c>
      <c r="AO21" s="21">
        <v>24107588</v>
      </c>
      <c r="AP21" s="21">
        <v>19797940</v>
      </c>
      <c r="AQ21" s="21">
        <v>23930022</v>
      </c>
      <c r="AR21" s="21">
        <v>3693483.25</v>
      </c>
      <c r="AS21" s="21">
        <v>34903436</v>
      </c>
      <c r="AT21" s="21">
        <v>866562.75</v>
      </c>
      <c r="AU21" s="21">
        <v>2125527</v>
      </c>
      <c r="AV21" s="21">
        <v>10746675</v>
      </c>
      <c r="AW21" s="21">
        <v>305090.6875</v>
      </c>
      <c r="AX21" s="21">
        <v>3834381.25</v>
      </c>
      <c r="AY21" s="21">
        <v>7324635</v>
      </c>
      <c r="AZ21" s="21">
        <v>84884184</v>
      </c>
      <c r="BA21" s="21">
        <v>694865984</v>
      </c>
      <c r="BB21" s="21">
        <v>5621853</v>
      </c>
      <c r="BC21" s="21">
        <v>17216384</v>
      </c>
      <c r="BD21" s="21">
        <v>0</v>
      </c>
      <c r="BE21" s="21">
        <v>6159013.5</v>
      </c>
      <c r="BF21" s="21">
        <v>4406982</v>
      </c>
      <c r="BG21" s="21">
        <v>875854.4375</v>
      </c>
      <c r="BH21" s="21">
        <v>90230.5390625</v>
      </c>
      <c r="BI21" s="21">
        <v>1177934206.5516357</v>
      </c>
      <c r="BJ21" s="21">
        <f t="shared" si="1"/>
        <v>2015</v>
      </c>
      <c r="BK21" s="21">
        <f t="shared" si="2"/>
        <v>12</v>
      </c>
      <c r="BL21" s="37">
        <f>IF(B21/B9&gt;NONUS!B329,NONUS!B329,IF(B21/B9&lt;NONUS!B343,NONUS!B343,B21/B9))</f>
        <v>1.2257837433122436</v>
      </c>
      <c r="BM21" s="37">
        <f>IF(C21/C9&gt;Rate!C$206,Rate!C$206,IF(C21/C9&lt;Rate!C$219,Rate!C$219,C21/C9))</f>
        <v>1.0739705468431089</v>
      </c>
      <c r="BN21" s="37">
        <f>IF(D21/D9&gt;Rate!D$206,Rate!D$206,IF(D21/D9&lt;Rate!D$219,Rate!D$219,D21/D9))</f>
        <v>0.91759696879544228</v>
      </c>
      <c r="BO21" s="37">
        <f>IF(E21/E9&gt;Rate!E$206,Rate!E$206,IF(E21/E9&lt;Rate!E$219,Rate!E$219,E21/E9))</f>
        <v>0.83774349367308265</v>
      </c>
      <c r="BP21" s="37">
        <f>IF(F21/F9&gt;NONUS!C329,NONUS!C329,IF(F21/F9&lt;NONUS!C343,NONUS!C343,F21/F9))</f>
        <v>0.75419247754743368</v>
      </c>
      <c r="BQ21" s="37">
        <f>IF((G21+H21)/(G9+H9)&gt;NONUS!J329,NONUS!J329,IF((G21+H21)/(G9+H9)&lt;NONUS!J343,NONUS!J343,(G21+H21)/(G9+H9)))</f>
        <v>1.0212574368987628</v>
      </c>
      <c r="BR21" s="37" t="e">
        <f>IF(H21/H9&gt;Rate!H$206,Rate!H$206,IF(H21/H9&lt;Rate!H$219,Rate!H$219,H21/H9))</f>
        <v>#DIV/0!</v>
      </c>
      <c r="BS21" s="37">
        <f>IF(I21/I9&gt;Rate!I$206,Rate!I$206,IF(I21/I9&lt;Rate!I$219,Rate!I$219,I21/I9))</f>
        <v>0.94966477672237093</v>
      </c>
      <c r="BT21" s="37">
        <f>IF(J21/J9&gt;Rate!J$206,Rate!J$206,IF(J21/J9&lt;Rate!J$219,Rate!J$219,J21/J9))</f>
        <v>1.0191487702402624</v>
      </c>
      <c r="BU21" s="37">
        <f>IF(K21/K9&gt;Rate!K$206,Rate!K$206,IF(K21/K9&lt;Rate!K$219,Rate!K$219,K21/K9))</f>
        <v>1.2528124128122913</v>
      </c>
      <c r="BV21" s="37">
        <f>IF(L21/L9&gt;Rate!L$206,Rate!L$206,IF(L21/L9&lt;Rate!L$219,Rate!L$219,L21/L9))</f>
        <v>1.8046573067910241</v>
      </c>
      <c r="BW21" s="37">
        <f>IF(M21/M9&gt;Rate!M$206,Rate!M$206,IF(M21/M9&lt;Rate!M$219,Rate!M$219,M21/M9))</f>
        <v>0.9179770200800923</v>
      </c>
      <c r="BX21" s="37">
        <f>IF(N21/N9&gt;Rate!N$206,Rate!N$206,IF(N21/N9&lt;Rate!N$219,Rate!N$219,N21/N9))</f>
        <v>1.0518727344441994</v>
      </c>
      <c r="BY21" s="37">
        <f>IF(O21/O9&gt;Rate!O$206,Rate!O$206,IF(O21/O9&lt;Rate!O$219,Rate!O$219,O21/O9))</f>
        <v>6.8812455231902376</v>
      </c>
      <c r="BZ21" s="37">
        <f>IF(P21/P9&gt;Rate!P$206,Rate!P$206,IF(P21/P9&lt;Rate!P$219,Rate!P$219,P21/P9))</f>
        <v>1.033279120592747</v>
      </c>
      <c r="CA21" s="37">
        <f>IF(Q21/Q9&gt;Rate!Q$206,Rate!Q$206,IF(Q21/Q9&lt;Rate!Q$219,Rate!Q$219,Q21/Q9))</f>
        <v>2.222469448466819</v>
      </c>
      <c r="CB21" s="37">
        <f>IF(R21/R9&gt;Rate!R$206,Rate!R$206,IF(R21/R9&lt;Rate!R$219,Rate!R$219,R21/R9))</f>
        <v>1.0310923873251459</v>
      </c>
      <c r="CC21" s="37">
        <f>IF(S21/S9&gt;Rate!S$206,Rate!S$206,IF(S21/S9&lt;Rate!S$219,Rate!S$219,S21/S9))</f>
        <v>0.70271762755153133</v>
      </c>
      <c r="CD21" s="37">
        <f>IF(T21/T9&gt;Rate!T$206,Rate!T$206,IF(T21/T9&lt;Rate!T$219,Rate!T$219,T21/T9))</f>
        <v>2.7224002052517653</v>
      </c>
      <c r="CE21" s="37">
        <f>IF(U21/U9&gt;Rate!U$206,Rate!U$206,IF(U21/U9&lt;Rate!U$219,Rate!U$219,U21/U9))</f>
        <v>1.2482702351919397</v>
      </c>
      <c r="CF21" s="37">
        <f>IF(V21/V9&gt;Rate!V$206,Rate!V$206,IF(V21/V9&lt;Rate!V$219,Rate!V$219,V21/V9))</f>
        <v>1.2677750497644458</v>
      </c>
      <c r="CG21" s="37">
        <f t="shared" si="3"/>
        <v>1</v>
      </c>
      <c r="CH21" s="37">
        <f>IF(X21/X9&gt;Rate!X$206,Rate!X$206,IF(X21/X9&lt;Rate!X$219,Rate!X$219,X21/X9))</f>
        <v>3.8695627515865443</v>
      </c>
      <c r="CI21" s="37">
        <f>IF(Y21/Y9&gt;Rate!Y$206,Rate!Y$206,IF(Y21/Y9&lt;Rate!Y$219,Rate!Y$219,Y21/Y9))</f>
        <v>1.485104989777503</v>
      </c>
      <c r="CJ21" s="37">
        <f>IF(Z21/Z9&gt;Rate!Z$206,Rate!Z$206,IF(Z21/Z9&lt;Rate!Z$219,Rate!Z$219,Z21/Z9))</f>
        <v>1.0925344120107989</v>
      </c>
      <c r="CK21" s="37">
        <f>IF(AA21/AA9&gt;Rate!AA$206,Rate!AA$206,IF(AA21/AA9&lt;Rate!AA$219,Rate!AA$219,AA21/AA9))</f>
        <v>4.0655997940069986</v>
      </c>
      <c r="CL21" s="37">
        <f>IF(AB21/AB9&gt;Rate!AB$206,Rate!AB$206,IF(AB21/AB9&lt;Rate!AB$219,Rate!AB$219,AB21/AB9))</f>
        <v>1.6867656543862817</v>
      </c>
      <c r="CM21" s="37">
        <f>IF(AC21/AC9&gt;Rate!AC$206,Rate!AC$206,IF(AC21/AC9&lt;Rate!AC$219,Rate!AC$219,AC21/AC9))</f>
        <v>1.0415893542277277</v>
      </c>
      <c r="CN21" s="37">
        <f>IF(AD21/AD9&gt;Rate!AD$206,Rate!AD$206,IF(AD21/AD9&lt;Rate!AD$219,Rate!AD$219,AD21/AD9))</f>
        <v>1.1870638532286046</v>
      </c>
      <c r="CO21" s="37">
        <f>IF(AE21/AE9&gt;NONUS!E329,NONUS!E329,IF(AE21/AE9&lt;NONUS!E343,NONUS!E343,AE21/AE9))</f>
        <v>1.1457194267212176</v>
      </c>
      <c r="CP21" s="37">
        <f>IF(AF21/AF9&gt;Rate!AF$206,Rate!AF$206,IF(AF21/AF9&lt;Rate!AF$219,Rate!AF$219,AF21/AF9))</f>
        <v>1.0493192328274281</v>
      </c>
      <c r="CQ21" s="37">
        <f>IF(AG21/AG9&gt;Rate!AG$206,Rate!AG$206,IF(AG21/AG9&lt;Rate!AG$219,Rate!AG$219,AG21/AG9))</f>
        <v>0</v>
      </c>
      <c r="CR21" s="37">
        <f>IF(AH21/AH9&gt;Rate!AH$206,Rate!AH$206,IF(AH21/AH9&lt;Rate!AH$219,Rate!AH$219,AH21/AH9))</f>
        <v>0.38362015045738923</v>
      </c>
      <c r="CS21" s="37">
        <f>IF(AI21/AI9&gt;Rate!AI$206,Rate!AI$206,IF(AI21/AI9&lt;Rate!AI$219,Rate!AI$219,AI21/AI9))</f>
        <v>1.2234317066217053</v>
      </c>
      <c r="CT21" s="37">
        <f>IF(AJ21/AJ9&gt;Rate!AJ$206,Rate!AJ$206,IF(AJ21/AJ9&lt;Rate!AJ$219,Rate!AJ$219,AJ21/AJ9))</f>
        <v>1.3540915473293087</v>
      </c>
      <c r="CU21" s="37">
        <f>IF(AK21/AK9&gt;Rate!AK$206,Rate!AK$206,IF(AK21/AK9&lt;Rate!AK$219,Rate!AK$219,AK21/AK9))</f>
        <v>1.1052983760038801</v>
      </c>
      <c r="CV21" s="37">
        <f>IF(AL21/AL9&gt;NONUS!F329,NONUS!F329,IF(AL21/AL9&lt;NONUS!F343,NONUS!F343,AL21/AL9))</f>
        <v>1.0164507257363102</v>
      </c>
      <c r="CW21" s="37">
        <f>IF(AM21/AM9&gt;Rate!AM$206,Rate!AM$206,IF(AM21/AM9&lt;Rate!AM$219,Rate!AM$219,AM21/AM9))</f>
        <v>1.0217349810166174</v>
      </c>
      <c r="CX21" s="37">
        <f>IF(AN21/AN9&gt;Rate!AN$206,Rate!AN$206,IF(AN21/AN9&lt;Rate!AN$219,Rate!AN$219,AN21/AN9))</f>
        <v>1.0848991801582477</v>
      </c>
      <c r="CY21" s="37">
        <f>IF(AO21/AO9&gt;Rate!AO$206,Rate!AO$206,IF(AO21/AO9&lt;Rate!AO$219,Rate!AO$219,AO21/AO9))</f>
        <v>1.0098100018472449</v>
      </c>
      <c r="CZ21" s="37">
        <f>IF(AP21/AP9&gt;Rate!AP$206,Rate!AP$206,IF(AP21/AP9&lt;Rate!AP$219,Rate!AP$219,AP21/AP9))</f>
        <v>1.513427177620229</v>
      </c>
      <c r="DA21" s="37">
        <f>IF(AQ21/AQ9&gt;NONUS!G329,NONUS!G329,IF(AQ21/AQ9&lt;NONUS!G343,NONUS!G343,AQ21/AQ9))</f>
        <v>1.0847720716008746</v>
      </c>
      <c r="DB21" s="37">
        <f>IF(AR21/AR9&gt;Rate!AR$206,Rate!AR$206,IF(AR21/AR9&lt;Rate!AR$219,Rate!AR$219,AR21/AR9))</f>
        <v>0.93582263451925463</v>
      </c>
      <c r="DC21" s="37">
        <f>IF(AS21/AS9&gt;Rate!AS$206,Rate!AS$206,IF(AS21/AS9&lt;Rate!AS$219,Rate!AS$219,AS21/AS9))</f>
        <v>1.1051712998866061</v>
      </c>
      <c r="DD21" s="37">
        <f t="shared" si="4"/>
        <v>0.96093657085811857</v>
      </c>
      <c r="DE21" s="37">
        <f>IF(AU21/AU9&gt;Rate!AU$206,Rate!AU$206,IF(AU21/AU9&lt;Rate!AU$219,Rate!AU$219,AU21/AU9))</f>
        <v>1.4821535860836228</v>
      </c>
      <c r="DF21" s="37">
        <f>IF(AV21/AV9&gt;Rate!AV$206,Rate!AV$206,IF(AV21/AV9&lt;Rate!AV$219,Rate!AV$219,AV21/AV9))</f>
        <v>1.0177803950455979</v>
      </c>
      <c r="DG21" s="37">
        <f>IF(AW21/AW9&gt;Rate!AW$206,Rate!AW$206,IF(AW21/AW9&lt;Rate!AW$219,Rate!AW$219,AW21/AW9))</f>
        <v>2.6614152053168318</v>
      </c>
      <c r="DH21" s="37">
        <f>IF(AX21/AX9&gt;NONUS!I329,NONUS!I329,IF(AX21/AX9&lt;NONUS!I343,NONUS!I343,AX21/AX9))</f>
        <v>1.2388894915605815</v>
      </c>
      <c r="DI21" s="37">
        <f>IF(AY21/AY9&gt;Rate!AY$206,Rate!AY$206,IF(AY21/AY9&lt;Rate!AY$219,Rate!AY$219,AY21/AY9))</f>
        <v>1.014826980003587</v>
      </c>
      <c r="DJ21" s="37">
        <f>IF(AZ21/AZ9&gt;Rate!AZ$206,Rate!AZ$206,IF(AZ21/AZ9&lt;Rate!AZ$219,Rate!AZ$219,AZ21/AZ9))</f>
        <v>1.0813493351558081</v>
      </c>
      <c r="DK21" s="37">
        <f>IF(BA21/BA9&gt;Rate!BA$206,Rate!BA$206,IF(BA21/BA9&lt;Rate!BA$219,Rate!BA$219,BA21/BA9))</f>
        <v>1.0904656279205007</v>
      </c>
      <c r="DL21" s="37">
        <f>IF(BB21/BB9&gt;Rate!BB$206,Rate!BB$206,IF(BB21/BB9&lt;Rate!BB$219,Rate!BB$219,BB21/BB9))</f>
        <v>1.0692284569414607</v>
      </c>
      <c r="DM21" s="37">
        <f>IF(BC21/BC9&gt;Rate!BC$206,Rate!BC$206,IF(BC21/BC9&lt;Rate!BC$219,Rate!BC$219,BC21/BC9))</f>
        <v>2.8049678012879484</v>
      </c>
      <c r="DN21" s="37" t="e">
        <f>IF(BD21/BD9&gt;Rate!BD$206,Rate!BD$206,IF(BD21/BD9&lt;Rate!BD$219,Rate!BD$219,BD21/BD9))</f>
        <v>#DIV/0!</v>
      </c>
      <c r="DO21" s="37">
        <f>IF(BE21/BE9&gt;Rate!BE$206,Rate!BE$206,IF(BE21/BE9&lt;Rate!BE$219,Rate!BE$219,BE21/BE9))</f>
        <v>0.91981532347141337</v>
      </c>
      <c r="DP21" s="37">
        <f>IF(BF21/BF9&gt;Rate!BF$206,Rate!BF$206,IF(BF21/BF9&lt;Rate!BF$219,Rate!BF$219,BF21/BF9))</f>
        <v>1.7216675005803863</v>
      </c>
      <c r="DQ21" s="37">
        <f>IF(BG21/BG9&gt;Rate!BG$206,Rate!BG$206,IF(BG21/BG9&lt;Rate!BG$219,Rate!BG$219,BG21/BG9))</f>
        <v>1.3579985999126303</v>
      </c>
      <c r="DR21" s="37">
        <f>IF(BH21/BH9&gt;Rate!BH$206,Rate!BH$206,IF(BH21/BH9&lt;Rate!BH$219,Rate!BH$219,BH21/BH9))</f>
        <v>3.7872340425531914</v>
      </c>
      <c r="DU21" s="19">
        <v>0.9685994586681822</v>
      </c>
      <c r="DV21" s="19">
        <v>0.97601819984135618</v>
      </c>
      <c r="DW21" s="19">
        <v>0.90578484323026165</v>
      </c>
      <c r="DX21" s="19">
        <v>0.65541459441119276</v>
      </c>
      <c r="DY21" s="19">
        <v>0.55258535123905783</v>
      </c>
      <c r="DZ21" s="19">
        <v>1.0262839820110601</v>
      </c>
      <c r="EA21" s="19" t="e">
        <v>#DIV/0!</v>
      </c>
      <c r="EB21" s="19">
        <v>0.96360010830537957</v>
      </c>
      <c r="EC21" s="19">
        <v>1.0494557202176988</v>
      </c>
      <c r="ED21" s="19">
        <v>1.2452292356695909</v>
      </c>
      <c r="EE21" s="19">
        <v>0.63347671772094005</v>
      </c>
      <c r="EF21" s="19">
        <v>0.97079165964641989</v>
      </c>
      <c r="EG21" s="19">
        <v>0.95547620525244348</v>
      </c>
      <c r="EH21" s="19">
        <v>0.15412860987428004</v>
      </c>
      <c r="EI21" s="19">
        <v>0.82361733730635245</v>
      </c>
      <c r="EJ21" s="19">
        <v>1.3685279553324301</v>
      </c>
      <c r="EK21" s="19">
        <v>1.3711540364282726</v>
      </c>
      <c r="EL21" s="19">
        <v>0.33787273130489276</v>
      </c>
      <c r="EM21" s="19">
        <v>6.8755751106101375</v>
      </c>
      <c r="EN21" s="19">
        <v>1.2359462448196237</v>
      </c>
      <c r="EO21" s="19">
        <v>1.2977922748368125</v>
      </c>
      <c r="EP21" s="19" t="e">
        <v>#DIV/0!</v>
      </c>
      <c r="EQ21" s="19">
        <v>6.346114267065265</v>
      </c>
      <c r="ER21" s="19">
        <v>1.5825279357630491</v>
      </c>
      <c r="ES21" s="19">
        <v>1.2235378213313792</v>
      </c>
      <c r="ET21" s="19">
        <v>0.83034740938528528</v>
      </c>
      <c r="EU21" s="19">
        <v>0.98944461327945388</v>
      </c>
      <c r="EV21" s="19">
        <v>1.0434679246435679</v>
      </c>
      <c r="EW21" s="19">
        <v>0.52700444412665559</v>
      </c>
      <c r="EX21" s="19">
        <v>0.87682047957896359</v>
      </c>
      <c r="EY21" s="19">
        <v>1.1935988948987934</v>
      </c>
      <c r="EZ21" s="19">
        <v>16.810298274649409</v>
      </c>
      <c r="FA21" s="19">
        <v>0.47398051281731524</v>
      </c>
      <c r="FB21" s="19">
        <v>1.3400710915438954</v>
      </c>
      <c r="FC21" s="19">
        <v>0.99578563244123186</v>
      </c>
      <c r="FD21" s="19">
        <v>1.172573549628815</v>
      </c>
      <c r="FE21" s="19">
        <v>0.87494151812937992</v>
      </c>
      <c r="FF21" s="19">
        <v>0.80301587952212983</v>
      </c>
      <c r="FG21" s="19">
        <v>0.87476244294618888</v>
      </c>
      <c r="FH21" s="19">
        <v>1.4279089089892594</v>
      </c>
      <c r="FI21" s="19">
        <v>0.86449938683406991</v>
      </c>
      <c r="FJ21" s="19">
        <v>1.0571795878453103</v>
      </c>
      <c r="FK21" s="19">
        <v>0.7164518012598895</v>
      </c>
      <c r="FL21" s="19">
        <v>0.93274267996407045</v>
      </c>
      <c r="FM21" s="19">
        <v>0.71488078549917577</v>
      </c>
      <c r="FN21" s="19">
        <v>2.3128090745022702</v>
      </c>
      <c r="FO21" s="19">
        <v>1.0103099299844409</v>
      </c>
      <c r="FP21" s="19">
        <v>0.86153453189161966</v>
      </c>
      <c r="FQ21" s="19">
        <v>1.2057582134341973</v>
      </c>
      <c r="FR21" s="19">
        <v>1.1056605560824586</v>
      </c>
      <c r="FS21" s="19">
        <v>0.99907806615129968</v>
      </c>
      <c r="FT21" s="19">
        <v>1.0128277227482252</v>
      </c>
      <c r="FU21" s="19">
        <v>1.3565980767786232</v>
      </c>
      <c r="FV21" s="19">
        <v>2.8896638272448985</v>
      </c>
      <c r="FW21" s="19" t="e">
        <v>#DIV/0!</v>
      </c>
      <c r="FX21" s="19">
        <v>0.79663185828394234</v>
      </c>
      <c r="FY21" s="19">
        <v>0.73546591787046733</v>
      </c>
      <c r="FZ21" s="19">
        <v>8.5618620179817206</v>
      </c>
      <c r="GA21" s="19">
        <v>12.450743802133504</v>
      </c>
    </row>
    <row r="22" spans="1:183" ht="15" x14ac:dyDescent="0.25">
      <c r="A22" s="3" t="s">
        <v>81</v>
      </c>
      <c r="B22" s="21">
        <v>15792415</v>
      </c>
      <c r="C22" s="21">
        <v>39378004</v>
      </c>
      <c r="D22" s="21">
        <v>13865140</v>
      </c>
      <c r="E22" s="21">
        <v>13196910</v>
      </c>
      <c r="F22" s="21">
        <v>530939.375</v>
      </c>
      <c r="G22" s="21">
        <v>7294507.5</v>
      </c>
      <c r="H22" s="21">
        <v>0</v>
      </c>
      <c r="I22" s="21">
        <v>71105976</v>
      </c>
      <c r="J22" s="21">
        <v>7988321</v>
      </c>
      <c r="K22" s="21">
        <v>7327922.5</v>
      </c>
      <c r="L22" s="21">
        <v>3181826</v>
      </c>
      <c r="M22" s="21">
        <v>94126536</v>
      </c>
      <c r="N22" s="21">
        <v>33417272</v>
      </c>
      <c r="O22" s="21">
        <v>2289756</v>
      </c>
      <c r="P22" s="21">
        <v>1183357.375</v>
      </c>
      <c r="Q22" s="21">
        <v>11736091</v>
      </c>
      <c r="R22" s="21">
        <v>13388055</v>
      </c>
      <c r="S22" s="21">
        <v>113339.09375</v>
      </c>
      <c r="T22" s="21">
        <v>2952711.25</v>
      </c>
      <c r="U22" s="21">
        <v>16896204</v>
      </c>
      <c r="V22" s="21">
        <v>10780876</v>
      </c>
      <c r="W22" s="37">
        <v>560.72467041015625</v>
      </c>
      <c r="X22" s="21">
        <v>8930799</v>
      </c>
      <c r="Y22" s="21">
        <v>1625019.25</v>
      </c>
      <c r="Z22" s="21">
        <v>17539762</v>
      </c>
      <c r="AA22" s="21">
        <v>4931507</v>
      </c>
      <c r="AB22" s="21">
        <v>6072052</v>
      </c>
      <c r="AC22" s="21">
        <v>33906544</v>
      </c>
      <c r="AD22" s="21">
        <v>86024.0390625</v>
      </c>
      <c r="AE22" s="21">
        <v>1578690.25</v>
      </c>
      <c r="AF22" s="21">
        <v>22150728</v>
      </c>
      <c r="AG22" s="21">
        <v>152909.625</v>
      </c>
      <c r="AH22" s="21">
        <v>204832.28125</v>
      </c>
      <c r="AI22" s="21">
        <v>2511491.5</v>
      </c>
      <c r="AJ22" s="21">
        <v>14144030</v>
      </c>
      <c r="AK22" s="21">
        <v>3000944.75</v>
      </c>
      <c r="AL22" s="21">
        <v>2033932.875</v>
      </c>
      <c r="AM22" s="21">
        <v>15538002</v>
      </c>
      <c r="AN22" s="21">
        <v>20304374</v>
      </c>
      <c r="AO22" s="21">
        <v>28686034</v>
      </c>
      <c r="AP22" s="21">
        <v>24325386</v>
      </c>
      <c r="AQ22" s="21">
        <v>22544602</v>
      </c>
      <c r="AR22" s="21">
        <v>5152915.5</v>
      </c>
      <c r="AS22" s="21">
        <v>32433566</v>
      </c>
      <c r="AT22" s="21">
        <v>277035.5</v>
      </c>
      <c r="AU22" s="21">
        <v>2399109</v>
      </c>
      <c r="AV22" s="21">
        <v>10607108</v>
      </c>
      <c r="AW22" s="21">
        <v>600530.0625</v>
      </c>
      <c r="AX22" s="21">
        <v>4409397.5</v>
      </c>
      <c r="AY22" s="21">
        <v>7232390</v>
      </c>
      <c r="AZ22" s="21">
        <v>93640536</v>
      </c>
      <c r="BA22" s="21">
        <v>725978368</v>
      </c>
      <c r="BB22" s="21">
        <v>6092279</v>
      </c>
      <c r="BC22" s="21">
        <v>7482254.5</v>
      </c>
      <c r="BD22" s="21">
        <v>0</v>
      </c>
      <c r="BE22" s="21">
        <v>9510088</v>
      </c>
      <c r="BF22" s="21">
        <v>6213014</v>
      </c>
      <c r="BG22" s="21">
        <v>1354874.375</v>
      </c>
      <c r="BH22" s="21">
        <v>110507.90625</v>
      </c>
      <c r="BI22" s="21">
        <v>1269021864.6337891</v>
      </c>
      <c r="BJ22" s="21">
        <f t="shared" si="1"/>
        <v>2016</v>
      </c>
      <c r="BK22" s="21">
        <f t="shared" si="2"/>
        <v>1</v>
      </c>
      <c r="BL22" s="37">
        <f>IF(B22/B10&gt;NONUS!B318,NONUS!B318,IF(B22/B10&lt;NONUS!B332,NONUS!B332,B22/B10))</f>
        <v>1.137142131326528</v>
      </c>
      <c r="BM22" s="37">
        <f>IF(C22/C10&gt;Rate!C$195,Rate!C$195,IF(C22/C10&lt;Rate!C$208,Rate!C$208,C22/C10))</f>
        <v>1.0987058386033708</v>
      </c>
      <c r="BN22" s="37">
        <f>IF(D22/D10&gt;Rate!D$195,Rate!D$195,IF(D22/D10&lt;Rate!D$208,Rate!D$208,D22/D10))</f>
        <v>1.01635318858626</v>
      </c>
      <c r="BO22" s="37">
        <f>IF(E22/E10&gt;Rate!E$195,Rate!E$195,IF(E22/E10&lt;Rate!E$208,Rate!E$208,E22/E10))</f>
        <v>0.91510776460746479</v>
      </c>
      <c r="BP22" s="37">
        <f>IF(F22/F10&gt;NONUS!C318,NONUS!C318,IF(F22/F10&lt;NONUS!C332,NONUS!C332,F22/F10))</f>
        <v>0.91231115252682449</v>
      </c>
      <c r="BQ22" s="37">
        <f>IF((G22+H22)/(G10+H10)&gt;NONUS!J318,NONUS!J318,IF((G22+H22)/(G10+H10)&lt;NONUS!J332,NONUS!J332,(G22+H22)/(G10+H10)))</f>
        <v>1.0491151349642194</v>
      </c>
      <c r="BR22" s="37" t="e">
        <f>IF(H22/H10&gt;Rate!H$195,Rate!H$195,IF(H22/H10&lt;Rate!H$208,Rate!H$208,H22/H10))</f>
        <v>#DIV/0!</v>
      </c>
      <c r="BS22" s="37">
        <f>IF(I22/I10&gt;Rate!I$195,Rate!I$195,IF(I22/I10&lt;Rate!I$208,Rate!I$208,I22/I10))</f>
        <v>0.97836936952406872</v>
      </c>
      <c r="BT22" s="37">
        <f>IF(J22/J10&gt;Rate!J$195,Rate!J$195,IF(J22/J10&lt;Rate!J$208,Rate!J$208,J22/J10))</f>
        <v>1.1670977849263136</v>
      </c>
      <c r="BU22" s="37">
        <f>IF(K22/K10&gt;Rate!K$195,Rate!K$195,IF(K22/K10&lt;Rate!K$208,Rate!K$208,K22/K10))</f>
        <v>1.0187383526098148</v>
      </c>
      <c r="BV22" s="37">
        <f>IF(L22/L10&gt;Rate!L$195,Rate!L$195,IF(L22/L10&lt;Rate!L$208,Rate!L$208,L22/L10))</f>
        <v>2.4162056377860703</v>
      </c>
      <c r="BW22" s="37">
        <f>IF(M22/M10&gt;Rate!M$195,Rate!M$195,IF(M22/M10&lt;Rate!M$208,Rate!M$208,M22/M10))</f>
        <v>1.023831649037652</v>
      </c>
      <c r="BX22" s="37">
        <f>IF(N22/N10&gt;Rate!N$195,Rate!N$195,IF(N22/N10&lt;Rate!N$208,Rate!N$208,N22/N10))</f>
        <v>1.0945045230112322</v>
      </c>
      <c r="BY22" s="37">
        <f>IF(O22/O10&gt;Rate!O$195,Rate!O$195,IF(O22/O10&lt;Rate!O$208,Rate!O$208,O22/O10))</f>
        <v>1.9407018503682323</v>
      </c>
      <c r="BZ22" s="37">
        <f>IF(P22/P10&gt;Rate!P$195,Rate!P$195,IF(P22/P10&lt;Rate!P$208,Rate!P$208,P22/P10))</f>
        <v>0.9976814915260096</v>
      </c>
      <c r="CA22" s="37">
        <f>IF(Q22/Q10&gt;Rate!Q$195,Rate!Q$195,IF(Q22/Q10&lt;Rate!Q$208,Rate!Q$208,Q22/Q10))</f>
        <v>1.4933863513613335</v>
      </c>
      <c r="CB22" s="37">
        <f>IF(R22/R10&gt;Rate!R$195,Rate!R$195,IF(R22/R10&lt;Rate!R$208,Rate!R$208,R22/R10))</f>
        <v>1.1276403061192259</v>
      </c>
      <c r="CC22" s="37">
        <f>IF(S22/S10&gt;Rate!S$195,Rate!S$195,IF(S22/S10&lt;Rate!S$208,Rate!S$208,S22/S10))</f>
        <v>1.5921906141621669</v>
      </c>
      <c r="CD22" s="37">
        <f>IF(T22/T10&gt;Rate!T$195,Rate!T$195,IF(T22/T10&lt;Rate!T$208,Rate!T$208,T22/T10))</f>
        <v>3.4830947072986849</v>
      </c>
      <c r="CE22" s="37">
        <f>IF(U22/U10&gt;Rate!U$195,Rate!U$195,IF(U22/U10&lt;Rate!U$208,Rate!U$208,U22/U10))</f>
        <v>1.1990227401397964</v>
      </c>
      <c r="CF22" s="37">
        <f>IF(V22/V10&gt;Rate!V$195,Rate!V$195,IF(V22/V10&lt;Rate!V$208,Rate!V$208,V22/V10))</f>
        <v>1.0495980453749736</v>
      </c>
      <c r="CG22" s="37">
        <f t="shared" si="3"/>
        <v>0.50696015929747362</v>
      </c>
      <c r="CH22" s="37">
        <f>IF(X22/X10&gt;Rate!X$195,Rate!X$195,IF(X22/X10&lt;Rate!X$208,Rate!X$208,X22/X10))</f>
        <v>1.9908358410679377</v>
      </c>
      <c r="CI22" s="37">
        <f>IF(Y22/Y10&gt;Rate!Y$195,Rate!Y$195,IF(Y22/Y10&lt;Rate!Y$208,Rate!Y$208,Y22/Y10))</f>
        <v>1.0402470829616828</v>
      </c>
      <c r="CJ22" s="37">
        <f>IF(Z22/Z10&gt;Rate!Z$195,Rate!Z$195,IF(Z22/Z10&lt;Rate!Z$208,Rate!Z$208,Z22/Z10))</f>
        <v>1.1916314811297091</v>
      </c>
      <c r="CK22" s="37">
        <f>IF(AA22/AA10&gt;Rate!AA$195,Rate!AA$195,IF(AA22/AA10&lt;Rate!AA$208,Rate!AA$208,AA22/AA10))</f>
        <v>2.1027871964469065</v>
      </c>
      <c r="CL22" s="37">
        <f>IF(AB22/AB10&gt;Rate!AB$195,Rate!AB$195,IF(AB22/AB10&lt;Rate!AB$208,Rate!AB$208,AB22/AB10))</f>
        <v>1.3441601644324144</v>
      </c>
      <c r="CM22" s="37">
        <f>IF(AC22/AC10&gt;Rate!AC$195,Rate!AC$195,IF(AC22/AC10&lt;Rate!AC$208,Rate!AC$208,AC22/AC10))</f>
        <v>1.0314129656379452</v>
      </c>
      <c r="CN22" s="37">
        <f>IF(AD22/AD10&gt;Rate!AD$195,Rate!AD$195,IF(AD22/AD10&lt;Rate!AD$208,Rate!AD$208,AD22/AD10))</f>
        <v>1.2744219481910766</v>
      </c>
      <c r="CO22" s="37">
        <f>IF(AE22/AE10&gt;NONUS!E318,NONUS!E318,IF(AE22/AE10&lt;NONUS!E332,NONUS!E332,AE22/AE10))</f>
        <v>1.0456522732661884</v>
      </c>
      <c r="CP22" s="37">
        <f>IF(AF22/AF10&gt;Rate!AF$195,Rate!AF$195,IF(AF22/AF10&lt;Rate!AF$208,Rate!AF$208,AF22/AF10))</f>
        <v>1.0717118590043191</v>
      </c>
      <c r="CQ22" s="37">
        <f>IF(AG22/AG10&gt;Rate!AG$195,Rate!AG$195,IF(AG22/AG10&lt;Rate!AG$208,Rate!AG$208,AG22/AG10))</f>
        <v>0</v>
      </c>
      <c r="CR22" s="37">
        <f>IF(AH22/AH10&gt;Rate!AH$195,Rate!AH$195,IF(AH22/AH10&lt;Rate!AH$208,Rate!AH$208,AH22/AH10))</f>
        <v>1.4410547044441273</v>
      </c>
      <c r="CS22" s="37">
        <f>IF(AI22/AI10&gt;Rate!AI$195,Rate!AI$195,IF(AI22/AI10&lt;Rate!AI$208,Rate!AI$208,AI22/AI10))</f>
        <v>1.0229540213908699</v>
      </c>
      <c r="CT22" s="37">
        <f>IF(AJ22/AJ10&gt;Rate!AJ$195,Rate!AJ$195,IF(AJ22/AJ10&lt;Rate!AJ$208,Rate!AJ$208,AJ22/AJ10))</f>
        <v>1.6003451868453353</v>
      </c>
      <c r="CU22" s="37">
        <f>IF(AK22/AK10&gt;Rate!AK$195,Rate!AK$195,IF(AK22/AK10&lt;Rate!AK$208,Rate!AK$208,AK22/AK10))</f>
        <v>1.0977947947436208</v>
      </c>
      <c r="CV22" s="37">
        <f>IF(AL22/AL10&gt;NONUS!F318,NONUS!F318,IF(AL22/AL10&lt;NONUS!F332,NONUS!F332,AL22/AL10))</f>
        <v>1.016350719529725</v>
      </c>
      <c r="CW22" s="37">
        <f>IF(AM22/AM10&gt;Rate!AM$195,Rate!AM$195,IF(AM22/AM10&lt;Rate!AM$208,Rate!AM$208,AM22/AM10))</f>
        <v>0.9580309968429005</v>
      </c>
      <c r="CX22" s="37">
        <f>IF(AN22/AN10&gt;Rate!AN$195,Rate!AN$195,IF(AN22/AN10&lt;Rate!AN$208,Rate!AN$208,AN22/AN10))</f>
        <v>1.1302644783522491</v>
      </c>
      <c r="CY22" s="37">
        <f>IF(AO22/AO10&gt;Rate!AO$195,Rate!AO$195,IF(AO22/AO10&lt;Rate!AO$208,Rate!AO$208,AO22/AO10))</f>
        <v>1.1757048339256388</v>
      </c>
      <c r="CZ22" s="37">
        <f>IF(AP22/AP10&gt;Rate!AP$195,Rate!AP$195,IF(AP22/AP10&lt;Rate!AP$208,Rate!AP$208,AP22/AP10))</f>
        <v>1.2402776015894881</v>
      </c>
      <c r="DA22" s="37">
        <f>IF(AQ22/AQ10&gt;NONUS!G318,NONUS!G318,IF(AQ22/AQ10&lt;NONUS!G332,NONUS!G332,AQ22/AQ10))</f>
        <v>1.1297849957894783</v>
      </c>
      <c r="DB22" s="37">
        <f>IF(AR22/AR10&gt;Rate!AR$195,Rate!AR$195,IF(AR22/AR10&lt;Rate!AR$208,Rate!AR$208,AR22/AR10))</f>
        <v>0.95899400567738224</v>
      </c>
      <c r="DC22" s="37">
        <f>IF(AS22/AS10&gt;Rate!AS$195,Rate!AS$195,IF(AS22/AS10&lt;Rate!AS$208,Rate!AS$208,AS22/AS10))</f>
        <v>1.228660330916135</v>
      </c>
      <c r="DD22" s="37">
        <f t="shared" si="4"/>
        <v>1.3194210591253794</v>
      </c>
      <c r="DE22" s="37">
        <f>IF(AU22/AU10&gt;Rate!AU$195,Rate!AU$195,IF(AU22/AU10&lt;Rate!AU$208,Rate!AU$208,AU22/AU10))</f>
        <v>1.2828263674610556</v>
      </c>
      <c r="DF22" s="37">
        <f>IF(AV22/AV10&gt;Rate!AV$195,Rate!AV$195,IF(AV22/AV10&lt;Rate!AV$208,Rate!AV$208,AV22/AV10))</f>
        <v>1.0247808559320797</v>
      </c>
      <c r="DG22" s="37">
        <f>IF(AW22/AW10&gt;Rate!AW$195,Rate!AW$195,IF(AW22/AW10&lt;Rate!AW$208,Rate!AW$208,AW22/AW10))</f>
        <v>2.0760238700544984</v>
      </c>
      <c r="DH22" s="37">
        <f>IF(AX22/AX10&gt;NONUS!I318,NONUS!I318,IF(AX22/AX10&lt;NONUS!I332,NONUS!I332,AX22/AX10))</f>
        <v>1.1241110406356658</v>
      </c>
      <c r="DI22" s="37">
        <f>IF(AY22/AY10&gt;Rate!AY$195,Rate!AY$195,IF(AY22/AY10&lt;Rate!AY$208,Rate!AY$208,AY22/AY10))</f>
        <v>1.0185861527496858</v>
      </c>
      <c r="DJ22" s="37">
        <f>IF(AZ22/AZ10&gt;Rate!AZ$195,Rate!AZ$195,IF(AZ22/AZ10&lt;Rate!AZ$208,Rate!AZ$208,AZ22/AZ10))</f>
        <v>1.0316691985972553</v>
      </c>
      <c r="DK22" s="37">
        <f>IF(BA22/BA10&gt;Rate!BA$195,Rate!BA$195,IF(BA22/BA10&lt;Rate!BA$208,Rate!BA$208,BA22/BA10))</f>
        <v>1.1034638537515533</v>
      </c>
      <c r="DL22" s="37">
        <f>IF(BB22/BB10&gt;Rate!BB$195,Rate!BB$195,IF(BB22/BB10&lt;Rate!BB$208,Rate!BB$208,BB22/BB10))</f>
        <v>0.9958664933079594</v>
      </c>
      <c r="DM22" s="37">
        <f>IF(BC22/BC10&gt;Rate!BC$195,Rate!BC$195,IF(BC22/BC10&lt;Rate!BC$208,Rate!BC$208,BC22/BC10))</f>
        <v>2.4857243067712007</v>
      </c>
      <c r="DN22" s="37" t="e">
        <f>IF(BD22/BD10&gt;Rate!BD$195,Rate!BD$195,IF(BD22/BD10&lt;Rate!BD$208,Rate!BD$208,BD22/BD10))</f>
        <v>#DIV/0!</v>
      </c>
      <c r="DO22" s="37">
        <f>IF(BE22/BE10&gt;Rate!BE$195,Rate!BE$195,IF(BE22/BE10&lt;Rate!BE$208,Rate!BE$208,BE22/BE10))</f>
        <v>0.99390733127899844</v>
      </c>
      <c r="DP22" s="37">
        <f>IF(BF22/BF10&gt;Rate!BF$195,Rate!BF$195,IF(BF22/BF10&lt;Rate!BF$208,Rate!BF$208,BF22/BF10))</f>
        <v>1.5269649845205595</v>
      </c>
      <c r="DQ22" s="37">
        <f>IF(BG22/BG10&gt;Rate!BG$195,Rate!BG$195,IF(BG22/BG10&lt;Rate!BG$208,Rate!BG$208,BG22/BG10))</f>
        <v>1.9827033337382032</v>
      </c>
      <c r="DR22" s="37">
        <f>IF(BH22/BH10&gt;Rate!BH$195,Rate!BH$195,IF(BH22/BH10&lt;Rate!BH$208,Rate!BH$208,BH22/BH10))</f>
        <v>1.0709638439278786</v>
      </c>
      <c r="DU22" s="19">
        <v>1.1266402129168043</v>
      </c>
      <c r="DV22" s="19">
        <v>0.87068710657784043</v>
      </c>
      <c r="DW22" s="19">
        <v>0.84728546426694562</v>
      </c>
      <c r="DX22" s="19">
        <v>0.63770322258054213</v>
      </c>
      <c r="DY22" s="19">
        <v>0.37528804291739704</v>
      </c>
      <c r="DZ22" s="19">
        <v>1.0565598588588565</v>
      </c>
      <c r="EA22" s="19" t="e">
        <v>#DIV/0!</v>
      </c>
      <c r="EB22" s="19">
        <v>1.0534770312628743</v>
      </c>
      <c r="EC22" s="19">
        <v>0.67744655758382422</v>
      </c>
      <c r="ED22" s="19">
        <v>1.0232180034593459</v>
      </c>
      <c r="EE22" s="19">
        <v>0.76058679099975857</v>
      </c>
      <c r="EF22" s="19">
        <v>0.96708535084864522</v>
      </c>
      <c r="EG22" s="19">
        <v>0.87752091361909357</v>
      </c>
      <c r="EH22" s="19">
        <v>0.40149430802115971</v>
      </c>
      <c r="EI22" s="19">
        <v>0.66388252451599794</v>
      </c>
      <c r="EJ22" s="19">
        <v>1.0936946517386521</v>
      </c>
      <c r="EK22" s="19">
        <v>1.3423385976705826</v>
      </c>
      <c r="EL22" s="19">
        <v>1.2103796631067392</v>
      </c>
      <c r="EM22" s="19">
        <v>9.2935574517450839</v>
      </c>
      <c r="EN22" s="19">
        <v>1.1264196366134847</v>
      </c>
      <c r="EO22" s="19">
        <v>1.1281958605311899</v>
      </c>
      <c r="EP22" s="19" t="e">
        <v>#DIV/0!</v>
      </c>
      <c r="EQ22" s="19">
        <v>8.2760507294989818</v>
      </c>
      <c r="ER22" s="19">
        <v>1.0281332513179537</v>
      </c>
      <c r="ES22" s="19">
        <v>1.1795573379397417</v>
      </c>
      <c r="ET22" s="19">
        <v>0.5454088737832633</v>
      </c>
      <c r="EU22" s="19">
        <v>1.0172713524349724</v>
      </c>
      <c r="EV22" s="19">
        <v>0.93935477302212722</v>
      </c>
      <c r="EW22" s="19">
        <v>0.63285834043700306</v>
      </c>
      <c r="EX22" s="19">
        <v>1.5104178128434638</v>
      </c>
      <c r="EY22" s="19">
        <v>1.0103589870813412</v>
      </c>
      <c r="EZ22" s="19" t="e">
        <v>#DIV/0!</v>
      </c>
      <c r="FA22" s="19">
        <v>2.3446391356427352</v>
      </c>
      <c r="FB22" s="19">
        <v>0.92444041013010148</v>
      </c>
      <c r="FC22" s="19">
        <v>0.96299208819536808</v>
      </c>
      <c r="FD22" s="19">
        <v>0.43684166072806374</v>
      </c>
      <c r="FE22" s="19">
        <v>1.8700227101566556</v>
      </c>
      <c r="FF22" s="19">
        <v>0.68722893693520171</v>
      </c>
      <c r="FG22" s="19">
        <v>0.94097154340023004</v>
      </c>
      <c r="FH22" s="19">
        <v>1.5681165471193972</v>
      </c>
      <c r="FI22" s="19">
        <v>1.0424611071419838</v>
      </c>
      <c r="FJ22" s="19">
        <v>1.2543767322099084</v>
      </c>
      <c r="FK22" s="19">
        <v>0.50595853406194935</v>
      </c>
      <c r="FL22" s="19">
        <v>0.92811017431615472</v>
      </c>
      <c r="FM22" s="19">
        <v>1.5782721953145802</v>
      </c>
      <c r="FN22" s="19">
        <v>1.5608727541017104</v>
      </c>
      <c r="FO22" s="19">
        <v>0.96398586754890903</v>
      </c>
      <c r="FP22" s="19">
        <v>0.87113322324260667</v>
      </c>
      <c r="FQ22" s="19">
        <v>1.2492683212362445</v>
      </c>
      <c r="FR22" s="19">
        <v>0.92712795593254971</v>
      </c>
      <c r="FS22" s="19">
        <v>0.87868203597481409</v>
      </c>
      <c r="FT22" s="19">
        <v>0.94475478002489199</v>
      </c>
      <c r="FU22" s="19">
        <v>1.2259278235284237</v>
      </c>
      <c r="FV22" s="19">
        <v>0.50185859371284236</v>
      </c>
      <c r="FW22" s="19" t="e">
        <v>#DIV/0!</v>
      </c>
      <c r="FX22" s="19">
        <v>0.65228445695915194</v>
      </c>
      <c r="FY22" s="19">
        <v>0.68935008497526817</v>
      </c>
      <c r="FZ22" s="19">
        <v>11.171872535198405</v>
      </c>
      <c r="GA22" s="19">
        <v>28.708139572355808</v>
      </c>
    </row>
    <row r="23" spans="1:183" ht="15" x14ac:dyDescent="0.25">
      <c r="A23" s="3" t="s">
        <v>82</v>
      </c>
      <c r="B23" s="21">
        <v>16000713</v>
      </c>
      <c r="C23" s="21">
        <v>34318608</v>
      </c>
      <c r="D23" s="21">
        <v>10039385</v>
      </c>
      <c r="E23" s="21">
        <v>13506680</v>
      </c>
      <c r="F23" s="21">
        <v>622911.375</v>
      </c>
      <c r="G23" s="21">
        <v>6625987</v>
      </c>
      <c r="H23" s="21">
        <v>0</v>
      </c>
      <c r="I23" s="21">
        <v>60937556</v>
      </c>
      <c r="J23" s="21">
        <v>6496367.5</v>
      </c>
      <c r="K23" s="21">
        <v>7211071</v>
      </c>
      <c r="L23" s="21">
        <v>3395224</v>
      </c>
      <c r="M23" s="21">
        <v>87701496</v>
      </c>
      <c r="N23" s="21">
        <v>28703342</v>
      </c>
      <c r="O23" s="21">
        <v>1333401.25</v>
      </c>
      <c r="P23" s="21">
        <v>1008856.5625</v>
      </c>
      <c r="Q23" s="21">
        <v>8169440.5</v>
      </c>
      <c r="R23" s="21">
        <v>11624366</v>
      </c>
      <c r="S23" s="21">
        <v>14281.015625</v>
      </c>
      <c r="T23" s="21">
        <v>1079604.875</v>
      </c>
      <c r="U23" s="21">
        <v>13404797</v>
      </c>
      <c r="V23" s="21">
        <v>10096965</v>
      </c>
      <c r="W23" s="37">
        <v>0</v>
      </c>
      <c r="X23" s="21">
        <v>7459554.5</v>
      </c>
      <c r="Y23" s="21">
        <v>1640889.125</v>
      </c>
      <c r="Z23" s="21">
        <v>15443364</v>
      </c>
      <c r="AA23" s="21">
        <v>2936248.75</v>
      </c>
      <c r="AB23" s="21">
        <v>4466847.5</v>
      </c>
      <c r="AC23" s="21">
        <v>31276020</v>
      </c>
      <c r="AD23" s="21">
        <v>49955.328125</v>
      </c>
      <c r="AE23" s="21">
        <v>1492689.75</v>
      </c>
      <c r="AF23" s="21">
        <v>19960438</v>
      </c>
      <c r="AG23" s="21">
        <v>112405.1484375</v>
      </c>
      <c r="AH23" s="21">
        <v>46071.99609375</v>
      </c>
      <c r="AI23" s="21">
        <v>2363311</v>
      </c>
      <c r="AJ23" s="21">
        <v>14549858</v>
      </c>
      <c r="AK23" s="21">
        <v>3020494.5</v>
      </c>
      <c r="AL23" s="21">
        <v>1939281.75</v>
      </c>
      <c r="AM23" s="21">
        <v>13702666</v>
      </c>
      <c r="AN23" s="21">
        <v>21283852</v>
      </c>
      <c r="AO23" s="21">
        <v>24402200</v>
      </c>
      <c r="AP23" s="21">
        <v>16813136</v>
      </c>
      <c r="AQ23" s="21">
        <v>25379728</v>
      </c>
      <c r="AR23" s="21">
        <v>4896372.5</v>
      </c>
      <c r="AS23" s="21">
        <v>28757710</v>
      </c>
      <c r="AT23" s="21">
        <v>1031437.6875</v>
      </c>
      <c r="AU23" s="21">
        <v>2238706.5</v>
      </c>
      <c r="AV23" s="21">
        <v>9823732</v>
      </c>
      <c r="AW23" s="21">
        <v>153862.171875</v>
      </c>
      <c r="AX23" s="21">
        <v>4013834.25</v>
      </c>
      <c r="AY23" s="21">
        <v>6845143.5</v>
      </c>
      <c r="AZ23" s="21">
        <v>71123784</v>
      </c>
      <c r="BA23" s="21">
        <v>624318528</v>
      </c>
      <c r="BB23" s="21">
        <v>5540110</v>
      </c>
      <c r="BC23" s="21">
        <v>5330110</v>
      </c>
      <c r="BD23" s="21">
        <v>0</v>
      </c>
      <c r="BE23" s="21">
        <v>8933430</v>
      </c>
      <c r="BF23" s="21">
        <v>3830352.25</v>
      </c>
      <c r="BG23" s="21">
        <v>911279.6875</v>
      </c>
      <c r="BH23" s="21">
        <v>96890.28125</v>
      </c>
      <c r="BI23" s="21">
        <v>1069692053.9101562</v>
      </c>
      <c r="BJ23" s="21">
        <f t="shared" si="1"/>
        <v>2016</v>
      </c>
      <c r="BK23" s="21">
        <f t="shared" si="2"/>
        <v>2</v>
      </c>
      <c r="BL23" s="37">
        <f>IF(B23/B11&gt;NONUS!B319,NONUS!B319,IF(B23/B11&lt;NONUS!B333,NONUS!B333,B23/B11))</f>
        <v>1.3073327066586433</v>
      </c>
      <c r="BM23" s="37">
        <f>IF(C23/C11&gt;Rate!C$196,Rate!C$196,IF(C23/C11&lt;Rate!C$209,Rate!C$209,C23/C11))</f>
        <v>1.1861398499016003</v>
      </c>
      <c r="BN23" s="37">
        <f>IF(D23/D11&gt;Rate!D$196,Rate!D$196,IF(D23/D11&lt;Rate!D$209,Rate!D$209,D23/D11))</f>
        <v>1.1390387467083281</v>
      </c>
      <c r="BO23" s="37">
        <f>IF(E23/E11&gt;Rate!E$196,Rate!E$196,IF(E23/E11&lt;Rate!E$209,Rate!E$209,E23/E11))</f>
        <v>1.2835304985646299</v>
      </c>
      <c r="BP23" s="37">
        <f>IF(F23/F11&gt;NONUS!C319,NONUS!C319,IF(F23/F11&lt;NONUS!C333,NONUS!C333,F23/F11))</f>
        <v>0.7616428607946254</v>
      </c>
      <c r="BQ23" s="37">
        <f>IF((G23+H23)/(G11+H11)&gt;NONUS!J319,NONUS!J319,IF((G23+H23)/(G11+H11)&lt;NONUS!J333,NONUS!J333,(G23+H23)/(G11+H11)))</f>
        <v>1.055969859061374</v>
      </c>
      <c r="BR23" s="37" t="e">
        <f>IF(H23/H11&gt;Rate!H$196,Rate!H$196,IF(H23/H11&lt;Rate!H$209,Rate!H$209,H23/H11))</f>
        <v>#DIV/0!</v>
      </c>
      <c r="BS23" s="37">
        <f>IF(I23/I11&gt;Rate!I$196,Rate!I$196,IF(I23/I11&lt;Rate!I$209,Rate!I$209,I23/I11))</f>
        <v>1.001481673826655</v>
      </c>
      <c r="BT23" s="37">
        <f>IF(J23/J11&gt;Rate!J$196,Rate!J$196,IF(J23/J11&lt;Rate!J$209,Rate!J$209,J23/J11))</f>
        <v>1.3828008967688756</v>
      </c>
      <c r="BU23" s="37">
        <f>IF(K23/K11&gt;Rate!K$196,Rate!K$196,IF(K23/K11&lt;Rate!K$209,Rate!K$209,K23/K11))</f>
        <v>1.0343998764642348</v>
      </c>
      <c r="BV23" s="37">
        <f>IF(L23/L11&gt;Rate!L$196,Rate!L$196,IF(L23/L11&lt;Rate!L$209,Rate!L$209,L23/L11))</f>
        <v>2.7061709679093808</v>
      </c>
      <c r="BW23" s="37">
        <f>IF(M23/M11&gt;Rate!M$196,Rate!M$196,IF(M23/M11&lt;Rate!M$209,Rate!M$209,M23/M11))</f>
        <v>1.0654000131004306</v>
      </c>
      <c r="BX23" s="37">
        <f>IF(N23/N11&gt;Rate!N$196,Rate!N$196,IF(N23/N11&lt;Rate!N$209,Rate!N$209,N23/N11))</f>
        <v>1.1036321418698118</v>
      </c>
      <c r="BY23" s="37">
        <f>IF(O23/O11&gt;Rate!O$196,Rate!O$196,IF(O23/O11&lt;Rate!O$209,Rate!O$209,O23/O11))</f>
        <v>4.3295037778915342</v>
      </c>
      <c r="BZ23" s="37">
        <f>IF(P23/P11&gt;Rate!P$196,Rate!P$196,IF(P23/P11&lt;Rate!P$209,Rate!P$209,P23/P11))</f>
        <v>1.0732884137987437</v>
      </c>
      <c r="CA23" s="37">
        <f>IF(Q23/Q11&gt;Rate!Q$196,Rate!Q$196,IF(Q23/Q11&lt;Rate!Q$209,Rate!Q$209,Q23/Q11))</f>
        <v>1.9653519838844535</v>
      </c>
      <c r="CB23" s="37">
        <f>IF(R23/R11&gt;Rate!R$196,Rate!R$196,IF(R23/R11&lt;Rate!R$209,Rate!R$209,R23/R11))</f>
        <v>1.0853145800663193</v>
      </c>
      <c r="CC23" s="37">
        <f>IF(S23/S11&gt;Rate!S$196,Rate!S$196,IF(S23/S11&lt;Rate!S$209,Rate!S$209,S23/S11))</f>
        <v>1.4818875690554829</v>
      </c>
      <c r="CD23" s="37">
        <f>IF(T23/T11&gt;Rate!T$196,Rate!T$196,IF(T23/T11&lt;Rate!T$209,Rate!T$209,T23/T11))</f>
        <v>7.3608385563598411</v>
      </c>
      <c r="CE23" s="37">
        <f>IF(U23/U11&gt;Rate!U$196,Rate!U$196,IF(U23/U11&lt;Rate!U$209,Rate!U$209,U23/U11))</f>
        <v>1.4091310129045977</v>
      </c>
      <c r="CF23" s="37">
        <f>IF(V23/V11&gt;Rate!V$196,Rate!V$196,IF(V23/V11&lt;Rate!V$209,Rate!V$209,V23/V11))</f>
        <v>1.0617057486565649</v>
      </c>
      <c r="CG23" s="37">
        <f t="shared" si="3"/>
        <v>1</v>
      </c>
      <c r="CH23" s="37">
        <f>IF(X23/X11&gt;Rate!X$196,Rate!X$196,IF(X23/X11&lt;Rate!X$209,Rate!X$209,X23/X11))</f>
        <v>2.6875519821068963</v>
      </c>
      <c r="CI23" s="37">
        <f>IF(Y23/Y11&gt;Rate!Y$196,Rate!Y$196,IF(Y23/Y11&lt;Rate!Y$209,Rate!Y$209,Y23/Y11))</f>
        <v>1.0520056735851719</v>
      </c>
      <c r="CJ23" s="37">
        <f>IF(Z23/Z11&gt;Rate!Z$196,Rate!Z$196,IF(Z23/Z11&lt;Rate!Z$209,Rate!Z$209,Z23/Z11))</f>
        <v>1.1868526904062864</v>
      </c>
      <c r="CK23" s="37">
        <f>IF(AA23/AA11&gt;Rate!AA$196,Rate!AA$196,IF(AA23/AA11&lt;Rate!AA$209,Rate!AA$209,AA23/AA11))</f>
        <v>4.7839380991953755</v>
      </c>
      <c r="CL23" s="37">
        <f>IF(AB23/AB11&gt;Rate!AB$196,Rate!AB$196,IF(AB23/AB11&lt;Rate!AB$209,Rate!AB$209,AB23/AB11))</f>
        <v>1.6357929353085343</v>
      </c>
      <c r="CM23" s="37">
        <f>IF(AC23/AC11&gt;Rate!AC$196,Rate!AC$196,IF(AC23/AC11&lt;Rate!AC$209,Rate!AC$209,AC23/AC11))</f>
        <v>1.1059793144233954</v>
      </c>
      <c r="CN23" s="37">
        <f>IF(AD23/AD11&gt;Rate!AD$196,Rate!AD$196,IF(AD23/AD11&lt;Rate!AD$209,Rate!AD$209,AD23/AD11))</f>
        <v>2.2072287176994747</v>
      </c>
      <c r="CO23" s="37">
        <f>IF(AE23/AE11&gt;NONUS!E319,NONUS!E319,IF(AE23/AE11&lt;NONUS!E333,NONUS!E333,AE23/AE11))</f>
        <v>1.127297638979829</v>
      </c>
      <c r="CP23" s="37">
        <f>IF(AF23/AF11&gt;Rate!AF$196,Rate!AF$196,IF(AF23/AF11&lt;Rate!AF$209,Rate!AF$209,AF23/AF11))</f>
        <v>1.1267463620890459</v>
      </c>
      <c r="CQ23" s="37">
        <f>IF(AG23/AG11&gt;Rate!AG$196,Rate!AG$196,IF(AG23/AG11&lt;Rate!AG$209,Rate!AG$209,AG23/AG11))</f>
        <v>0</v>
      </c>
      <c r="CR23" s="37">
        <f>IF(AH23/AH11&gt;Rate!AH$196,Rate!AH$196,IF(AH23/AH11&lt;Rate!AH$209,Rate!AH$209,AH23/AH11))</f>
        <v>2.6381549516050238</v>
      </c>
      <c r="CS23" s="37">
        <f>IF(AI23/AI11&gt;Rate!AI$196,Rate!AI$196,IF(AI23/AI11&lt;Rate!AI$209,Rate!AI$209,AI23/AI11))</f>
        <v>1.0607213347261977</v>
      </c>
      <c r="CT23" s="37">
        <f>IF(AJ23/AJ11&gt;Rate!AJ$196,Rate!AJ$196,IF(AJ23/AJ11&lt;Rate!AJ$209,Rate!AJ$209,AJ23/AJ11))</f>
        <v>1.611915975262443</v>
      </c>
      <c r="CU23" s="37">
        <f>IF(AK23/AK11&gt;Rate!AK$196,Rate!AK$196,IF(AK23/AK11&lt;Rate!AK$209,Rate!AK$209,AK23/AK11))</f>
        <v>1.1019452625342399</v>
      </c>
      <c r="CV23" s="37">
        <f>IF(AL23/AL11&gt;NONUS!F319,NONUS!F319,IF(AL23/AL11&lt;NONUS!F333,NONUS!F333,AL23/AL11))</f>
        <v>1.0712770830695004</v>
      </c>
      <c r="CW23" s="37">
        <f>IF(AM23/AM11&gt;Rate!AM$196,Rate!AM$196,IF(AM23/AM11&lt;Rate!AM$209,Rate!AM$209,AM23/AM11))</f>
        <v>1.004619986244516</v>
      </c>
      <c r="CX23" s="37">
        <f>IF(AN23/AN11&gt;Rate!AN$196,Rate!AN$196,IF(AN23/AN11&lt;Rate!AN$209,Rate!AN$209,AN23/AN11))</f>
        <v>1.0778123760904672</v>
      </c>
      <c r="CY23" s="37">
        <f>IF(AO23/AO11&gt;Rate!AO$196,Rate!AO$196,IF(AO23/AO11&lt;Rate!AO$209,Rate!AO$209,AO23/AO11))</f>
        <v>1.1319152394378635</v>
      </c>
      <c r="CZ23" s="37">
        <f>IF(AP23/AP11&gt;Rate!AP$196,Rate!AP$196,IF(AP23/AP11&lt;Rate!AP$209,Rate!AP$209,AP23/AP11))</f>
        <v>1.463579383240293</v>
      </c>
      <c r="DA23" s="37">
        <f>IF(AQ23/AQ11&gt;NONUS!G319,NONUS!G319,IF(AQ23/AQ11&lt;NONUS!G333,NONUS!G333,AQ23/AQ11))</f>
        <v>1.1634138099157658</v>
      </c>
      <c r="DB23" s="37">
        <f>IF(AR23/AR11&gt;Rate!AR$196,Rate!AR$196,IF(AR23/AR11&lt;Rate!AR$209,Rate!AR$209,AR23/AR11))</f>
        <v>1.0981770996581579</v>
      </c>
      <c r="DC23" s="37">
        <f>IF(AS23/AS11&gt;Rate!AS$196,Rate!AS$196,IF(AS23/AS11&lt;Rate!AS$209,Rate!AS$209,AS23/AS11))</f>
        <v>1.2245789152790478</v>
      </c>
      <c r="DD23" s="37">
        <f t="shared" si="4"/>
        <v>1.0123755418750913</v>
      </c>
      <c r="DE23" s="37">
        <f>IF(AU23/AU11&gt;Rate!AU$196,Rate!AU$196,IF(AU23/AU11&lt;Rate!AU$209,Rate!AU$209,AU23/AU11))</f>
        <v>1.1823413784942383</v>
      </c>
      <c r="DF23" s="37">
        <f>IF(AV23/AV11&gt;Rate!AV$196,Rate!AV$196,IF(AV23/AV11&lt;Rate!AV$209,Rate!AV$209,AV23/AV11))</f>
        <v>1.0501023888450087</v>
      </c>
      <c r="DG23" s="37">
        <f>IF(AW23/AW11&gt;Rate!AW$196,Rate!AW$196,IF(AW23/AW11&lt;Rate!AW$209,Rate!AW$209,AW23/AW11))</f>
        <v>2.0741417965149491</v>
      </c>
      <c r="DH23" s="37">
        <f>IF(AX23/AX11&gt;NONUS!I319,NONUS!I319,IF(AX23/AX11&lt;NONUS!I333,NONUS!I333,AX23/AX11))</f>
        <v>1.1086254775776141</v>
      </c>
      <c r="DI23" s="37">
        <f>IF(AY23/AY11&gt;Rate!AY$196,Rate!AY$196,IF(AY23/AY11&lt;Rate!AY$209,Rate!AY$209,AY23/AY11))</f>
        <v>1.1701979148689889</v>
      </c>
      <c r="DJ23" s="37">
        <f>IF(AZ23/AZ11&gt;Rate!AZ$196,Rate!AZ$196,IF(AZ23/AZ11&lt;Rate!AZ$209,Rate!AZ$209,AZ23/AZ11))</f>
        <v>1.0531849033680223</v>
      </c>
      <c r="DK23" s="37">
        <f>IF(BA23/BA11&gt;Rate!BA$196,Rate!BA$196,IF(BA23/BA11&lt;Rate!BA$209,Rate!BA$209,BA23/BA11))</f>
        <v>1.1555615811531312</v>
      </c>
      <c r="DL23" s="37">
        <f>IF(BB23/BB11&gt;Rate!BB$196,Rate!BB$196,IF(BB23/BB11&lt;Rate!BB$209,Rate!BB$209,BB23/BB11))</f>
        <v>1.0694542706379824</v>
      </c>
      <c r="DM23" s="37">
        <f>IF(BC23/BC11&gt;Rate!BC$196,Rate!BC$196,IF(BC23/BC11&lt;Rate!BC$209,Rate!BC$209,BC23/BC11))</f>
        <v>3.2519562813091567</v>
      </c>
      <c r="DN23" s="37" t="e">
        <f>IF(BD23/BD11&gt;Rate!BD$196,Rate!BD$196,IF(BD23/BD11&lt;Rate!BD$209,Rate!BD$209,BD23/BD11))</f>
        <v>#DIV/0!</v>
      </c>
      <c r="DO23" s="37">
        <f>IF(BE23/BE11&gt;Rate!BE$196,Rate!BE$196,IF(BE23/BE11&lt;Rate!BE$209,Rate!BE$209,BE23/BE11))</f>
        <v>1.0811855240426331</v>
      </c>
      <c r="DP23" s="37">
        <f>IF(BF23/BF11&gt;Rate!BF$196,Rate!BF$196,IF(BF23/BF11&lt;Rate!BF$209,Rate!BF$209,BF23/BF11))</f>
        <v>2.3660039890988518</v>
      </c>
      <c r="DQ23" s="37">
        <f>IF(BG23/BG11&gt;Rate!BG$196,Rate!BG$196,IF(BG23/BG11&lt;Rate!BG$209,Rate!BG$209,BG23/BG11))</f>
        <v>2.1756564508648921</v>
      </c>
      <c r="DR23" s="37">
        <f>IF(BH23/BH11&gt;Rate!BH$196,Rate!BH$196,IF(BH23/BH11&lt;Rate!BH$209,Rate!BH$209,BH23/BH11))</f>
        <v>1.0268679010321706</v>
      </c>
      <c r="DU23" s="19">
        <v>1.2438676414045551</v>
      </c>
      <c r="DV23" s="19">
        <v>0.8467752415056149</v>
      </c>
      <c r="DW23" s="19">
        <v>0.84210969647248335</v>
      </c>
      <c r="DX23" s="19">
        <v>0.79233890597903744</v>
      </c>
      <c r="DY23" s="19">
        <v>0.46606436368189891</v>
      </c>
      <c r="DZ23" s="19">
        <v>1.0854956769604027</v>
      </c>
      <c r="EA23" s="19" t="e">
        <v>#DIV/0!</v>
      </c>
      <c r="EB23" s="19">
        <v>1.1483419609344834</v>
      </c>
      <c r="EC23" s="19">
        <v>0.76880454748945304</v>
      </c>
      <c r="ED23" s="19">
        <v>0.69457435008827795</v>
      </c>
      <c r="EE23" s="19">
        <v>0.37641337160366672</v>
      </c>
      <c r="EF23" s="19">
        <v>0.92075916851986905</v>
      </c>
      <c r="EG23" s="19">
        <v>0.85589236512228661</v>
      </c>
      <c r="EH23" s="19">
        <v>0.61726121893102948</v>
      </c>
      <c r="EI23" s="19">
        <v>0.66343804520492877</v>
      </c>
      <c r="EJ23" s="19">
        <v>1.1080102321231891</v>
      </c>
      <c r="EK23" s="19">
        <v>1.3468853213343155</v>
      </c>
      <c r="EL23" s="19">
        <v>6.0137459329130039</v>
      </c>
      <c r="EM23" s="19">
        <v>13.569392410640132</v>
      </c>
      <c r="EN23" s="19">
        <v>1.2031864593472457</v>
      </c>
      <c r="EO23" s="19">
        <v>0.66894936107614056</v>
      </c>
      <c r="EP23" s="19" t="e">
        <v>#DIV/0!</v>
      </c>
      <c r="EQ23" s="19">
        <v>10.903029932297549</v>
      </c>
      <c r="ER23" s="19">
        <v>0.67178409130313976</v>
      </c>
      <c r="ES23" s="19">
        <v>1.0914260020598294</v>
      </c>
      <c r="ET23" s="19">
        <v>0.4802470574720154</v>
      </c>
      <c r="EU23" s="19">
        <v>1.0524208648954323</v>
      </c>
      <c r="EV23" s="19">
        <v>0.91526969914304157</v>
      </c>
      <c r="EW23" s="19">
        <v>1.0594944586828272</v>
      </c>
      <c r="EX23" s="19">
        <v>2.65655090687524</v>
      </c>
      <c r="EY23" s="19">
        <v>0.96838319453706201</v>
      </c>
      <c r="EZ23" s="19" t="e">
        <v>#DIV/0!</v>
      </c>
      <c r="FA23" s="19">
        <v>62.840096728041878</v>
      </c>
      <c r="FB23" s="19">
        <v>0.73248580938735475</v>
      </c>
      <c r="FC23" s="19">
        <v>0.8587280112539315</v>
      </c>
      <c r="FD23" s="19">
        <v>0.86654140616225528</v>
      </c>
      <c r="FE23" s="19">
        <v>5.6552655395296378</v>
      </c>
      <c r="FF23" s="19">
        <v>0.65993960734214241</v>
      </c>
      <c r="FG23" s="19">
        <v>0.71172078203380418</v>
      </c>
      <c r="FH23" s="19">
        <v>1.5258134764516667</v>
      </c>
      <c r="FI23" s="19">
        <v>1.1092941480484269</v>
      </c>
      <c r="FJ23" s="19">
        <v>1.3360783984251463</v>
      </c>
      <c r="FK23" s="19">
        <v>0.59994420408255666</v>
      </c>
      <c r="FL23" s="19">
        <v>0.77805813840058347</v>
      </c>
      <c r="FM23" s="19">
        <v>1.2213127392955578</v>
      </c>
      <c r="FN23" s="19">
        <v>0.66154288294118535</v>
      </c>
      <c r="FO23" s="19">
        <v>0.99132766139837936</v>
      </c>
      <c r="FP23" s="19">
        <v>3.3006870379560196</v>
      </c>
      <c r="FQ23" s="19">
        <v>1.463909238508702</v>
      </c>
      <c r="FR23" s="19">
        <v>0.9434979598523372</v>
      </c>
      <c r="FS23" s="19">
        <v>0.87921960458108173</v>
      </c>
      <c r="FT23" s="19">
        <v>0.89439422279043734</v>
      </c>
      <c r="FU23" s="19">
        <v>1.3129505313545606</v>
      </c>
      <c r="FV23" s="19">
        <v>0.11625454155364387</v>
      </c>
      <c r="FW23" s="19" t="e">
        <v>#DIV/0!</v>
      </c>
      <c r="FX23" s="19">
        <v>0.71464460995826751</v>
      </c>
      <c r="FY23" s="19">
        <v>0.35967937382494802</v>
      </c>
      <c r="FZ23" s="19">
        <v>18.160496117541932</v>
      </c>
      <c r="GA23" s="19">
        <v>563.35377738760349</v>
      </c>
    </row>
    <row r="24" spans="1:183" ht="15" x14ac:dyDescent="0.25">
      <c r="A24" s="3" t="s">
        <v>83</v>
      </c>
      <c r="B24" s="21">
        <v>16089688</v>
      </c>
      <c r="C24" s="21">
        <v>37189260</v>
      </c>
      <c r="D24" s="21">
        <v>13780387</v>
      </c>
      <c r="E24" s="21">
        <v>11273746</v>
      </c>
      <c r="F24" s="21">
        <v>527226.8125</v>
      </c>
      <c r="G24" s="21">
        <v>7211437</v>
      </c>
      <c r="H24" s="21">
        <v>0</v>
      </c>
      <c r="I24" s="21">
        <v>55929508</v>
      </c>
      <c r="J24" s="21">
        <v>7962771</v>
      </c>
      <c r="K24" s="21">
        <v>5755510.5</v>
      </c>
      <c r="L24" s="21">
        <v>6190104.5</v>
      </c>
      <c r="M24" s="21">
        <v>92632016</v>
      </c>
      <c r="N24" s="21">
        <v>32017468</v>
      </c>
      <c r="O24" s="21">
        <v>961893.1875</v>
      </c>
      <c r="P24" s="21">
        <v>994527.375</v>
      </c>
      <c r="Q24" s="21">
        <v>7980152</v>
      </c>
      <c r="R24" s="21">
        <v>12435001</v>
      </c>
      <c r="S24" s="21">
        <v>25895.701171875</v>
      </c>
      <c r="T24" s="21">
        <v>1656278.625</v>
      </c>
      <c r="U24" s="21">
        <v>17274762</v>
      </c>
      <c r="V24" s="21">
        <v>7871494</v>
      </c>
      <c r="W24" s="37">
        <v>0</v>
      </c>
      <c r="X24" s="21">
        <v>3836098</v>
      </c>
      <c r="Y24" s="21">
        <v>1003013.5</v>
      </c>
      <c r="Z24" s="21">
        <v>13344816</v>
      </c>
      <c r="AA24" s="21">
        <v>3550037</v>
      </c>
      <c r="AB24" s="21">
        <v>4799541.5</v>
      </c>
      <c r="AC24" s="21">
        <v>33744804</v>
      </c>
      <c r="AD24" s="21">
        <v>118910.5625</v>
      </c>
      <c r="AE24" s="21">
        <v>1414801.5</v>
      </c>
      <c r="AF24" s="21">
        <v>19838298</v>
      </c>
      <c r="AG24" s="21">
        <v>312490.78125</v>
      </c>
      <c r="AH24" s="21">
        <v>16635.78515625</v>
      </c>
      <c r="AI24" s="21">
        <v>2204120.25</v>
      </c>
      <c r="AJ24" s="21">
        <v>19324486</v>
      </c>
      <c r="AK24" s="21">
        <v>2997901.25</v>
      </c>
      <c r="AL24" s="21">
        <v>1271586.375</v>
      </c>
      <c r="AM24" s="21">
        <v>13652766</v>
      </c>
      <c r="AN24" s="21">
        <v>25614490</v>
      </c>
      <c r="AO24" s="21">
        <v>23090440</v>
      </c>
      <c r="AP24" s="21">
        <v>25310410</v>
      </c>
      <c r="AQ24" s="21">
        <v>14149674</v>
      </c>
      <c r="AR24" s="21">
        <v>4110965.75</v>
      </c>
      <c r="AS24" s="21">
        <v>36277756</v>
      </c>
      <c r="AT24" s="21">
        <v>329294.6875</v>
      </c>
      <c r="AU24" s="21">
        <v>1385949.75</v>
      </c>
      <c r="AV24" s="21">
        <v>10286508</v>
      </c>
      <c r="AW24" s="21">
        <v>286960.40625</v>
      </c>
      <c r="AX24" s="21">
        <v>4245610.5</v>
      </c>
      <c r="AY24" s="21">
        <v>7108218</v>
      </c>
      <c r="AZ24" s="21">
        <v>91925640</v>
      </c>
      <c r="BA24" s="21">
        <v>693233344</v>
      </c>
      <c r="BB24" s="21">
        <v>5687840</v>
      </c>
      <c r="BC24" s="21">
        <v>19447030</v>
      </c>
      <c r="BD24" s="21">
        <v>0</v>
      </c>
      <c r="BE24" s="21">
        <v>7990754</v>
      </c>
      <c r="BF24" s="21">
        <v>6370045.5</v>
      </c>
      <c r="BG24" s="21">
        <v>445781.625</v>
      </c>
      <c r="BH24" s="21">
        <v>118794.4453125</v>
      </c>
      <c r="BI24" s="21">
        <v>1197142667.4799805</v>
      </c>
      <c r="BJ24" s="21">
        <f t="shared" si="1"/>
        <v>2016</v>
      </c>
      <c r="BK24" s="21">
        <f t="shared" si="2"/>
        <v>3</v>
      </c>
      <c r="BL24" s="37">
        <f>IF(B24/B12&gt;NONUS!B320,NONUS!B320,IF(B24/B12&lt;NONUS!B334,NONUS!B334,B24/B12))</f>
        <v>1.3091363787739394</v>
      </c>
      <c r="BM24" s="37">
        <f>IF(C24/C12&gt;Rate!C$197,Rate!C$197,IF(C24/C12&lt;Rate!C$210,Rate!C$210,C24/C12))</f>
        <v>1.0048575656985652</v>
      </c>
      <c r="BN24" s="37">
        <f>IF(D24/D12&gt;Rate!D$197,Rate!D$197,IF(D24/D12&lt;Rate!D$210,Rate!D$210,D24/D12))</f>
        <v>0.96123365643502401</v>
      </c>
      <c r="BO24" s="37">
        <f>IF(E24/E12&gt;Rate!E$197,Rate!E$197,IF(E24/E12&lt;Rate!E$210,Rate!E$210,E24/E12))</f>
        <v>0.93409772983617956</v>
      </c>
      <c r="BP24" s="37">
        <f>IF(F24/F12&gt;NONUS!C320,NONUS!C320,IF(F24/F12&lt;NONUS!C334,NONUS!C334,F24/F12))</f>
        <v>1.0058263827486751</v>
      </c>
      <c r="BQ24" s="37">
        <f>IF((G24+H24)/(G12+H12)&gt;NONUS!J320,NONUS!J320,IF((G24+H24)/(G12+H12)&lt;NONUS!J334,NONUS!J334,(G24+H24)/(G12+H12)))</f>
        <v>1.0246503633373871</v>
      </c>
      <c r="BR24" s="37" t="e">
        <f>IF(H24/H12&gt;Rate!H$197,Rate!H$197,IF(H24/H12&lt;Rate!H$210,Rate!H$210,H24/H12))</f>
        <v>#DIV/0!</v>
      </c>
      <c r="BS24" s="37">
        <f>IF(I24/I12&gt;Rate!I$197,Rate!I$197,IF(I24/I12&lt;Rate!I$210,Rate!I$210,I24/I12))</f>
        <v>1.0526492627626141</v>
      </c>
      <c r="BT24" s="37">
        <f>IF(J24/J12&gt;Rate!J$197,Rate!J$197,IF(J24/J12&lt;Rate!J$210,Rate!J$210,J24/J12))</f>
        <v>1.094680939033124</v>
      </c>
      <c r="BU24" s="37">
        <f>IF(K24/K12&gt;Rate!K$197,Rate!K$197,IF(K24/K12&lt;Rate!K$210,Rate!K$210,K24/K12))</f>
        <v>1.0392516065892277</v>
      </c>
      <c r="BV24" s="37">
        <f>IF(L24/L12&gt;Rate!L$197,Rate!L$197,IF(L24/L12&lt;Rate!L$210,Rate!L$210,L24/L12))</f>
        <v>1.3980594178773096</v>
      </c>
      <c r="BW24" s="37">
        <f>IF(M24/M12&gt;Rate!M$197,Rate!M$197,IF(M24/M12&lt;Rate!M$210,Rate!M$210,M24/M12))</f>
        <v>1.0080635493459602</v>
      </c>
      <c r="BX24" s="37">
        <f>IF(N24/N12&gt;Rate!N$197,Rate!N$197,IF(N24/N12&lt;Rate!N$210,Rate!N$210,N24/N12))</f>
        <v>1.0189286858363886</v>
      </c>
      <c r="BY24" s="37">
        <f>IF(O24/O12&gt;Rate!O$197,Rate!O$197,IF(O24/O12&lt;Rate!O$210,Rate!O$210,O24/O12))</f>
        <v>7.653614457831325</v>
      </c>
      <c r="BZ24" s="37">
        <f>IF(P24/P12&gt;Rate!P$197,Rate!P$197,IF(P24/P12&lt;Rate!P$210,Rate!P$210,P24/P12))</f>
        <v>0.94819568904613849</v>
      </c>
      <c r="CA24" s="37">
        <f>IF(Q24/Q12&gt;Rate!Q$197,Rate!Q$197,IF(Q24/Q12&lt;Rate!Q$210,Rate!Q$210,Q24/Q12))</f>
        <v>1.6134622461069394</v>
      </c>
      <c r="CB24" s="37">
        <f>IF(R24/R12&gt;Rate!R$197,Rate!R$197,IF(R24/R12&lt;Rate!R$210,Rate!R$210,R24/R12))</f>
        <v>1.0356707118759314</v>
      </c>
      <c r="CC24" s="37">
        <f>IF(S24/S12&gt;Rate!S$197,Rate!S$197,IF(S24/S12&lt;Rate!S$210,Rate!S$210,S24/S12))</f>
        <v>1.7930394723362995</v>
      </c>
      <c r="CD24" s="37">
        <f>IF(T24/T12&gt;Rate!T$197,Rate!T$197,IF(T24/T12&lt;Rate!T$210,Rate!T$210,T24/T12))</f>
        <v>3.4712550013861856</v>
      </c>
      <c r="CE24" s="37">
        <f>IF(U24/U12&gt;Rate!U$197,Rate!U$197,IF(U24/U12&lt;Rate!U$210,Rate!U$210,U24/U12))</f>
        <v>1.3230406627502591</v>
      </c>
      <c r="CF24" s="37">
        <f>IF(V24/V12&gt;Rate!V$197,Rate!V$197,IF(V24/V12&lt;Rate!V$210,Rate!V$210,V24/V12))</f>
        <v>1.1141549305692626</v>
      </c>
      <c r="CG24" s="37">
        <f t="shared" si="3"/>
        <v>1</v>
      </c>
      <c r="CH24" s="37">
        <f>IF(X24/X12&gt;Rate!X$197,Rate!X$197,IF(X24/X12&lt;Rate!X$210,Rate!X$210,X24/X12))</f>
        <v>8.835078534031414</v>
      </c>
      <c r="CI24" s="37">
        <f>IF(Y24/Y12&gt;Rate!Y$197,Rate!Y$197,IF(Y24/Y12&lt;Rate!Y$210,Rate!Y$210,Y24/Y12))</f>
        <v>1.1386492571846822</v>
      </c>
      <c r="CJ24" s="37">
        <f>IF(Z24/Z12&gt;Rate!Z$197,Rate!Z$197,IF(Z24/Z12&lt;Rate!Z$210,Rate!Z$210,Z24/Z12))</f>
        <v>1.1166341963875779</v>
      </c>
      <c r="CK24" s="37">
        <f>IF(AA24/AA12&gt;Rate!AA$197,Rate!AA$197,IF(AA24/AA12&lt;Rate!AA$210,Rate!AA$210,AA24/AA12))</f>
        <v>2.6747967081506987</v>
      </c>
      <c r="CL24" s="37">
        <f>IF(AB24/AB12&gt;Rate!AB$197,Rate!AB$197,IF(AB24/AB12&lt;Rate!AB$210,Rate!AB$210,AB24/AB12))</f>
        <v>1.2119227981930525</v>
      </c>
      <c r="CM24" s="37">
        <f>IF(AC24/AC12&gt;Rate!AC$197,Rate!AC$197,IF(AC24/AC12&lt;Rate!AC$210,Rate!AC$210,AC24/AC12))</f>
        <v>1.0036357731237597</v>
      </c>
      <c r="CN24" s="37">
        <f>IF(AD24/AD12&gt;Rate!AD$197,Rate!AD$197,IF(AD24/AD12&lt;Rate!AD$210,Rate!AD$210,AD24/AD12))</f>
        <v>4.1818600813276348</v>
      </c>
      <c r="CO24" s="37">
        <f>IF(AE24/AE12&gt;NONUS!E320,NONUS!E320,IF(AE24/AE12&lt;NONUS!E334,NONUS!E334,AE24/AE12))</f>
        <v>1.0061255150560873</v>
      </c>
      <c r="CP24" s="37">
        <f>IF(AF24/AF12&gt;Rate!AF$197,Rate!AF$197,IF(AF24/AF12&lt;Rate!AF$210,Rate!AF$210,AF24/AF12))</f>
        <v>0.96290572800413776</v>
      </c>
      <c r="CQ24" s="37">
        <f>IF(AG24/AG12&gt;Rate!AG$197,Rate!AG$197,IF(AG24/AG12&lt;Rate!AG$210,Rate!AG$210,AG24/AG12))</f>
        <v>0</v>
      </c>
      <c r="CR24" s="37">
        <f>IF(AH24/AH12&gt;Rate!AH$197,Rate!AH$197,IF(AH24/AH12&lt;Rate!AH$210,Rate!AH$210,AH24/AH12))</f>
        <v>1.9832402234636872</v>
      </c>
      <c r="CS24" s="37">
        <f>IF(AI24/AI12&gt;Rate!AI$197,Rate!AI$197,IF(AI24/AI12&lt;Rate!AI$210,Rate!AI$210,AI24/AI12))</f>
        <v>0.93781147209753557</v>
      </c>
      <c r="CT24" s="37">
        <f>IF(AJ24/AJ12&gt;Rate!AJ$197,Rate!AJ$197,IF(AJ24/AJ12&lt;Rate!AJ$210,Rate!AJ$210,AJ24/AJ12))</f>
        <v>1.3488234735728266</v>
      </c>
      <c r="CU24" s="37">
        <f>IF(AK24/AK12&gt;Rate!AK$197,Rate!AK$197,IF(AK24/AK12&lt;Rate!AK$210,Rate!AK$210,AK24/AK12))</f>
        <v>1.0379635198163042</v>
      </c>
      <c r="CV24" s="37">
        <f>IF(AL24/AL12&gt;NONUS!F320,NONUS!F320,IF(AL24/AL12&lt;NONUS!F334,NONUS!F334,AL24/AL12))</f>
        <v>1.2678434633754663</v>
      </c>
      <c r="CW24" s="37">
        <f>IF(AM24/AM12&gt;Rate!AM$197,Rate!AM$197,IF(AM24/AM12&lt;Rate!AM$210,Rate!AM$210,AM24/AM12))</f>
        <v>1.0157908219237501</v>
      </c>
      <c r="CX24" s="37">
        <f>IF(AN24/AN12&gt;Rate!AN$197,Rate!AN$197,IF(AN24/AN12&lt;Rate!AN$210,Rate!AN$210,AN24/AN12))</f>
        <v>1.003827513957066</v>
      </c>
      <c r="CY24" s="37">
        <f>IF(AO24/AO12&gt;Rate!AO$197,Rate!AO$197,IF(AO24/AO12&lt;Rate!AO$210,Rate!AO$210,AO24/AO12))</f>
        <v>1.0404270058162772</v>
      </c>
      <c r="CZ24" s="37">
        <f>IF(AP24/AP12&gt;Rate!AP$197,Rate!AP$197,IF(AP24/AP12&lt;Rate!AP$210,Rate!AP$210,AP24/AP12))</f>
        <v>1.185009530487259</v>
      </c>
      <c r="DA24" s="37">
        <f>IF(AQ24/AQ12&gt;NONUS!G320,NONUS!G320,IF(AQ24/AQ12&lt;NONUS!G334,NONUS!G334,AQ24/AQ12))</f>
        <v>1.2740745453419933</v>
      </c>
      <c r="DB24" s="37">
        <f>IF(AR24/AR12&gt;Rate!AR$197,Rate!AR$197,IF(AR24/AR12&lt;Rate!AR$210,Rate!AR$210,AR24/AR12))</f>
        <v>0.95563551279012904</v>
      </c>
      <c r="DC24" s="37">
        <f>IF(AS24/AS12&gt;Rate!AS$197,Rate!AS$197,IF(AS24/AS12&lt;Rate!AS$210,Rate!AS$210,AS24/AS12))</f>
        <v>1.074977376075118</v>
      </c>
      <c r="DD24" s="37">
        <f t="shared" si="4"/>
        <v>1.2066955183803709</v>
      </c>
      <c r="DE24" s="37">
        <f>IF(AU24/AU12&gt;Rate!AU$197,Rate!AU$197,IF(AU24/AU12&lt;Rate!AU$210,Rate!AU$210,AU24/AU12))</f>
        <v>1.0791533361383772</v>
      </c>
      <c r="DF24" s="37">
        <f>IF(AV24/AV12&gt;Rate!AV$197,Rate!AV$197,IF(AV24/AV12&lt;Rate!AV$210,Rate!AV$210,AV24/AV12))</f>
        <v>0.99422544567584037</v>
      </c>
      <c r="DG24" s="37">
        <f>IF(AW24/AW12&gt;Rate!AW$197,Rate!AW$197,IF(AW24/AW12&lt;Rate!AW$210,Rate!AW$210,AW24/AW12))</f>
        <v>1.8973784505015296</v>
      </c>
      <c r="DH24" s="37">
        <f>IF(AX24/AX12&gt;NONUS!I320,NONUS!I320,IF(AX24/AX12&lt;NONUS!I334,NONUS!I334,AX24/AX12))</f>
        <v>1.0746263046637516</v>
      </c>
      <c r="DI24" s="37">
        <f>IF(AY24/AY12&gt;Rate!AY$197,Rate!AY$197,IF(AY24/AY12&lt;Rate!AY$210,Rate!AY$210,AY24/AY12))</f>
        <v>0.99210333413540319</v>
      </c>
      <c r="DJ24" s="37">
        <f>IF(AZ24/AZ12&gt;Rate!AZ$197,Rate!AZ$197,IF(AZ24/AZ12&lt;Rate!AZ$210,Rate!AZ$210,AZ24/AZ12))</f>
        <v>0.99741685751546116</v>
      </c>
      <c r="DK24" s="37">
        <f>IF(BA24/BA12&gt;Rate!BA$197,Rate!BA$197,IF(BA24/BA12&lt;Rate!BA$210,Rate!BA$210,BA24/BA12))</f>
        <v>1.0661374515665918</v>
      </c>
      <c r="DL24" s="37">
        <f>IF(BB24/BB12&gt;Rate!BB$197,Rate!BB$197,IF(BB24/BB12&lt;Rate!BB$210,Rate!BB$210,BB24/BB12))</f>
        <v>1.0102692279819767</v>
      </c>
      <c r="DM24" s="37">
        <f>IF(BC24/BC12&gt;Rate!BC$197,Rate!BC$197,IF(BC24/BC12&lt;Rate!BC$210,Rate!BC$210,BC24/BC12))</f>
        <v>1.2793056723406344</v>
      </c>
      <c r="DN24" s="37" t="e">
        <f>IF(BD24/BD12&gt;Rate!BD$197,Rate!BD$197,IF(BD24/BD12&lt;Rate!BD$210,Rate!BD$210,BD24/BD12))</f>
        <v>#DIV/0!</v>
      </c>
      <c r="DO24" s="37">
        <f>IF(BE24/BE12&gt;Rate!BE$197,Rate!BE$197,IF(BE24/BE12&lt;Rate!BE$210,Rate!BE$210,BE24/BE12))</f>
        <v>0.97473045421385673</v>
      </c>
      <c r="DP24" s="37">
        <f>IF(BF24/BF12&gt;Rate!BF$197,Rate!BF$197,IF(BF24/BF12&lt;Rate!BF$210,Rate!BF$210,BF24/BF12))</f>
        <v>1.6687869150386188</v>
      </c>
      <c r="DQ24" s="37">
        <f>IF(BG24/BG12&gt;Rate!BG$197,Rate!BG$197,IF(BG24/BG12&lt;Rate!BG$210,Rate!BG$210,BG24/BG12))</f>
        <v>1.7067339421177792</v>
      </c>
      <c r="DR24" s="37">
        <f>IF(BH24/BH12&gt;Rate!BH$197,Rate!BH$197,IF(BH24/BH12&lt;Rate!BH$210,Rate!BH$210,BH24/BH12))</f>
        <v>1.0212599836149099</v>
      </c>
      <c r="DU24" s="19">
        <v>1.2000830588697189</v>
      </c>
      <c r="DV24" s="19">
        <v>0.82819709250902507</v>
      </c>
      <c r="DW24" s="19">
        <v>0.76038577485845937</v>
      </c>
      <c r="DX24" s="19">
        <v>0.70981104476046442</v>
      </c>
      <c r="DY24" s="19">
        <v>0.75000773735447768</v>
      </c>
      <c r="DZ24" s="19">
        <v>1.0578606924611427</v>
      </c>
      <c r="EA24" s="19" t="e">
        <v>#DIV/0!</v>
      </c>
      <c r="EB24" s="19">
        <v>1.1185886476383173</v>
      </c>
      <c r="EC24" s="19">
        <v>1.0719293186130638</v>
      </c>
      <c r="ED24" s="19">
        <v>0.64151070564022694</v>
      </c>
      <c r="EE24" s="19">
        <v>1.1032845310804889</v>
      </c>
      <c r="EF24" s="19">
        <v>0.94088933227389948</v>
      </c>
      <c r="EG24" s="19">
        <v>0.83031634559185152</v>
      </c>
      <c r="EH24" s="19">
        <v>0.22289682499372149</v>
      </c>
      <c r="EI24" s="19">
        <v>0.67210339909128425</v>
      </c>
      <c r="EJ24" s="19">
        <v>0.71104700097686402</v>
      </c>
      <c r="EK24" s="19">
        <v>1.4496126254249131</v>
      </c>
      <c r="EL24" s="19">
        <v>0.51265344321054729</v>
      </c>
      <c r="EM24" s="19">
        <v>14.290312193203398</v>
      </c>
      <c r="EN24" s="19">
        <v>1.0139315413147842</v>
      </c>
      <c r="EO24" s="19">
        <v>0.50976790164824004</v>
      </c>
      <c r="EP24" s="19" t="e">
        <v>#DIV/0!</v>
      </c>
      <c r="EQ24" s="19">
        <v>13.639875921634424</v>
      </c>
      <c r="ER24" s="19">
        <v>0.35775322619194444</v>
      </c>
      <c r="ES24" s="19">
        <v>1.0908678952781767</v>
      </c>
      <c r="ET24" s="19">
        <v>0.77253416288334387</v>
      </c>
      <c r="EU24" s="19">
        <v>0.71600970942302533</v>
      </c>
      <c r="EV24" s="19">
        <v>0.87696444101157567</v>
      </c>
      <c r="EW24" s="19">
        <v>1.0277432035548095</v>
      </c>
      <c r="EX24" s="19">
        <v>1.8566763516136708</v>
      </c>
      <c r="EY24" s="19">
        <v>0.9244130625725242</v>
      </c>
      <c r="EZ24" s="19" t="e">
        <v>#DIV/0!</v>
      </c>
      <c r="FA24" s="19">
        <v>2.4549714448493458</v>
      </c>
      <c r="FB24" s="19">
        <v>0.67337469926408156</v>
      </c>
      <c r="FC24" s="19">
        <v>1.1773482893553433</v>
      </c>
      <c r="FD24" s="19">
        <v>0.47701662533373085</v>
      </c>
      <c r="FE24" s="19">
        <v>3.1617996578912959</v>
      </c>
      <c r="FF24" s="19">
        <v>0.6778017710616433</v>
      </c>
      <c r="FG24" s="19">
        <v>1.0224341803126513</v>
      </c>
      <c r="FH24" s="19">
        <v>1.5708601084859917</v>
      </c>
      <c r="FI24" s="19">
        <v>1.0537951690674416</v>
      </c>
      <c r="FJ24" s="19">
        <v>0.87351109347425027</v>
      </c>
      <c r="FK24" s="19">
        <v>0.5131674837173148</v>
      </c>
      <c r="FL24" s="19">
        <v>0.96558490057733792</v>
      </c>
      <c r="FM24" s="19">
        <v>0.40590209622006296</v>
      </c>
      <c r="FN24" s="19">
        <v>0.57983505291403881</v>
      </c>
      <c r="FO24" s="19">
        <v>0.91101460626443642</v>
      </c>
      <c r="FP24" s="19">
        <v>1.0579096739607172</v>
      </c>
      <c r="FQ24" s="19">
        <v>1.6822710885791898</v>
      </c>
      <c r="FR24" s="19">
        <v>0.86050167533369182</v>
      </c>
      <c r="FS24" s="19">
        <v>0.93247172446382842</v>
      </c>
      <c r="FT24" s="19">
        <v>0.92926359102916944</v>
      </c>
      <c r="FU24" s="19">
        <v>1.1594636874565438</v>
      </c>
      <c r="FV24" s="19">
        <v>1.070904762589721</v>
      </c>
      <c r="FW24" s="19" t="e">
        <v>#DIV/0!</v>
      </c>
      <c r="FX24" s="19">
        <v>0.67475245662928285</v>
      </c>
      <c r="FY24" s="19">
        <v>0.73409109256793592</v>
      </c>
      <c r="FZ24" s="19">
        <v>24.227761362610025</v>
      </c>
      <c r="GA24" s="19">
        <v>390.75188045376433</v>
      </c>
    </row>
    <row r="25" spans="1:183" x14ac:dyDescent="0.3">
      <c r="A25" s="3" t="s">
        <v>84</v>
      </c>
      <c r="B25" s="21">
        <v>20120954</v>
      </c>
      <c r="C25" s="21">
        <v>33397944</v>
      </c>
      <c r="D25" s="21">
        <v>11981833</v>
      </c>
      <c r="E25" s="21">
        <v>12008385</v>
      </c>
      <c r="F25" s="21">
        <v>525081.25</v>
      </c>
      <c r="G25" s="21">
        <v>6978676</v>
      </c>
      <c r="H25" s="21">
        <v>0</v>
      </c>
      <c r="I25" s="21">
        <v>35834536</v>
      </c>
      <c r="J25" s="21">
        <v>8578542</v>
      </c>
      <c r="K25" s="21">
        <v>10208866</v>
      </c>
      <c r="L25" s="21">
        <v>8650198</v>
      </c>
      <c r="M25" s="21">
        <v>100079040</v>
      </c>
      <c r="N25" s="21">
        <v>29786530</v>
      </c>
      <c r="O25" s="21">
        <v>2867688</v>
      </c>
      <c r="P25" s="21">
        <v>1075675.125</v>
      </c>
      <c r="Q25" s="21">
        <v>12767848</v>
      </c>
      <c r="R25" s="21">
        <v>9629817</v>
      </c>
      <c r="S25" s="21">
        <v>66069.9140625</v>
      </c>
      <c r="T25" s="21">
        <v>859376.25</v>
      </c>
      <c r="U25" s="21">
        <v>14643577</v>
      </c>
      <c r="V25" s="21">
        <v>18233358</v>
      </c>
      <c r="W25" s="37">
        <v>0</v>
      </c>
      <c r="X25" s="21">
        <v>4349817.5</v>
      </c>
      <c r="Y25" s="21">
        <v>3392718.25</v>
      </c>
      <c r="Z25" s="21">
        <v>12839631</v>
      </c>
      <c r="AA25" s="21">
        <v>7239435</v>
      </c>
      <c r="AB25" s="21">
        <v>5526371.5</v>
      </c>
      <c r="AC25" s="21">
        <v>28905852</v>
      </c>
      <c r="AD25" s="21">
        <v>201748.390625</v>
      </c>
      <c r="AE25" s="21">
        <v>749997.1875</v>
      </c>
      <c r="AF25" s="21">
        <v>17533338</v>
      </c>
      <c r="AG25" s="21">
        <v>352853</v>
      </c>
      <c r="AH25" s="21">
        <v>127546.234375</v>
      </c>
      <c r="AI25" s="21">
        <v>4032390.25</v>
      </c>
      <c r="AJ25" s="21">
        <v>29485836</v>
      </c>
      <c r="AK25" s="21">
        <v>2332998.25</v>
      </c>
      <c r="AL25" s="21">
        <v>1003352.8125</v>
      </c>
      <c r="AM25" s="21">
        <v>11957832</v>
      </c>
      <c r="AN25" s="21">
        <v>37098952</v>
      </c>
      <c r="AO25" s="21">
        <v>19310618</v>
      </c>
      <c r="AP25" s="21">
        <v>23520548</v>
      </c>
      <c r="AQ25" s="21">
        <v>21754382</v>
      </c>
      <c r="AR25" s="21">
        <v>5479344.5</v>
      </c>
      <c r="AS25" s="21">
        <v>35537488</v>
      </c>
      <c r="AT25" s="21">
        <v>821589.6875</v>
      </c>
      <c r="AU25" s="21">
        <v>5627532.5</v>
      </c>
      <c r="AV25" s="21">
        <v>8673454</v>
      </c>
      <c r="AW25" s="21">
        <v>965563.625</v>
      </c>
      <c r="AX25" s="21">
        <v>5656501.5</v>
      </c>
      <c r="AY25" s="21">
        <v>5901986.5</v>
      </c>
      <c r="AZ25" s="21">
        <v>86672488</v>
      </c>
      <c r="BA25" s="21">
        <v>704352896</v>
      </c>
      <c r="BB25" s="21">
        <v>5846766</v>
      </c>
      <c r="BC25" s="21">
        <v>22851972</v>
      </c>
      <c r="BD25" s="21">
        <v>6022.95947265625</v>
      </c>
      <c r="BE25" s="21">
        <v>7290343.5</v>
      </c>
      <c r="BF25" s="21">
        <v>8881842</v>
      </c>
      <c r="BG25" s="21">
        <v>741849.1875</v>
      </c>
      <c r="BH25" s="21">
        <v>211539.234375</v>
      </c>
      <c r="BI25" s="21">
        <v>1230612578.8607178</v>
      </c>
      <c r="BJ25" s="21">
        <f t="shared" si="1"/>
        <v>2016</v>
      </c>
      <c r="BK25" s="21">
        <f t="shared" si="2"/>
        <v>4</v>
      </c>
      <c r="BL25" s="37">
        <f>IF(B25/B13&gt;NONUS!B321,NONUS!B321,IF(B25/B13&lt;NONUS!B335,NONUS!B335,B25/B13))</f>
        <v>1.3532576678392911</v>
      </c>
      <c r="BM25" s="37">
        <f>IF(C25/C13&gt;Rate!C$198,Rate!C$198,IF(C25/C13&lt;Rate!C$211,Rate!C$211,C25/C13))</f>
        <v>1.0274238775087683</v>
      </c>
      <c r="BN25" s="37">
        <f>IF(D25/D13&gt;Rate!D$198,Rate!D$198,IF(D25/D13&lt;Rate!D$211,Rate!D$211,D25/D13))</f>
        <v>0.98881032708027106</v>
      </c>
      <c r="BO25" s="37">
        <f>IF(E25/E13&gt;Rate!E$198,Rate!E$198,IF(E25/E13&lt;Rate!E$211,Rate!E$211,E25/E13))</f>
        <v>0.92855160568628381</v>
      </c>
      <c r="BP25" s="37">
        <f>IF(F25/F13&gt;NONUS!C321,NONUS!C321,IF(F25/F13&lt;NONUS!C335,NONUS!C335,F25/F13))</f>
        <v>1.0797963639242647</v>
      </c>
      <c r="BQ25" s="37">
        <f>IF((G25+H25)/(G13+H13)&gt;NONUS!J321,NONUS!J321,IF((G25+H25)/(G13+H13)&lt;NONUS!J335,NONUS!J335,(G25+H25)/(G13+H13)))</f>
        <v>1.0226639236098034</v>
      </c>
      <c r="BR25" s="37" t="e">
        <f>IF(H25/H13&gt;Rate!H$198,Rate!H$198,IF(H25/H13&lt;Rate!H$211,Rate!H$211,H25/H13))</f>
        <v>#DIV/0!</v>
      </c>
      <c r="BS25" s="37">
        <f>IF(I25/I13&gt;Rate!I$198,Rate!I$198,IF(I25/I13&lt;Rate!I$211,Rate!I$211,I25/I13))</f>
        <v>1.0933067889388077</v>
      </c>
      <c r="BT25" s="37">
        <f>IF(J25/J13&gt;Rate!J$198,Rate!J$198,IF(J25/J13&lt;Rate!J$211,Rate!J$211,J25/J13))</f>
        <v>1.3493231711086291</v>
      </c>
      <c r="BU25" s="37">
        <f>IF(K25/K13&gt;Rate!K$198,Rate!K$198,IF(K25/K13&lt;Rate!K$211,Rate!K$211,K25/K13))</f>
        <v>1.167012827478626</v>
      </c>
      <c r="BV25" s="37">
        <f>IF(L25/L13&gt;Rate!L$198,Rate!L$198,IF(L25/L13&lt;Rate!L$211,Rate!L$211,L25/L13))</f>
        <v>1.2256084528492655</v>
      </c>
      <c r="BW25" s="37">
        <f>IF(M25/M13&gt;Rate!M$198,Rate!M$198,IF(M25/M13&lt;Rate!M$211,Rate!M$211,M25/M13))</f>
        <v>1.0979332502839645</v>
      </c>
      <c r="BX25" s="37">
        <f>IF(N25/N13&gt;Rate!N$198,Rate!N$198,IF(N25/N13&lt;Rate!N$211,Rate!N$211,N25/N13))</f>
        <v>1.0571737470659035</v>
      </c>
      <c r="BY25" s="37">
        <f>IF(O25/O13&gt;Rate!O$198,Rate!O$198,IF(O25/O13&lt;Rate!O$211,Rate!O$211,O25/O13))</f>
        <v>1.884804427800538</v>
      </c>
      <c r="BZ25" s="37">
        <f>IF(P25/P13&gt;Rate!P$198,Rate!P$198,IF(P25/P13&lt;Rate!P$211,Rate!P$211,P25/P13))</f>
        <v>1.2714724213048068</v>
      </c>
      <c r="CA25" s="37">
        <f>IF(Q25/Q13&gt;Rate!Q$198,Rate!Q$198,IF(Q25/Q13&lt;Rate!Q$211,Rate!Q$211,Q25/Q13))</f>
        <v>1.4539015596263309</v>
      </c>
      <c r="CB25" s="37">
        <f>IF(R25/R13&gt;Rate!R$198,Rate!R$198,IF(R25/R13&lt;Rate!R$211,Rate!R$211,R25/R13))</f>
        <v>1.0193712804943886</v>
      </c>
      <c r="CC25" s="37">
        <f>IF(S25/S13&gt;Rate!S$198,Rate!S$198,IF(S25/S13&lt;Rate!S$211,Rate!S$211,S25/S13))</f>
        <v>1.9476359812544952</v>
      </c>
      <c r="CD25" s="37">
        <f>IF(T25/T13&gt;Rate!T$198,Rate!T$198,IF(T25/T13&lt;Rate!T$211,Rate!T$211,T25/T13))</f>
        <v>1.1323377230640306</v>
      </c>
      <c r="CE25" s="37">
        <f>IF(U25/U13&gt;Rate!U$198,Rate!U$198,IF(U25/U13&lt;Rate!U$211,Rate!U$211,U25/U13))</f>
        <v>1.5245768134488977</v>
      </c>
      <c r="CF25" s="37">
        <f>IF(V25/V13&gt;Rate!V$198,Rate!V$198,IF(V25/V13&lt;Rate!V$211,Rate!V$211,V25/V13))</f>
        <v>1.1828233522746991</v>
      </c>
      <c r="CG25" s="37">
        <f t="shared" si="3"/>
        <v>0</v>
      </c>
      <c r="CH25" s="37">
        <f>IF(X25/X13&gt;Rate!X$198,Rate!X$198,IF(X25/X13&lt;Rate!X$211,Rate!X$211,X25/X13))</f>
        <v>4.7759409839111973</v>
      </c>
      <c r="CI25" s="37">
        <f>IF(Y25/Y13&gt;Rate!Y$198,Rate!Y$198,IF(Y25/Y13&lt;Rate!Y$211,Rate!Y$211,Y25/Y13))</f>
        <v>1.2273164990466978</v>
      </c>
      <c r="CJ25" s="37">
        <f>IF(Z25/Z13&gt;Rate!Z$198,Rate!Z$198,IF(Z25/Z13&lt;Rate!Z$211,Rate!Z$211,Z25/Z13))</f>
        <v>1.2220445468977832</v>
      </c>
      <c r="CK25" s="37">
        <f>IF(AA25/AA13&gt;Rate!AA$198,Rate!AA$198,IF(AA25/AA13&lt;Rate!AA$211,Rate!AA$211,AA25/AA13))</f>
        <v>2.1301656318324547</v>
      </c>
      <c r="CL25" s="37">
        <f>IF(AB25/AB13&gt;Rate!AB$198,Rate!AB$198,IF(AB25/AB13&lt;Rate!AB$211,Rate!AB$211,AB25/AB13))</f>
        <v>2.2076576722781516</v>
      </c>
      <c r="CM25" s="37">
        <f>IF(AC25/AC13&gt;Rate!AC$198,Rate!AC$198,IF(AC25/AC13&lt;Rate!AC$211,Rate!AC$211,AC25/AC13))</f>
        <v>1.0243994442570894</v>
      </c>
      <c r="CN25" s="37">
        <f>IF(AD25/AD13&gt;Rate!AD$198,Rate!AD$198,IF(AD25/AD13&lt;Rate!AD$211,Rate!AD$211,AD25/AD13))</f>
        <v>1.9631451228446493</v>
      </c>
      <c r="CO25" s="37">
        <f>IF(AE25/AE13&gt;NONUS!E321,NONUS!E321,IF(AE25/AE13&lt;NONUS!E335,NONUS!E335,AE25/AE13))</f>
        <v>1.137222953680451</v>
      </c>
      <c r="CP25" s="37">
        <f>IF(AF25/AF13&gt;Rate!AF$198,Rate!AF$198,IF(AF25/AF13&lt;Rate!AF$211,Rate!AF$211,AF25/AF13))</f>
        <v>0.98772257411550879</v>
      </c>
      <c r="CQ25" s="37">
        <f>IF(AG25/AG13&gt;Rate!AG$198,Rate!AG$198,IF(AG25/AG13&lt;Rate!AG$211,Rate!AG$211,AG25/AG13))</f>
        <v>0</v>
      </c>
      <c r="CR25" s="37">
        <f>IF(AH25/AH13&gt;Rate!AH$198,Rate!AH$198,IF(AH25/AH13&lt;Rate!AH$211,Rate!AH$211,AH25/AH13))</f>
        <v>4.2</v>
      </c>
      <c r="CS25" s="37">
        <f>IF(AI25/AI13&gt;Rate!AI$198,Rate!AI$198,IF(AI25/AI13&lt;Rate!AI$211,Rate!AI$211,AI25/AI13))</f>
        <v>1.2886340897813329</v>
      </c>
      <c r="CT25" s="37">
        <f>IF(AJ25/AJ13&gt;Rate!AJ$198,Rate!AJ$198,IF(AJ25/AJ13&lt;Rate!AJ$211,Rate!AJ$211,AJ25/AJ13))</f>
        <v>1.1558783952401661</v>
      </c>
      <c r="CU25" s="37">
        <f>IF(AK25/AK13&gt;Rate!AK$198,Rate!AK$198,IF(AK25/AK13&lt;Rate!AK$211,Rate!AK$211,AK25/AK13))</f>
        <v>0.94299770626650337</v>
      </c>
      <c r="CV25" s="37">
        <f>IF(AL25/AL13&gt;NONUS!F321,NONUS!F321,IF(AL25/AL13&lt;NONUS!F335,NONUS!F335,AL25/AL13))</f>
        <v>1.0782629038260776</v>
      </c>
      <c r="CW25" s="37">
        <f>IF(AM25/AM13&gt;Rate!AM$198,Rate!AM$198,IF(AM25/AM13&lt;Rate!AM$211,Rate!AM$211,AM25/AM13))</f>
        <v>0.95047561409194081</v>
      </c>
      <c r="CX25" s="37">
        <f>IF(AN25/AN13&gt;Rate!AN$198,Rate!AN$198,IF(AN25/AN13&lt;Rate!AN$211,Rate!AN$211,AN25/AN13))</f>
        <v>1.116107321654249</v>
      </c>
      <c r="CY25" s="37">
        <f>IF(AO25/AO13&gt;Rate!AO$198,Rate!AO$198,IF(AO25/AO13&lt;Rate!AO$211,Rate!AO$211,AO25/AO13))</f>
        <v>1.1168447064122649</v>
      </c>
      <c r="CZ25" s="37">
        <f>IF(AP25/AP13&gt;Rate!AP$198,Rate!AP$198,IF(AP25/AP13&lt;Rate!AP$211,Rate!AP$211,AP25/AP13))</f>
        <v>1.2884687147144738</v>
      </c>
      <c r="DA25" s="37">
        <f>IF(AQ25/AQ13&gt;NONUS!G321,NONUS!G321,IF(AQ25/AQ13&lt;NONUS!G335,NONUS!G335,AQ25/AQ13))</f>
        <v>1.3925265240733722</v>
      </c>
      <c r="DB25" s="37">
        <f>IF(AR25/AR13&gt;Rate!AR$198,Rate!AR$198,IF(AR25/AR13&lt;Rate!AR$211,Rate!AR$211,AR25/AR13))</f>
        <v>1.2399314516480333</v>
      </c>
      <c r="DC25" s="37">
        <f>IF(AS25/AS13&gt;Rate!AS$198,Rate!AS$198,IF(AS25/AS13&lt;Rate!AS$211,Rate!AS$211,AS25/AS13))</f>
        <v>1.0932545609380528</v>
      </c>
      <c r="DD25" s="37">
        <f t="shared" si="4"/>
        <v>1.3499038257442222</v>
      </c>
      <c r="DE25" s="37">
        <f>IF(AU25/AU13&gt;Rate!AU$198,Rate!AU$198,IF(AU25/AU13&lt;Rate!AU$211,Rate!AU$211,AU25/AU13))</f>
        <v>1.4288248741803506</v>
      </c>
      <c r="DF25" s="37">
        <f>IF(AV25/AV13&gt;Rate!AV$198,Rate!AV$198,IF(AV25/AV13&lt;Rate!AV$211,Rate!AV$211,AV25/AV13))</f>
        <v>0.99796597267191434</v>
      </c>
      <c r="DG25" s="37">
        <f>IF(AW25/AW13&gt;Rate!AW$198,Rate!AW$198,IF(AW25/AW13&lt;Rate!AW$211,Rate!AW$211,AW25/AW13))</f>
        <v>4.3918732387859754</v>
      </c>
      <c r="DH25" s="37">
        <f>IF(AX25/AX13&gt;NONUS!I321,NONUS!I321,IF(AX25/AX13&lt;NONUS!I335,NONUS!I335,AX25/AX13))</f>
        <v>1.0361363563509471</v>
      </c>
      <c r="DI25" s="37">
        <f>IF(AY25/AY13&gt;Rate!AY$198,Rate!AY$198,IF(AY25/AY13&lt;Rate!AY$211,Rate!AY$211,AY25/AY13))</f>
        <v>1.0203240651380383</v>
      </c>
      <c r="DJ25" s="37">
        <f>IF(AZ25/AZ13&gt;Rate!AZ$198,Rate!AZ$198,IF(AZ25/AZ13&lt;Rate!AZ$211,Rate!AZ$211,AZ25/AZ13))</f>
        <v>0.99626673351320716</v>
      </c>
      <c r="DK25" s="37">
        <f>IF(BA25/BA13&gt;Rate!BA$198,Rate!BA$198,IF(BA25/BA13&lt;Rate!BA$211,Rate!BA$211,BA25/BA13))</f>
        <v>1.1145259956490452</v>
      </c>
      <c r="DL25" s="37">
        <f>IF(BB25/BB13&gt;Rate!BB$198,Rate!BB$198,IF(BB25/BB13&lt;Rate!BB$211,Rate!BB$211,BB25/BB13))</f>
        <v>1.0635719310915328</v>
      </c>
      <c r="DM25" s="37">
        <f>IF(BC25/BC13&gt;Rate!BC$198,Rate!BC$198,IF(BC25/BC13&lt;Rate!BC$211,Rate!BC$211,BC25/BC13))</f>
        <v>1.0765798187488123</v>
      </c>
      <c r="DN25" s="37" t="e">
        <f>IF(BD25/BD13&gt;Rate!BD$198,Rate!BD$198,IF(BD25/BD13&lt;Rate!BD$211,Rate!BD$211,BD25/BD13))</f>
        <v>#DIV/0!</v>
      </c>
      <c r="DO25" s="37">
        <f>IF(BE25/BE13&gt;Rate!BE$198,Rate!BE$198,IF(BE25/BE13&lt;Rate!BE$211,Rate!BE$211,BE25/BE13))</f>
        <v>1.1286940054232044</v>
      </c>
      <c r="DP25" s="37">
        <f>IF(BF25/BF13&gt;Rate!BF$198,Rate!BF$198,IF(BF25/BF13&lt;Rate!BF$211,Rate!BF$211,BF25/BF13))</f>
        <v>1.4833374584275676</v>
      </c>
      <c r="DQ25" s="37">
        <f>IF(BG25/BG13&gt;Rate!BG$198,Rate!BG$198,IF(BG25/BG13&lt;Rate!BG$211,Rate!BG$211,BG25/BG13))</f>
        <v>1.2534880813108034</v>
      </c>
      <c r="DR25" s="37">
        <f>IF(BH25/BH13&gt;Rate!BH$198,Rate!BH$198,IF(BH25/BH13&lt;Rate!BH$211,Rate!BH$211,BH25/BH13))</f>
        <v>0.9265971528300595</v>
      </c>
      <c r="DU25" s="19">
        <v>1.4856209811909364</v>
      </c>
      <c r="DV25" s="19">
        <v>1.1094304082551902</v>
      </c>
      <c r="DW25" s="19">
        <v>1.1053517082377695</v>
      </c>
      <c r="DX25" s="19">
        <v>1.200183354770417</v>
      </c>
      <c r="DY25" s="19">
        <v>0.77504320692821727</v>
      </c>
      <c r="DZ25" s="19">
        <v>1.0484211846868543</v>
      </c>
      <c r="EA25" s="19" t="e">
        <v>#DIV/0!</v>
      </c>
      <c r="EB25" s="19">
        <v>0.76764353549454578</v>
      </c>
      <c r="EC25" s="19">
        <v>1.9774670587680303</v>
      </c>
      <c r="ED25" s="19">
        <v>1.1244437041109705</v>
      </c>
      <c r="EE25" s="19">
        <v>2.2705286822127619</v>
      </c>
      <c r="EF25" s="19">
        <v>1.1125831495719551</v>
      </c>
      <c r="EG25" s="19">
        <v>1.1318078798837352</v>
      </c>
      <c r="EH25" s="19">
        <v>9.3443802441793569</v>
      </c>
      <c r="EI25" s="19">
        <v>0.90937941941990275</v>
      </c>
      <c r="EJ25" s="19">
        <v>3.0178741967085845</v>
      </c>
      <c r="EK25" s="19">
        <v>2.1779288646323378</v>
      </c>
      <c r="EL25" s="19">
        <v>1.7693505860744976</v>
      </c>
      <c r="EM25" s="19">
        <v>19.006758950191031</v>
      </c>
      <c r="EN25" s="19">
        <v>1.8355926731187535</v>
      </c>
      <c r="EO25" s="19">
        <v>1.0966999546511516</v>
      </c>
      <c r="EP25" s="19" t="e">
        <v>#DIV/0!</v>
      </c>
      <c r="EQ25" s="19">
        <v>6.137156860722131</v>
      </c>
      <c r="ER25" s="19">
        <v>1.1717177019103426</v>
      </c>
      <c r="ES25" s="19">
        <v>1.1720770432109873</v>
      </c>
      <c r="ET25" s="19">
        <v>2.5424732615746017</v>
      </c>
      <c r="EU25" s="19">
        <v>2.9820271696417406</v>
      </c>
      <c r="EV25" s="19">
        <v>1.1903635612871653</v>
      </c>
      <c r="EW25" s="19">
        <v>1.4547109520690007</v>
      </c>
      <c r="EX25" s="19">
        <v>1.1524434950522966</v>
      </c>
      <c r="EY25" s="19">
        <v>1.3649304903291468</v>
      </c>
      <c r="EZ25" s="19" t="e">
        <v>#DIV/0!</v>
      </c>
      <c r="FA25" s="19">
        <v>23.010076056153871</v>
      </c>
      <c r="FB25" s="19">
        <v>1.1513205096722836</v>
      </c>
      <c r="FC25" s="19">
        <v>2.0459807239292589</v>
      </c>
      <c r="FD25" s="19">
        <v>4.8259837178879357</v>
      </c>
      <c r="FE25" s="19">
        <v>1.2470818928462359</v>
      </c>
      <c r="FF25" s="19">
        <v>0.86980579546976078</v>
      </c>
      <c r="FG25" s="19">
        <v>1.1740578269363124</v>
      </c>
      <c r="FH25" s="19">
        <v>1.8329529377520144</v>
      </c>
      <c r="FI25" s="19">
        <v>1.9232993409972265</v>
      </c>
      <c r="FJ25" s="19">
        <v>0.99224925256775287</v>
      </c>
      <c r="FK25" s="19">
        <v>0.90438858881768669</v>
      </c>
      <c r="FL25" s="19">
        <v>1.3993070025208942</v>
      </c>
      <c r="FM25" s="19">
        <v>0.66650630153887724</v>
      </c>
      <c r="FN25" s="19">
        <v>1.3858682123679813</v>
      </c>
      <c r="FO25" s="19">
        <v>1.1118159602892699</v>
      </c>
      <c r="FP25" s="19">
        <v>5.3592910039669297</v>
      </c>
      <c r="FQ25" s="19">
        <v>2.2415368820410366</v>
      </c>
      <c r="FR25" s="19">
        <v>1.2042741925715286</v>
      </c>
      <c r="FS25" s="19">
        <v>1.1720814530801886</v>
      </c>
      <c r="FT25" s="19">
        <v>1.2582069492604426</v>
      </c>
      <c r="FU25" s="19">
        <v>1.6756130406188343</v>
      </c>
      <c r="FV25" s="19">
        <v>2.0376854328472396</v>
      </c>
      <c r="FW25" s="19" t="e">
        <v>#DIV/0!</v>
      </c>
      <c r="FX25" s="19">
        <v>0.91390231920779796</v>
      </c>
      <c r="FY25" s="19">
        <v>1.7425118928279992</v>
      </c>
      <c r="FZ25" s="19">
        <v>14.099942099529926</v>
      </c>
      <c r="GA25" s="19" t="e">
        <v>#DIV/0!</v>
      </c>
    </row>
    <row r="26" spans="1:183" x14ac:dyDescent="0.3">
      <c r="A26" s="3" t="s">
        <v>85</v>
      </c>
      <c r="B26" s="21">
        <v>21027120</v>
      </c>
      <c r="C26" s="21">
        <v>36414824</v>
      </c>
      <c r="D26" s="21">
        <v>13109258</v>
      </c>
      <c r="E26" s="21">
        <v>11710494</v>
      </c>
      <c r="F26" s="21">
        <v>638687.1875</v>
      </c>
      <c r="G26" s="21">
        <v>7921601</v>
      </c>
      <c r="H26" s="21">
        <v>0</v>
      </c>
      <c r="I26" s="21">
        <v>42125816</v>
      </c>
      <c r="J26" s="21">
        <v>9410714</v>
      </c>
      <c r="K26" s="21">
        <v>12348483</v>
      </c>
      <c r="L26" s="21">
        <v>9463117</v>
      </c>
      <c r="M26" s="21">
        <v>108272904</v>
      </c>
      <c r="N26" s="21">
        <v>32212444</v>
      </c>
      <c r="O26" s="21">
        <v>2005890</v>
      </c>
      <c r="P26" s="21">
        <v>1055678.75</v>
      </c>
      <c r="Q26" s="21">
        <v>13538242</v>
      </c>
      <c r="R26" s="21">
        <v>12174623</v>
      </c>
      <c r="S26" s="21">
        <v>110299.0390625</v>
      </c>
      <c r="T26" s="21">
        <v>1359829</v>
      </c>
      <c r="U26" s="21">
        <v>16493426</v>
      </c>
      <c r="V26" s="21">
        <v>21602826</v>
      </c>
      <c r="W26" s="37">
        <v>0</v>
      </c>
      <c r="X26" s="21">
        <v>3572139.75</v>
      </c>
      <c r="Y26" s="21">
        <v>4859254</v>
      </c>
      <c r="Z26" s="21">
        <v>13685987</v>
      </c>
      <c r="AA26" s="21">
        <v>5674731.5</v>
      </c>
      <c r="AB26" s="21">
        <v>7168686</v>
      </c>
      <c r="AC26" s="21">
        <v>31452034</v>
      </c>
      <c r="AD26" s="21">
        <v>161784.203125</v>
      </c>
      <c r="AE26" s="21">
        <v>412674.90625</v>
      </c>
      <c r="AF26" s="21">
        <v>17765812</v>
      </c>
      <c r="AG26" s="21">
        <v>366290.03125</v>
      </c>
      <c r="AH26" s="21">
        <v>69272.421875</v>
      </c>
      <c r="AI26" s="21">
        <v>5310307.5</v>
      </c>
      <c r="AJ26" s="21">
        <v>31051956</v>
      </c>
      <c r="AK26" s="21">
        <v>2909853.5</v>
      </c>
      <c r="AL26" s="21">
        <v>910677</v>
      </c>
      <c r="AM26" s="21">
        <v>14151392</v>
      </c>
      <c r="AN26" s="21">
        <v>37383588</v>
      </c>
      <c r="AO26" s="21">
        <v>21898188</v>
      </c>
      <c r="AP26" s="21">
        <v>26340214</v>
      </c>
      <c r="AQ26" s="21">
        <v>16216278</v>
      </c>
      <c r="AR26" s="21">
        <v>5409292</v>
      </c>
      <c r="AS26" s="21">
        <v>38471480</v>
      </c>
      <c r="AT26" s="21">
        <v>535960.4375</v>
      </c>
      <c r="AU26" s="21">
        <v>7045132.5</v>
      </c>
      <c r="AV26" s="21">
        <v>9606187</v>
      </c>
      <c r="AW26" s="21">
        <v>399698.125</v>
      </c>
      <c r="AX26" s="21">
        <v>5635784.5</v>
      </c>
      <c r="AY26" s="21">
        <v>6656879</v>
      </c>
      <c r="AZ26" s="21">
        <v>106493984</v>
      </c>
      <c r="BA26" s="21">
        <v>785933056</v>
      </c>
      <c r="BB26" s="21">
        <v>6016225.5</v>
      </c>
      <c r="BC26" s="21">
        <v>28715378</v>
      </c>
      <c r="BD26" s="21">
        <v>0</v>
      </c>
      <c r="BE26" s="21">
        <v>8548068</v>
      </c>
      <c r="BF26" s="21">
        <v>9036975</v>
      </c>
      <c r="BG26" s="21">
        <v>928387.6875</v>
      </c>
      <c r="BH26" s="21">
        <v>196269.765625</v>
      </c>
      <c r="BI26" s="21">
        <v>1377485828.6494141</v>
      </c>
      <c r="BJ26" s="21">
        <f t="shared" si="1"/>
        <v>2016</v>
      </c>
      <c r="BK26" s="21">
        <f t="shared" si="2"/>
        <v>5</v>
      </c>
      <c r="BL26" s="37">
        <f>IF(B26/B14&gt;NONUS!B322,NONUS!B322,IF(B26/B14&lt;NONUS!B336,NONUS!B336,B26/B14))</f>
        <v>1.3001285034312202</v>
      </c>
      <c r="BM26" s="37">
        <f>IF(C26/C14&gt;Rate!C$199,Rate!C$199,IF(C26/C14&lt;Rate!C$212,Rate!C$212,C26/C14))</f>
        <v>1.0315171292440697</v>
      </c>
      <c r="BN26" s="37">
        <f>IF(D26/D14&gt;Rate!D$199,Rate!D$199,IF(D26/D14&lt;Rate!D$212,Rate!D$212,D26/D14))</f>
        <v>1.0437626436986609</v>
      </c>
      <c r="BO26" s="37">
        <f>IF(E26/E14&gt;Rate!E$199,Rate!E$199,IF(E26/E14&lt;Rate!E$212,Rate!E$212,E26/E14))</f>
        <v>0.9240125259566736</v>
      </c>
      <c r="BP26" s="37">
        <f>IF(F26/F14&gt;NONUS!C322,NONUS!C322,IF(F26/F14&lt;NONUS!C336,NONUS!C336,F26/F14))</f>
        <v>1.331539053503165</v>
      </c>
      <c r="BQ26" s="37">
        <f>IF((G26+H26)/(G14+H14)&gt;NONUS!J322,NONUS!J322,IF((G26+H26)/(G14+H14)&lt;NONUS!J336,NONUS!J336,(G26+H26)/(G14+H14)))</f>
        <v>1.018314319535542</v>
      </c>
      <c r="BR26" s="37" t="e">
        <f>IF(H26/H14&gt;Rate!H$199,Rate!H$199,IF(H26/H14&lt;Rate!H$212,Rate!H$212,H26/H14))</f>
        <v>#DIV/0!</v>
      </c>
      <c r="BS26" s="37">
        <f>IF(I26/I14&gt;Rate!I$199,Rate!I$199,IF(I26/I14&lt;Rate!I$212,Rate!I$212,I26/I14))</f>
        <v>1.0485665197216794</v>
      </c>
      <c r="BT26" s="37">
        <f>IF(J26/J14&gt;Rate!J$199,Rate!J$199,IF(J26/J14&lt;Rate!J$212,Rate!J$212,J26/J14))</f>
        <v>1.3711537120805868</v>
      </c>
      <c r="BU26" s="37">
        <f>IF(K26/K14&gt;Rate!K$199,Rate!K$199,IF(K26/K14&lt;Rate!K$212,Rate!K$212,K26/K14))</f>
        <v>1.0851435267630585</v>
      </c>
      <c r="BV26" s="37">
        <f>IF(L26/L14&gt;Rate!L$199,Rate!L$199,IF(L26/L14&lt;Rate!L$212,Rate!L$212,L26/L14))</f>
        <v>1.0798001589955553</v>
      </c>
      <c r="BW26" s="37">
        <f>IF(M26/M14&gt;Rate!M$199,Rate!M$199,IF(M26/M14&lt;Rate!M$212,Rate!M$212,M26/M14))</f>
        <v>1.0318275034244662</v>
      </c>
      <c r="BX26" s="37">
        <f>IF(N26/N14&gt;Rate!N$199,Rate!N$199,IF(N26/N14&lt;Rate!N$212,Rate!N$212,N26/N14))</f>
        <v>1.0248443379244319</v>
      </c>
      <c r="BY26" s="37">
        <f>IF(O26/O14&gt;Rate!O$199,Rate!O$199,IF(O26/O14&lt;Rate!O$212,Rate!O$212,O26/O14))</f>
        <v>2.5961556895498599</v>
      </c>
      <c r="BZ26" s="37">
        <f>IF(P26/P14&gt;Rate!P$199,Rate!P$199,IF(P26/P14&lt;Rate!P$212,Rate!P$212,P26/P14))</f>
        <v>1.1027710003360376</v>
      </c>
      <c r="CA26" s="37">
        <f>IF(Q26/Q14&gt;Rate!Q$199,Rate!Q$199,IF(Q26/Q14&lt;Rate!Q$212,Rate!Q$212,Q26/Q14))</f>
        <v>2.0349361538545367</v>
      </c>
      <c r="CB26" s="37">
        <f>IF(R26/R14&gt;Rate!R$199,Rate!R$199,IF(R26/R14&lt;Rate!R$212,Rate!R$212,R26/R14))</f>
        <v>0.97246803815930982</v>
      </c>
      <c r="CC26" s="37">
        <f>IF(S26/S14&gt;Rate!S$199,Rate!S$199,IF(S26/S14&lt;Rate!S$212,Rate!S$212,S26/S14))</f>
        <v>2.9030566110635379</v>
      </c>
      <c r="CD26" s="37">
        <f>IF(T26/T14&gt;Rate!T$199,Rate!T$199,IF(T26/T14&lt;Rate!T$212,Rate!T$212,T26/T14))</f>
        <v>1.1033218423329267</v>
      </c>
      <c r="CE26" s="37">
        <f>IF(U26/U14&gt;Rate!U$199,Rate!U$199,IF(U26/U14&lt;Rate!U$212,Rate!U$212,U26/U14))</f>
        <v>1.3249338674811162</v>
      </c>
      <c r="CF26" s="37">
        <f>IF(V26/V14&gt;Rate!V$199,Rate!V$199,IF(V26/V14&lt;Rate!V$212,Rate!V$212,V26/V14))</f>
        <v>1.1467564997458886</v>
      </c>
      <c r="CG26" s="37">
        <f t="shared" si="3"/>
        <v>1</v>
      </c>
      <c r="CH26" s="37">
        <f>IF(X26/X14&gt;Rate!X$199,Rate!X$199,IF(X26/X14&lt;Rate!X$212,Rate!X$212,X26/X14))</f>
        <v>3.7380745880312229</v>
      </c>
      <c r="CI26" s="37">
        <f>IF(Y26/Y14&gt;Rate!Y$199,Rate!Y$199,IF(Y26/Y14&lt;Rate!Y$212,Rate!Y$212,Y26/Y14))</f>
        <v>1.0759869710302497</v>
      </c>
      <c r="CJ26" s="37">
        <f>IF(Z26/Z14&gt;Rate!Z$199,Rate!Z$199,IF(Z26/Z14&lt;Rate!Z$212,Rate!Z$212,Z26/Z14))</f>
        <v>1.2141462993564558</v>
      </c>
      <c r="CK26" s="37">
        <f>IF(AA26/AA14&gt;Rate!AA$199,Rate!AA$199,IF(AA26/AA14&lt;Rate!AA$212,Rate!AA$212,AA26/AA14))</f>
        <v>2.053767833451996</v>
      </c>
      <c r="CL26" s="37">
        <f>IF(AB26/AB14&gt;Rate!AB$199,Rate!AB$199,IF(AB26/AB14&lt;Rate!AB$212,Rate!AB$212,AB26/AB14))</f>
        <v>1.7656493500535919</v>
      </c>
      <c r="CM26" s="37">
        <f>IF(AC26/AC14&gt;Rate!AC$199,Rate!AC$199,IF(AC26/AC14&lt;Rate!AC$212,Rate!AC$212,AC26/AC14))</f>
        <v>1.0348325469553279</v>
      </c>
      <c r="CN26" s="37">
        <f>IF(AD26/AD14&gt;Rate!AD$199,Rate!AD$199,IF(AD26/AD14&lt;Rate!AD$212,Rate!AD$212,AD26/AD14))</f>
        <v>1.1993218175521263</v>
      </c>
      <c r="CO26" s="37">
        <f>IF(AE26/AE14&gt;NONUS!E322,NONUS!E322,IF(AE26/AE14&lt;NONUS!E336,NONUS!E336,AE26/AE14))</f>
        <v>1.870110847738649</v>
      </c>
      <c r="CP26" s="37">
        <f>IF(AF26/AF14&gt;Rate!AF$199,Rate!AF$199,IF(AF26/AF14&lt;Rate!AF$212,Rate!AF$212,AF26/AF14))</f>
        <v>1.0284284814374394</v>
      </c>
      <c r="CQ26" s="37">
        <f>IF(AG26/AG14&gt;Rate!AG$199,Rate!AG$199,IF(AG26/AG14&lt;Rate!AG$212,Rate!AG$212,AG26/AG14))</f>
        <v>0</v>
      </c>
      <c r="CR26" s="37">
        <f>IF(AH26/AH14&gt;Rate!AH$199,Rate!AH$199,IF(AH26/AH14&lt;Rate!AH$212,Rate!AH$212,AH26/AH14))</f>
        <v>5.8205128205128203</v>
      </c>
      <c r="CS26" s="37">
        <f>IF(AI26/AI14&gt;Rate!AI$199,Rate!AI$199,IF(AI26/AI14&lt;Rate!AI$212,Rate!AI$212,AI26/AI14))</f>
        <v>1.1006238372613588</v>
      </c>
      <c r="CT26" s="37">
        <f>IF(AJ26/AJ14&gt;Rate!AJ$199,Rate!AJ$199,IF(AJ26/AJ14&lt;Rate!AJ$212,Rate!AJ$212,AJ26/AJ14))</f>
        <v>1.1212140557083712</v>
      </c>
      <c r="CU26" s="37">
        <f>IF(AK26/AK14&gt;Rate!AK$199,Rate!AK$199,IF(AK26/AK14&lt;Rate!AK$212,Rate!AK$212,AK26/AK14))</f>
        <v>1.0463495977868771</v>
      </c>
      <c r="CV26" s="37">
        <f>IF(AL26/AL14&gt;NONUS!F322,NONUS!F322,IF(AL26/AL14&lt;NONUS!F336,NONUS!F336,AL26/AL14))</f>
        <v>1.0623290537113377</v>
      </c>
      <c r="CW26" s="37">
        <f>IF(AM26/AM14&gt;Rate!AM$199,Rate!AM$199,IF(AM26/AM14&lt;Rate!AM$212,Rate!AM$212,AM26/AM14))</f>
        <v>0.98220864154472687</v>
      </c>
      <c r="CX26" s="37">
        <f>IF(AN26/AN14&gt;Rate!AN$199,Rate!AN$199,IF(AN26/AN14&lt;Rate!AN$212,Rate!AN$212,AN26/AN14))</f>
        <v>1.0955398400630183</v>
      </c>
      <c r="CY26" s="37">
        <f>IF(AO26/AO14&gt;Rate!AO$199,Rate!AO$199,IF(AO26/AO14&lt;Rate!AO$212,Rate!AO$212,AO26/AO14))</f>
        <v>0.99780864911957745</v>
      </c>
      <c r="CZ26" s="37">
        <f>IF(AP26/AP14&gt;Rate!AP$199,Rate!AP$199,IF(AP26/AP14&lt;Rate!AP$212,Rate!AP$212,AP26/AP14))</f>
        <v>1.1619426040307346</v>
      </c>
      <c r="DA26" s="37">
        <f>IF(AQ26/AQ14&gt;NONUS!G322,NONUS!G322,IF(AQ26/AQ14&lt;NONUS!G336,NONUS!G336,AQ26/AQ14))</f>
        <v>1.5989687461082951</v>
      </c>
      <c r="DB26" s="37">
        <f>IF(AR26/AR14&gt;Rate!AR$199,Rate!AR$199,IF(AR26/AR14&lt;Rate!AR$212,Rate!AR$212,AR26/AR14))</f>
        <v>1.1180873367373663</v>
      </c>
      <c r="DC26" s="37">
        <f>IF(AS26/AS14&gt;Rate!AS$199,Rate!AS$199,IF(AS26/AS14&lt;Rate!AS$212,Rate!AS$212,AS26/AS14))</f>
        <v>1.0929957887614468</v>
      </c>
      <c r="DD26" s="37">
        <f t="shared" si="4"/>
        <v>1.5555727482574249</v>
      </c>
      <c r="DE26" s="37">
        <f>IF(AU26/AU14&gt;Rate!AU$199,Rate!AU$199,IF(AU26/AU14&lt;Rate!AU$212,Rate!AU$212,AU26/AU14))</f>
        <v>1.2911254434437673</v>
      </c>
      <c r="DF26" s="37">
        <f>IF(AV26/AV14&gt;Rate!AV$199,Rate!AV$199,IF(AV26/AV14&lt;Rate!AV$212,Rate!AV$212,AV26/AV14))</f>
        <v>1.0159141986950315</v>
      </c>
      <c r="DG26" s="37">
        <f>IF(AW26/AW14&gt;Rate!AW$199,Rate!AW$199,IF(AW26/AW14&lt;Rate!AW$212,Rate!AW$212,AW26/AW14))</f>
        <v>2.7551042388273692</v>
      </c>
      <c r="DH26" s="37">
        <f>IF(AX26/AX14&gt;NONUS!I322,NONUS!I322,IF(AX26/AX14&lt;NONUS!I336,NONUS!I336,AX26/AX14))</f>
        <v>1.0140617379570391</v>
      </c>
      <c r="DI26" s="37">
        <f>IF(AY26/AY14&gt;Rate!AY$199,Rate!AY$199,IF(AY26/AY14&lt;Rate!AY$212,Rate!AY$212,AY26/AY14))</f>
        <v>1.044757867038687</v>
      </c>
      <c r="DJ26" s="37">
        <f>IF(AZ26/AZ14&gt;Rate!AZ$199,Rate!AZ$199,IF(AZ26/AZ14&lt;Rate!AZ$212,Rate!AZ$212,AZ26/AZ14))</f>
        <v>1.0409373242524846</v>
      </c>
      <c r="DK26" s="37">
        <f>IF(BA26/BA14&gt;Rate!BA$199,Rate!BA$199,IF(BA26/BA14&lt;Rate!BA$212,Rate!BA$212,BA26/BA14))</f>
        <v>1.090369823681782</v>
      </c>
      <c r="DL26" s="37">
        <f>IF(BB26/BB14&gt;Rate!BB$199,Rate!BB$199,IF(BB26/BB14&lt;Rate!BB$212,Rate!BB$212,BB26/BB14))</f>
        <v>1.0138171218969128</v>
      </c>
      <c r="DM26" s="37">
        <f>IF(BC26/BC14&gt;Rate!BC$199,Rate!BC$199,IF(BC26/BC14&lt;Rate!BC$212,Rate!BC$212,BC26/BC14))</f>
        <v>1.0941338205400297</v>
      </c>
      <c r="DN26" s="37" t="e">
        <f>IF(BD26/BD14&gt;Rate!BD$199,Rate!BD$199,IF(BD26/BD14&lt;Rate!BD$212,Rate!BD$212,BD26/BD14))</f>
        <v>#DIV/0!</v>
      </c>
      <c r="DO26" s="37">
        <f>IF(BE26/BE14&gt;Rate!BE$199,Rate!BE$199,IF(BE26/BE14&lt;Rate!BE$212,Rate!BE$212,BE26/BE14))</f>
        <v>1.1094934660076905</v>
      </c>
      <c r="DP26" s="37">
        <f>IF(BF26/BF14&gt;Rate!BF$199,Rate!BF$199,IF(BF26/BF14&lt;Rate!BF$212,Rate!BF$212,BF26/BF14))</f>
        <v>1.3208399583182271</v>
      </c>
      <c r="DQ26" s="37">
        <f>IF(BG26/BG14&gt;Rate!BG$199,Rate!BG$199,IF(BG26/BG14&lt;Rate!BG$212,Rate!BG$212,BG26/BG14))</f>
        <v>0.9118649230603767</v>
      </c>
      <c r="DR26" s="37">
        <f>IF(BH26/BH14&gt;Rate!BH$199,Rate!BH$199,IF(BH26/BH14&lt;Rate!BH$212,Rate!BH$212,BH26/BH14))</f>
        <v>0.92910365984857579</v>
      </c>
      <c r="DU26" s="19">
        <v>1.6249306676283257</v>
      </c>
      <c r="DV26" s="19">
        <v>1.1063858473036197</v>
      </c>
      <c r="DW26" s="19">
        <v>1.5437072099032159</v>
      </c>
      <c r="DX26" s="19">
        <v>0.55891279758526979</v>
      </c>
      <c r="DY26" s="19">
        <v>0.94201978878278969</v>
      </c>
      <c r="DZ26" s="19">
        <v>1.0387577897958324</v>
      </c>
      <c r="EA26" s="19" t="e">
        <v>#DIV/0!</v>
      </c>
      <c r="EB26" s="19">
        <v>0.75673587451082513</v>
      </c>
      <c r="EC26" s="19">
        <v>3.0570017211945917</v>
      </c>
      <c r="ED26" s="19">
        <v>1.1814079957324481</v>
      </c>
      <c r="EE26" s="19">
        <v>2.3275479345851657</v>
      </c>
      <c r="EF26" s="19">
        <v>1.0012760550090536</v>
      </c>
      <c r="EG26" s="19">
        <v>1.0711599204899434</v>
      </c>
      <c r="EH26" s="19">
        <v>15.265863163228973</v>
      </c>
      <c r="EI26" s="19">
        <v>0.97082117903870013</v>
      </c>
      <c r="EJ26" s="19">
        <v>37.426069180873306</v>
      </c>
      <c r="EK26" s="19">
        <v>2.1441473116546717</v>
      </c>
      <c r="EL26" s="19">
        <v>2.4309841367437008</v>
      </c>
      <c r="EM26" s="19">
        <v>18.239053839679169</v>
      </c>
      <c r="EN26" s="19">
        <v>2.0641743686094154</v>
      </c>
      <c r="EO26" s="19">
        <v>1.5178392097959372</v>
      </c>
      <c r="EP26" s="19" t="e">
        <v>#DIV/0!</v>
      </c>
      <c r="EQ26" s="19">
        <v>8.8721404678564575</v>
      </c>
      <c r="ER26" s="19">
        <v>1.4559755552855449</v>
      </c>
      <c r="ES26" s="19">
        <v>1.5566187270018583</v>
      </c>
      <c r="ET26" s="19">
        <v>5.8799676611387612</v>
      </c>
      <c r="EU26" s="19">
        <v>12.140928541969529</v>
      </c>
      <c r="EV26" s="19">
        <v>1.3266255581176429</v>
      </c>
      <c r="EW26" s="19">
        <v>1.1471030765977124</v>
      </c>
      <c r="EX26" s="19">
        <v>1.6222859545607959</v>
      </c>
      <c r="EY26" s="19">
        <v>1.2898639588080281</v>
      </c>
      <c r="EZ26" s="19" t="e">
        <v>#DIV/0!</v>
      </c>
      <c r="FA26" s="19">
        <v>8.5043058823267899</v>
      </c>
      <c r="FB26" s="19">
        <v>1.3911776730756018</v>
      </c>
      <c r="FC26" s="19">
        <v>2.5192169131134867</v>
      </c>
      <c r="FD26" s="19">
        <v>1.7146520524290336</v>
      </c>
      <c r="FE26" s="19">
        <v>5.8975434930365944</v>
      </c>
      <c r="FF26" s="19">
        <v>0.77774565160821307</v>
      </c>
      <c r="FG26" s="19">
        <v>1.6508314898958902</v>
      </c>
      <c r="FH26" s="19">
        <v>2.3253382195693604</v>
      </c>
      <c r="FI26" s="19">
        <v>1.8373229151925978</v>
      </c>
      <c r="FJ26" s="19">
        <v>1.4479966894261442</v>
      </c>
      <c r="FK26" s="19">
        <v>1.1548642945956469</v>
      </c>
      <c r="FL26" s="19">
        <v>1.6542889982469888</v>
      </c>
      <c r="FM26" s="19">
        <v>0.88929277343721103</v>
      </c>
      <c r="FN26" s="19">
        <v>2.1904843812678232</v>
      </c>
      <c r="FO26" s="19">
        <v>0.99226869998164913</v>
      </c>
      <c r="FP26" s="19">
        <v>1.9157846027590262</v>
      </c>
      <c r="FQ26" s="19">
        <v>2.0276231598901648</v>
      </c>
      <c r="FR26" s="19">
        <v>1.2383085700734293</v>
      </c>
      <c r="FS26" s="19">
        <v>1.2801502709340944</v>
      </c>
      <c r="FT26" s="19">
        <v>1.3215906590501425</v>
      </c>
      <c r="FU26" s="19">
        <v>1.421811246720861</v>
      </c>
      <c r="FV26" s="19">
        <v>2.9592539116104386</v>
      </c>
      <c r="FW26" s="19" t="e">
        <v>#DIV/0!</v>
      </c>
      <c r="FX26" s="19">
        <v>1.0837341726155278</v>
      </c>
      <c r="FY26" s="19">
        <v>1.7544396084213267</v>
      </c>
      <c r="FZ26" s="19">
        <v>4482.1204875779231</v>
      </c>
      <c r="GA26" s="19" t="e">
        <v>#DIV/0!</v>
      </c>
    </row>
    <row r="27" spans="1:183" x14ac:dyDescent="0.3">
      <c r="A27" s="3" t="s">
        <v>86</v>
      </c>
      <c r="B27" s="21">
        <v>19693306</v>
      </c>
      <c r="C27" s="21">
        <v>35585948</v>
      </c>
      <c r="D27" s="21">
        <v>16456338</v>
      </c>
      <c r="E27" s="21">
        <v>14740913</v>
      </c>
      <c r="F27" s="21">
        <v>292076.40625</v>
      </c>
      <c r="G27" s="21">
        <v>8210437</v>
      </c>
      <c r="H27" s="21">
        <v>0</v>
      </c>
      <c r="I27" s="21">
        <v>33475094</v>
      </c>
      <c r="J27" s="21">
        <v>7975771</v>
      </c>
      <c r="K27" s="21">
        <v>10894318</v>
      </c>
      <c r="L27" s="21">
        <v>10061360</v>
      </c>
      <c r="M27" s="21">
        <v>115269856</v>
      </c>
      <c r="N27" s="21">
        <v>34094216</v>
      </c>
      <c r="O27" s="21">
        <v>3270147.25</v>
      </c>
      <c r="P27" s="21">
        <v>410846.53125</v>
      </c>
      <c r="Q27" s="21">
        <v>14219586</v>
      </c>
      <c r="R27" s="21">
        <v>15665036</v>
      </c>
      <c r="S27" s="21">
        <v>862936.0625</v>
      </c>
      <c r="T27" s="21">
        <v>4029685.75</v>
      </c>
      <c r="U27" s="21">
        <v>22303628</v>
      </c>
      <c r="V27" s="21">
        <v>17755146</v>
      </c>
      <c r="W27" s="37">
        <v>17862.240234375</v>
      </c>
      <c r="X27" s="21">
        <v>6879455.5</v>
      </c>
      <c r="Y27" s="21">
        <v>3888151.25</v>
      </c>
      <c r="Z27" s="21">
        <v>15859898</v>
      </c>
      <c r="AA27" s="21">
        <v>6027741</v>
      </c>
      <c r="AB27" s="21">
        <v>8331538.5</v>
      </c>
      <c r="AC27" s="21">
        <v>30275250</v>
      </c>
      <c r="AD27" s="21">
        <v>214846</v>
      </c>
      <c r="AE27" s="21">
        <v>950319.75</v>
      </c>
      <c r="AF27" s="21">
        <v>20333378</v>
      </c>
      <c r="AG27" s="21">
        <v>479118.96875</v>
      </c>
      <c r="AH27" s="21">
        <v>661748.8125</v>
      </c>
      <c r="AI27" s="21">
        <v>4312877.5</v>
      </c>
      <c r="AJ27" s="21">
        <v>32655866</v>
      </c>
      <c r="AK27" s="21">
        <v>2887047.25</v>
      </c>
      <c r="AL27" s="21">
        <v>1080299</v>
      </c>
      <c r="AM27" s="21">
        <v>14065584</v>
      </c>
      <c r="AN27" s="21">
        <v>52616620</v>
      </c>
      <c r="AO27" s="21">
        <v>25000626</v>
      </c>
      <c r="AP27" s="21">
        <v>31229556</v>
      </c>
      <c r="AQ27" s="21">
        <v>24765030</v>
      </c>
      <c r="AR27" s="21">
        <v>2107572</v>
      </c>
      <c r="AS27" s="21">
        <v>41646584</v>
      </c>
      <c r="AT27" s="21">
        <v>1132889.125</v>
      </c>
      <c r="AU27" s="21">
        <v>6077797.5</v>
      </c>
      <c r="AV27" s="21">
        <v>10150823</v>
      </c>
      <c r="AW27" s="21">
        <v>978365.25</v>
      </c>
      <c r="AX27" s="21">
        <v>5397501.5</v>
      </c>
      <c r="AY27" s="21">
        <v>6418392.5</v>
      </c>
      <c r="AZ27" s="21">
        <v>140723232</v>
      </c>
      <c r="BA27" s="21">
        <v>863225024</v>
      </c>
      <c r="BB27" s="21">
        <v>5354537.5</v>
      </c>
      <c r="BC27" s="21">
        <v>35238056</v>
      </c>
      <c r="BD27" s="21">
        <v>0</v>
      </c>
      <c r="BE27" s="21">
        <v>2263814.75</v>
      </c>
      <c r="BF27" s="21">
        <v>8762832</v>
      </c>
      <c r="BG27" s="21">
        <v>1463720</v>
      </c>
      <c r="BH27" s="21">
        <v>170833.40625</v>
      </c>
      <c r="BI27" s="21">
        <v>1506712887.5483398</v>
      </c>
      <c r="BJ27" s="21">
        <f t="shared" si="1"/>
        <v>2016</v>
      </c>
      <c r="BK27" s="21">
        <f t="shared" si="2"/>
        <v>6</v>
      </c>
      <c r="BL27" s="37">
        <f>IF(B27/B15&gt;NONUS!B323,NONUS!B323,IF(B27/B15&lt;NONUS!B337,NONUS!B337,B27/B15))</f>
        <v>1.1078264673311309</v>
      </c>
      <c r="BM27" s="37">
        <f>IF(C27/C15&gt;Rate!C$200,Rate!C$200,IF(C27/C15&lt;Rate!C$213,Rate!C$213,C27/C15))</f>
        <v>1.0216445647832582</v>
      </c>
      <c r="BN27" s="37">
        <f>IF(D27/D15&gt;Rate!D$200,Rate!D$200,IF(D27/D15&lt;Rate!D$213,Rate!D$213,D27/D15))</f>
        <v>1.0181613964264482</v>
      </c>
      <c r="BO27" s="37">
        <f>IF(E27/E15&gt;Rate!E$200,Rate!E$200,IF(E27/E15&lt;Rate!E$213,Rate!E$213,E27/E15))</f>
        <v>0.98364212378002402</v>
      </c>
      <c r="BP27" s="37">
        <f>IF(F27/F15&gt;NONUS!C323,NONUS!C323,IF(F27/F15&lt;NONUS!C337,NONUS!C337,F27/F15))</f>
        <v>0.85100252538864185</v>
      </c>
      <c r="BQ27" s="37">
        <f>IF((G27+H27)/(G15+H15)&gt;NONUS!J323,NONUS!J323,IF((G27+H27)/(G15+H15)&lt;NONUS!J337,NONUS!J337,(G27+H27)/(G15+H15)))</f>
        <v>1.0154208367611754</v>
      </c>
      <c r="BR27" s="37" t="e">
        <f>IF(H27/H15&gt;Rate!H$200,Rate!H$200,IF(H27/H15&lt;Rate!H$213,Rate!H$213,H27/H15))</f>
        <v>#DIV/0!</v>
      </c>
      <c r="BS27" s="37">
        <f>IF(I27/I15&gt;Rate!I$200,Rate!I$200,IF(I27/I15&lt;Rate!I$213,Rate!I$213,I27/I15))</f>
        <v>0.99578206049292839</v>
      </c>
      <c r="BT27" s="37">
        <f>IF(J27/J15&gt;Rate!J$200,Rate!J$200,IF(J27/J15&lt;Rate!J$213,Rate!J$213,J27/J15))</f>
        <v>1.2939282264530261</v>
      </c>
      <c r="BU27" s="37">
        <f>IF(K27/K15&gt;Rate!K$200,Rate!K$200,IF(K27/K15&lt;Rate!K$213,Rate!K$213,K27/K15))</f>
        <v>1.0409719531509409</v>
      </c>
      <c r="BV27" s="37">
        <f>IF(L27/L15&gt;Rate!L$200,Rate!L$200,IF(L27/L15&lt;Rate!L$213,Rate!L$213,L27/L15))</f>
        <v>1.0144909415986296</v>
      </c>
      <c r="BW27" s="37">
        <f>IF(M27/M15&gt;Rate!M$200,Rate!M$200,IF(M27/M15&lt;Rate!M$213,Rate!M$213,M27/M15))</f>
        <v>1.0260508832148796</v>
      </c>
      <c r="BX27" s="37">
        <f>IF(N27/N15&gt;Rate!N$200,Rate!N$200,IF(N27/N15&lt;Rate!N$213,Rate!N$213,N27/N15))</f>
        <v>1.0239302768384317</v>
      </c>
      <c r="BY27" s="37">
        <f>IF(O27/O15&gt;Rate!O$200,Rate!O$200,IF(O27/O15&lt;Rate!O$213,Rate!O$213,O27/O15))</f>
        <v>1.1761549987393769</v>
      </c>
      <c r="BZ27" s="37">
        <f>IF(P27/P15&gt;Rate!P$200,Rate!P$200,IF(P27/P15&lt;Rate!P$213,Rate!P$213,P27/P15))</f>
        <v>0.8098784543728027</v>
      </c>
      <c r="CA27" s="37">
        <f>IF(Q27/Q15&gt;Rate!Q$200,Rate!Q$200,IF(Q27/Q15&lt;Rate!Q$213,Rate!Q$213,Q27/Q15))</f>
        <v>1.0848708824918638</v>
      </c>
      <c r="CB27" s="37">
        <f>IF(R27/R15&gt;Rate!R$200,Rate!R$200,IF(R27/R15&lt;Rate!R$213,Rate!R$213,R27/R15))</f>
        <v>1.0820695172634072</v>
      </c>
      <c r="CC27" s="37">
        <f>IF(S27/S15&gt;Rate!S$200,Rate!S$200,IF(S27/S15&lt;Rate!S$213,Rate!S$213,S27/S15))</f>
        <v>1.379797520097888</v>
      </c>
      <c r="CD27" s="37">
        <f>IF(T27/T15&gt;Rate!T$200,Rate!T$200,IF(T27/T15&lt;Rate!T$213,Rate!T$213,T27/T15))</f>
        <v>0.84889872606808947</v>
      </c>
      <c r="CE27" s="37">
        <f>IF(U27/U15&gt;Rate!U$200,Rate!U$200,IF(U27/U15&lt;Rate!U$213,Rate!U$213,U27/U15))</f>
        <v>1.1135159142470608</v>
      </c>
      <c r="CF27" s="37">
        <f>IF(V27/V15&gt;Rate!V$200,Rate!V$200,IF(V27/V15&lt;Rate!V$213,Rate!V$213,V27/V15))</f>
        <v>1.0321213520579708</v>
      </c>
      <c r="CG27" s="37">
        <f t="shared" si="3"/>
        <v>1.0481347191766999</v>
      </c>
      <c r="CH27" s="37">
        <f>IF(X27/X15&gt;Rate!X$200,Rate!X$200,IF(X27/X15&lt;Rate!X$213,Rate!X$213,X27/X15))</f>
        <v>1.2738187312464877</v>
      </c>
      <c r="CI27" s="37">
        <f>IF(Y27/Y15&gt;Rate!Y$200,Rate!Y$200,IF(Y27/Y15&lt;Rate!Y$213,Rate!Y$213,Y27/Y15))</f>
        <v>1.0912303072937124</v>
      </c>
      <c r="CJ27" s="37">
        <f>IF(Z27/Z15&gt;Rate!Z$200,Rate!Z$200,IF(Z27/Z15&lt;Rate!Z$213,Rate!Z$213,Z27/Z15))</f>
        <v>1.098552270575303</v>
      </c>
      <c r="CK27" s="37">
        <f>IF(AA27/AA15&gt;Rate!AA$200,Rate!AA$200,IF(AA27/AA15&lt;Rate!AA$213,Rate!AA$213,AA27/AA15))</f>
        <v>1.2489552655682448</v>
      </c>
      <c r="CL27" s="37">
        <f>IF(AB27/AB15&gt;Rate!AB$200,Rate!AB$200,IF(AB27/AB15&lt;Rate!AB$213,Rate!AB$213,AB27/AB15))</f>
        <v>1.0895186864374087</v>
      </c>
      <c r="CM27" s="37">
        <f>IF(AC27/AC15&gt;Rate!AC$200,Rate!AC$200,IF(AC27/AC15&lt;Rate!AC$213,Rate!AC$213,AC27/AC15))</f>
        <v>1.022225342051839</v>
      </c>
      <c r="CN27" s="37">
        <f>IF(AD27/AD15&gt;Rate!AD$200,Rate!AD$200,IF(AD27/AD15&lt;Rate!AD$213,Rate!AD$213,AD27/AD15))</f>
        <v>1.0449123711465556</v>
      </c>
      <c r="CO27" s="37">
        <f>IF(AE27/AE15&gt;NONUS!E323,NONUS!E323,IF(AE27/AE15&lt;NONUS!E337,NONUS!E337,AE27/AE15))</f>
        <v>0.99335116364925624</v>
      </c>
      <c r="CP27" s="37">
        <f>IF(AF27/AF15&gt;Rate!AF$200,Rate!AF$200,IF(AF27/AF15&lt;Rate!AF$213,Rate!AF$213,AF27/AF15))</f>
        <v>1.032799891667995</v>
      </c>
      <c r="CQ27" s="37">
        <f>IF(AG27/AG15&gt;Rate!AG$200,Rate!AG$200,IF(AG27/AG15&lt;Rate!AG$213,Rate!AG$213,AG27/AG15))</f>
        <v>0</v>
      </c>
      <c r="CR27" s="37">
        <f>IF(AH27/AH15&gt;Rate!AH$200,Rate!AH$200,IF(AH27/AH15&lt;Rate!AH$213,Rate!AH$213,AH27/AH15))</f>
        <v>1.0424448506499144</v>
      </c>
      <c r="CS27" s="37">
        <f>IF(AI27/AI15&gt;Rate!AI$200,Rate!AI$200,IF(AI27/AI15&lt;Rate!AI$213,Rate!AI$213,AI27/AI15))</f>
        <v>1.0291675759336896</v>
      </c>
      <c r="CT27" s="37">
        <f>IF(AJ27/AJ15&gt;Rate!AJ$200,Rate!AJ$200,IF(AJ27/AJ15&lt;Rate!AJ$213,Rate!AJ$213,AJ27/AJ15))</f>
        <v>1.0785112942617983</v>
      </c>
      <c r="CU27" s="37">
        <f>IF(AK27/AK15&gt;Rate!AK$200,Rate!AK$200,IF(AK27/AK15&lt;Rate!AK$213,Rate!AK$213,AK27/AK15))</f>
        <v>1.1030124986616117</v>
      </c>
      <c r="CV27" s="37">
        <f>IF(AL27/AL15&gt;NONUS!F323,NONUS!F323,IF(AL27/AL15&lt;NONUS!F337,NONUS!F337,AL27/AL15))</f>
        <v>0.97058013284957012</v>
      </c>
      <c r="CW27" s="37">
        <f>IF(AM27/AM15&gt;Rate!AM$200,Rate!AM$200,IF(AM27/AM15&lt;Rate!AM$213,Rate!AM$213,AM27/AM15))</f>
        <v>0.97891505221405872</v>
      </c>
      <c r="CX27" s="37">
        <f>IF(AN27/AN15&gt;Rate!AN$200,Rate!AN$200,IF(AN27/AN15&lt;Rate!AN$213,Rate!AN$213,AN27/AN15))</f>
        <v>1.0122703045378634</v>
      </c>
      <c r="CY27" s="37">
        <f>IF(AO27/AO15&gt;Rate!AO$200,Rate!AO$200,IF(AO27/AO15&lt;Rate!AO$213,Rate!AO$213,AO27/AO15))</f>
        <v>0.95429572334300816</v>
      </c>
      <c r="CZ27" s="37">
        <f>IF(AP27/AP15&gt;Rate!AP$200,Rate!AP$200,IF(AP27/AP15&lt;Rate!AP$213,Rate!AP$213,AP27/AP15))</f>
        <v>1.0791936929683121</v>
      </c>
      <c r="DA27" s="37">
        <f>IF(AQ27/AQ15&gt;NONUS!G323,NONUS!G323,IF(AQ27/AQ15&lt;NONUS!G337,NONUS!G337,AQ27/AQ15))</f>
        <v>1.1385735945219069</v>
      </c>
      <c r="DB27" s="37">
        <f>IF(AR27/AR15&gt;Rate!AR$200,Rate!AR$200,IF(AR27/AR15&lt;Rate!AR$213,Rate!AR$213,AR27/AR15))</f>
        <v>0.93808087672291363</v>
      </c>
      <c r="DC27" s="37">
        <f>IF(AS27/AS15&gt;Rate!AS$200,Rate!AS$200,IF(AS27/AS15&lt;Rate!AS$213,Rate!AS$213,AS27/AS15))</f>
        <v>1.0810912456667139</v>
      </c>
      <c r="DD27" s="37">
        <f t="shared" si="4"/>
        <v>1.0627655928095416</v>
      </c>
      <c r="DE27" s="37">
        <f>IF(AU27/AU15&gt;Rate!AU$200,Rate!AU$200,IF(AU27/AU15&lt;Rate!AU$213,Rate!AU$213,AU27/AU15))</f>
        <v>1.0114652355903839</v>
      </c>
      <c r="DF27" s="37">
        <f>IF(AV27/AV15&gt;Rate!AV$200,Rate!AV$200,IF(AV27/AV15&lt;Rate!AV$213,Rate!AV$213,AV27/AV15))</f>
        <v>1.0244300190377154</v>
      </c>
      <c r="DG27" s="37">
        <f>IF(AW27/AW15&gt;Rate!AW$200,Rate!AW$200,IF(AW27/AW15&lt;Rate!AW$213,Rate!AW$213,AW27/AW15))</f>
        <v>1.3870941187385311</v>
      </c>
      <c r="DH27" s="37">
        <f>IF(AX27/AX15&gt;NONUS!I323,NONUS!I323,IF(AX27/AX15&lt;NONUS!I337,NONUS!I337,AX27/AX15))</f>
        <v>1.0149598171925778</v>
      </c>
      <c r="DI27" s="37">
        <f>IF(AY27/AY15&gt;Rate!AY$200,Rate!AY$200,IF(AY27/AY15&lt;Rate!AY$213,Rate!AY$213,AY27/AY15))</f>
        <v>1.0326224714222154</v>
      </c>
      <c r="DJ27" s="37">
        <f>IF(AZ27/AZ15&gt;Rate!AZ$200,Rate!AZ$200,IF(AZ27/AZ15&lt;Rate!AZ$213,Rate!AZ$213,AZ27/AZ15))</f>
        <v>1.0203912295472526</v>
      </c>
      <c r="DK27" s="37">
        <f>IF(BA27/BA15&gt;Rate!BA$200,Rate!BA$200,IF(BA27/BA15&lt;Rate!BA$213,Rate!BA$213,BA27/BA15))</f>
        <v>1.0428412674984464</v>
      </c>
      <c r="DL27" s="37">
        <f>IF(BB27/BB15&gt;Rate!BB$200,Rate!BB$200,IF(BB27/BB15&lt;Rate!BB$213,Rate!BB$213,BB27/BB15))</f>
        <v>1.0631707004954247</v>
      </c>
      <c r="DM27" s="37">
        <f>IF(BC27/BC15&gt;Rate!BC$200,Rate!BC$200,IF(BC27/BC15&lt;Rate!BC$213,Rate!BC$213,BC27/BC15))</f>
        <v>1.1503467291918741</v>
      </c>
      <c r="DN27" s="37" t="e">
        <f>IF(BD27/BD15&gt;Rate!BD$200,Rate!BD$200,IF(BD27/BD15&lt;Rate!BD$213,Rate!BD$213,BD27/BD15))</f>
        <v>#DIV/0!</v>
      </c>
      <c r="DO27" s="37">
        <f>IF(BE27/BE15&gt;Rate!BE$200,Rate!BE$200,IF(BE27/BE15&lt;Rate!BE$213,Rate!BE$213,BE27/BE15))</f>
        <v>1.0198803975246054</v>
      </c>
      <c r="DP27" s="37">
        <f>IF(BF27/BF15&gt;Rate!BF$200,Rate!BF$200,IF(BF27/BF15&lt;Rate!BF$213,Rate!BF$213,BF27/BF15))</f>
        <v>1.1433655636037179</v>
      </c>
      <c r="DQ27" s="37">
        <f>IF(BG27/BG15&gt;Rate!BG$200,Rate!BG$200,IF(BG27/BG15&lt;Rate!BG$213,Rate!BG$213,BG27/BG15))</f>
        <v>0.82563325817636934</v>
      </c>
      <c r="DR27" s="37">
        <f>IF(BH27/BH15&gt;Rate!BH$200,Rate!BH$200,IF(BH27/BH15&lt;Rate!BH$213,Rate!BH$213,BH27/BH15))</f>
        <v>1.0712642565452095</v>
      </c>
      <c r="DU27" s="19">
        <v>1.9219705622189964</v>
      </c>
      <c r="DV27" s="19">
        <v>1.0221009012836662</v>
      </c>
      <c r="DW27" s="19">
        <v>0.97475318106815056</v>
      </c>
      <c r="DX27" s="19">
        <v>0.62330438374968755</v>
      </c>
      <c r="DY27" s="19">
        <v>0.49737202475125691</v>
      </c>
      <c r="DZ27" s="19">
        <v>1.0074749006416444</v>
      </c>
      <c r="EA27" s="19" t="e">
        <v>#DIV/0!</v>
      </c>
      <c r="EB27" s="19">
        <v>0.73522035297867794</v>
      </c>
      <c r="EC27" s="19">
        <v>1.3847533185824579</v>
      </c>
      <c r="ED27" s="19">
        <v>1.2977753638766065</v>
      </c>
      <c r="EE27" s="19">
        <v>2.1145432799245847</v>
      </c>
      <c r="EF27" s="19">
        <v>1.0106882895568481</v>
      </c>
      <c r="EG27" s="19">
        <v>0.98942626041342718</v>
      </c>
      <c r="EH27" s="19">
        <v>1.5426030967974622</v>
      </c>
      <c r="EI27" s="19">
        <v>0.31672955136470804</v>
      </c>
      <c r="EJ27" s="19">
        <v>2.1189377433787246</v>
      </c>
      <c r="EK27" s="19">
        <v>2.0270077381621463</v>
      </c>
      <c r="EL27" s="19">
        <v>1.4980089546263196</v>
      </c>
      <c r="EM27" s="19">
        <v>12.64916513611132</v>
      </c>
      <c r="EN27" s="19">
        <v>1.3210693349971885</v>
      </c>
      <c r="EO27" s="19">
        <v>1.2032167325598624</v>
      </c>
      <c r="EP27" s="19">
        <v>0.30236875263624635</v>
      </c>
      <c r="EQ27" s="19">
        <v>2.8354437136580786</v>
      </c>
      <c r="ER27" s="19">
        <v>1.4075939629356364</v>
      </c>
      <c r="ES27" s="19">
        <v>1.3714972419983873</v>
      </c>
      <c r="ET27" s="19">
        <v>2.0179512382022202</v>
      </c>
      <c r="EU27" s="19">
        <v>1.3123853196892774</v>
      </c>
      <c r="EV27" s="19">
        <v>1.0297480783942645</v>
      </c>
      <c r="EW27" s="19">
        <v>1.0831987905548091</v>
      </c>
      <c r="EX27" s="19">
        <v>1.5660410670030138</v>
      </c>
      <c r="EY27" s="19">
        <v>1.1161165694955637</v>
      </c>
      <c r="EZ27" s="19" t="e">
        <v>#DIV/0!</v>
      </c>
      <c r="FA27" s="19">
        <v>2.2045618676087662</v>
      </c>
      <c r="FB27" s="19">
        <v>1.283898729613377</v>
      </c>
      <c r="FC27" s="19">
        <v>1.7817578394126099</v>
      </c>
      <c r="FD27" s="19">
        <v>0.79847816122730941</v>
      </c>
      <c r="FE27" s="19">
        <v>1.0523639894031709</v>
      </c>
      <c r="FF27" s="19">
        <v>0.80923583058553317</v>
      </c>
      <c r="FG27" s="19">
        <v>1.1770495660269762</v>
      </c>
      <c r="FH27" s="19">
        <v>1.8209693372898121</v>
      </c>
      <c r="FI27" s="19">
        <v>1.1772791756009735</v>
      </c>
      <c r="FJ27" s="19">
        <v>1.2582508000668309</v>
      </c>
      <c r="FK27" s="19">
        <v>0.71972424723390127</v>
      </c>
      <c r="FL27" s="19">
        <v>1.4013208419821597</v>
      </c>
      <c r="FM27" s="19">
        <v>0.91973900049694468</v>
      </c>
      <c r="FN27" s="19">
        <v>1.4056144969780551</v>
      </c>
      <c r="FO27" s="19">
        <v>0.98116719655651741</v>
      </c>
      <c r="FP27" s="19">
        <v>1.3813786401896322</v>
      </c>
      <c r="FQ27" s="19">
        <v>1.9077360569444965</v>
      </c>
      <c r="FR27" s="19">
        <v>1.0420585691238327</v>
      </c>
      <c r="FS27" s="19">
        <v>1.018429234591032</v>
      </c>
      <c r="FT27" s="19">
        <v>1.1189240833924421</v>
      </c>
      <c r="FU27" s="19">
        <v>1.1236422820544996</v>
      </c>
      <c r="FV27" s="19">
        <v>2.2287758750470457</v>
      </c>
      <c r="FW27" s="19" t="e">
        <v>#DIV/0!</v>
      </c>
      <c r="FX27" s="19">
        <v>0.49361339480291422</v>
      </c>
      <c r="FY27" s="19">
        <v>1.140305899446258</v>
      </c>
      <c r="FZ27" s="19">
        <v>6.2454075269108751</v>
      </c>
      <c r="GA27" s="19">
        <v>245.96406306660802</v>
      </c>
    </row>
    <row r="28" spans="1:183" x14ac:dyDescent="0.3">
      <c r="A28" s="3" t="s">
        <v>87</v>
      </c>
      <c r="B28" s="21">
        <v>19821800</v>
      </c>
      <c r="C28" s="21">
        <v>39626640</v>
      </c>
      <c r="D28" s="21">
        <v>20796680</v>
      </c>
      <c r="E28" s="21">
        <v>25127036</v>
      </c>
      <c r="F28" s="21">
        <v>227029.765625</v>
      </c>
      <c r="G28" s="21">
        <v>9691231</v>
      </c>
      <c r="H28" s="21">
        <v>0</v>
      </c>
      <c r="I28" s="21">
        <v>64003048</v>
      </c>
      <c r="J28" s="21">
        <v>13897814</v>
      </c>
      <c r="K28" s="21">
        <v>13487175</v>
      </c>
      <c r="L28" s="21">
        <v>10907884</v>
      </c>
      <c r="M28" s="21">
        <v>128957464</v>
      </c>
      <c r="N28" s="21">
        <v>42100980</v>
      </c>
      <c r="O28" s="21">
        <v>6231922.5</v>
      </c>
      <c r="P28" s="21">
        <v>1126888.625</v>
      </c>
      <c r="Q28" s="21">
        <v>27997332</v>
      </c>
      <c r="R28" s="21">
        <v>23522830</v>
      </c>
      <c r="S28" s="21">
        <v>4873544</v>
      </c>
      <c r="T28" s="21">
        <v>10701797</v>
      </c>
      <c r="U28" s="21">
        <v>30475020</v>
      </c>
      <c r="V28" s="21">
        <v>24314200</v>
      </c>
      <c r="W28" s="37">
        <v>190951.28125</v>
      </c>
      <c r="X28" s="21">
        <v>11655434</v>
      </c>
      <c r="Y28" s="21">
        <v>4778391.5</v>
      </c>
      <c r="Z28" s="21">
        <v>25918342</v>
      </c>
      <c r="AA28" s="21">
        <v>11418981</v>
      </c>
      <c r="AB28" s="21">
        <v>11741934</v>
      </c>
      <c r="AC28" s="21">
        <v>36556316</v>
      </c>
      <c r="AD28" s="21">
        <v>435399</v>
      </c>
      <c r="AE28" s="21">
        <v>961537.125</v>
      </c>
      <c r="AF28" s="21">
        <v>28764710</v>
      </c>
      <c r="AG28" s="21">
        <v>1001221.6875</v>
      </c>
      <c r="AH28" s="21">
        <v>2463290.5</v>
      </c>
      <c r="AI28" s="21">
        <v>5223013.5</v>
      </c>
      <c r="AJ28" s="21">
        <v>35656104</v>
      </c>
      <c r="AK28" s="21">
        <v>6210506.5</v>
      </c>
      <c r="AL28" s="21">
        <v>1186664.5</v>
      </c>
      <c r="AM28" s="21">
        <v>18733168</v>
      </c>
      <c r="AN28" s="21">
        <v>69704576</v>
      </c>
      <c r="AO28" s="21">
        <v>36528120</v>
      </c>
      <c r="AP28" s="21">
        <v>41510824</v>
      </c>
      <c r="AQ28" s="21">
        <v>31324518</v>
      </c>
      <c r="AR28" s="21">
        <v>5829814</v>
      </c>
      <c r="AS28" s="21">
        <v>49698252</v>
      </c>
      <c r="AT28" s="21">
        <v>1532202.75</v>
      </c>
      <c r="AU28" s="21">
        <v>8469217</v>
      </c>
      <c r="AV28" s="21">
        <v>13923477</v>
      </c>
      <c r="AW28" s="21">
        <v>2113140.5</v>
      </c>
      <c r="AX28" s="21">
        <v>5790992.5</v>
      </c>
      <c r="AY28" s="21">
        <v>10132950</v>
      </c>
      <c r="AZ28" s="21">
        <v>167845760</v>
      </c>
      <c r="BA28" s="21">
        <v>1150034816</v>
      </c>
      <c r="BB28" s="21">
        <v>6548084</v>
      </c>
      <c r="BC28" s="21">
        <v>42955856</v>
      </c>
      <c r="BD28" s="21">
        <v>0</v>
      </c>
      <c r="BE28" s="21">
        <v>4928153.5</v>
      </c>
      <c r="BF28" s="21">
        <v>13556502</v>
      </c>
      <c r="BG28" s="21">
        <v>3300811</v>
      </c>
      <c r="BH28" s="21">
        <v>308918.03125</v>
      </c>
      <c r="BI28" s="21">
        <v>2030985147.3085937</v>
      </c>
      <c r="BJ28" s="21">
        <f t="shared" si="1"/>
        <v>2016</v>
      </c>
      <c r="BK28" s="21">
        <f t="shared" si="2"/>
        <v>7</v>
      </c>
      <c r="BL28" s="37">
        <f>IF(B28/B16&gt;NONUS!B324,NONUS!B324,IF(B28/B16&lt;NONUS!B338,NONUS!B338,B28/B16))</f>
        <v>1.0946947581143094</v>
      </c>
      <c r="BM28" s="37">
        <f>IF(C28/C16&gt;Rate!C$201,Rate!C$201,IF(C28/C16&lt;Rate!C$214,Rate!C$214,C28/C16))</f>
        <v>1.0322607400689294</v>
      </c>
      <c r="BN28" s="37">
        <f>IF(D28/D16&gt;Rate!D$201,Rate!D$201,IF(D28/D16&lt;Rate!D$214,Rate!D$214,D28/D16))</f>
        <v>1.0227081385943544</v>
      </c>
      <c r="BO28" s="37">
        <f>IF(E28/E16&gt;Rate!E$201,Rate!E$201,IF(E28/E16&lt;Rate!E$214,Rate!E$214,E28/E16))</f>
        <v>0.98446878999019172</v>
      </c>
      <c r="BP28" s="37">
        <f>IF(F28/F16&gt;NONUS!C324,NONUS!C324,IF(F28/F16&lt;NONUS!C338,NONUS!C338,F28/F16))</f>
        <v>0.58254177830119125</v>
      </c>
      <c r="BQ28" s="37">
        <f>IF((G28+H28)/(G16+H16)&gt;NONUS!J324,NONUS!J324,IF((G28+H28)/(G16+H16)&lt;NONUS!J338,NONUS!J338,(G28+H28)/(G16+H16)))</f>
        <v>1.014360643033426</v>
      </c>
      <c r="BR28" s="37" t="e">
        <f>IF(H28/H16&gt;Rate!H$201,Rate!H$201,IF(H28/H16&lt;Rate!H$214,Rate!H$214,H28/H16))</f>
        <v>#DIV/0!</v>
      </c>
      <c r="BS28" s="37">
        <f>IF(I28/I16&gt;Rate!I$201,Rate!I$201,IF(I28/I16&lt;Rate!I$214,Rate!I$214,I28/I16))</f>
        <v>1.0089040368615803</v>
      </c>
      <c r="BT28" s="37">
        <f>IF(J28/J16&gt;Rate!J$201,Rate!J$201,IF(J28/J16&lt;Rate!J$214,Rate!J$214,J28/J16))</f>
        <v>1.1817314357353295</v>
      </c>
      <c r="BU28" s="37">
        <f>IF(K28/K16&gt;Rate!K$201,Rate!K$201,IF(K28/K16&lt;Rate!K$214,Rate!K$214,K28/K16))</f>
        <v>1.0003406617515844</v>
      </c>
      <c r="BV28" s="37">
        <f>IF(L28/L16&gt;Rate!L$201,Rate!L$201,IF(L28/L16&lt;Rate!L$214,Rate!L$214,L28/L16))</f>
        <v>0.97543013098874687</v>
      </c>
      <c r="BW28" s="37">
        <f>IF(M28/M16&gt;Rate!M$201,Rate!M$201,IF(M28/M16&lt;Rate!M$214,Rate!M$214,M28/M16))</f>
        <v>1.0342172899894524</v>
      </c>
      <c r="BX28" s="37">
        <f>IF(N28/N16&gt;Rate!N$201,Rate!N$201,IF(N28/N16&lt;Rate!N$214,Rate!N$214,N28/N16))</f>
        <v>1.0360930995344826</v>
      </c>
      <c r="BY28" s="37">
        <f>IF(O28/O16&gt;Rate!O$201,Rate!O$201,IF(O28/O16&lt;Rate!O$214,Rate!O$214,O28/O16))</f>
        <v>1.0846770491439481</v>
      </c>
      <c r="BZ28" s="37">
        <f>IF(P28/P16&gt;Rate!P$201,Rate!P$201,IF(P28/P16&lt;Rate!P$214,Rate!P$214,P28/P16))</f>
        <v>0.97396345720327748</v>
      </c>
      <c r="CA28" s="37">
        <f>IF(Q28/Q16&gt;Rate!Q$201,Rate!Q$201,IF(Q28/Q16&lt;Rate!Q$214,Rate!Q$214,Q28/Q16))</f>
        <v>1.0763686351044797</v>
      </c>
      <c r="CB28" s="37">
        <f>IF(R28/R16&gt;Rate!R$201,Rate!R$201,IF(R28/R16&lt;Rate!R$214,Rate!R$214,R28/R16))</f>
        <v>1.1138010526615838</v>
      </c>
      <c r="CC28" s="37">
        <f>IF(S28/S16&gt;Rate!S$201,Rate!S$201,IF(S28/S16&lt;Rate!S$214,Rate!S$214,S28/S16))</f>
        <v>1.2308477177180364</v>
      </c>
      <c r="CD28" s="37">
        <f>IF(T28/T16&gt;Rate!T$201,Rate!T$201,IF(T28/T16&lt;Rate!T$214,Rate!T$214,T28/T16))</f>
        <v>0.93875362872616031</v>
      </c>
      <c r="CE28" s="37">
        <f>IF(U28/U16&gt;Rate!U$201,Rate!U$201,IF(U28/U16&lt;Rate!U$214,Rate!U$214,U28/U16))</f>
        <v>1.0071265849716522</v>
      </c>
      <c r="CF28" s="37">
        <f>IF(V28/V16&gt;Rate!V$201,Rate!V$201,IF(V28/V16&lt;Rate!V$214,Rate!V$214,V28/V16))</f>
        <v>1.0551925296073374</v>
      </c>
      <c r="CG28" s="37">
        <f t="shared" si="3"/>
        <v>0.53813882750742481</v>
      </c>
      <c r="CH28" s="37">
        <f>IF(X28/X16&gt;Rate!X$201,Rate!X$201,IF(X28/X16&lt;Rate!X$214,Rate!X$214,X28/X16))</f>
        <v>1.0163233502211413</v>
      </c>
      <c r="CI28" s="37">
        <f>IF(Y28/Y16&gt;Rate!Y$201,Rate!Y$201,IF(Y28/Y16&lt;Rate!Y$214,Rate!Y$214,Y28/Y16))</f>
        <v>0.94706953265511828</v>
      </c>
      <c r="CJ28" s="37">
        <f>IF(Z28/Z16&gt;Rate!Z$201,Rate!Z$201,IF(Z28/Z16&lt;Rate!Z$214,Rate!Z$214,Z28/Z16))</f>
        <v>1.0310515138650294</v>
      </c>
      <c r="CK28" s="37">
        <f>IF(AA28/AA16&gt;Rate!AA$201,Rate!AA$201,IF(AA28/AA16&lt;Rate!AA$214,Rate!AA$214,AA28/AA16))</f>
        <v>1.1056256191862335</v>
      </c>
      <c r="CL28" s="37">
        <f>IF(AB28/AB16&gt;Rate!AB$201,Rate!AB$201,IF(AB28/AB16&lt;Rate!AB$214,Rate!AB$214,AB28/AB16))</f>
        <v>1.0844907256680225</v>
      </c>
      <c r="CM28" s="37">
        <f>IF(AC28/AC16&gt;Rate!AC$201,Rate!AC$201,IF(AC28/AC16&lt;Rate!AC$214,Rate!AC$214,AC28/AC16))</f>
        <v>1.0230444393050746</v>
      </c>
      <c r="CN28" s="37">
        <f>IF(AD28/AD16&gt;Rate!AD$201,Rate!AD$201,IF(AD28/AD16&lt;Rate!AD$214,Rate!AD$214,AD28/AD16))</f>
        <v>0.95244679952927169</v>
      </c>
      <c r="CO28" s="37">
        <f>IF(AE28/AE16&gt;NONUS!E324,NONUS!E324,IF(AE28/AE16&lt;NONUS!E338,NONUS!E338,AE28/AE16))</f>
        <v>0.97381405971419555</v>
      </c>
      <c r="CP28" s="37">
        <f>IF(AF28/AF16&gt;Rate!AF$201,Rate!AF$201,IF(AF28/AF16&lt;Rate!AF$214,Rate!AF$214,AF28/AF16))</f>
        <v>1.0119534490387911</v>
      </c>
      <c r="CQ28" s="37">
        <f>IF(AG28/AG16&gt;Rate!AG$201,Rate!AG$201,IF(AG28/AG16&lt;Rate!AG$214,Rate!AG$214,AG28/AG16))</f>
        <v>0</v>
      </c>
      <c r="CR28" s="37">
        <f>IF(AH28/AH16&gt;Rate!AH$201,Rate!AH$201,IF(AH28/AH16&lt;Rate!AH$214,Rate!AH$214,AH28/AH16))</f>
        <v>0.80996574410073829</v>
      </c>
      <c r="CS28" s="37">
        <f>IF(AI28/AI16&gt;Rate!AI$201,Rate!AI$201,IF(AI28/AI16&lt;Rate!AI$214,Rate!AI$214,AI28/AI16))</f>
        <v>1.005088645010074</v>
      </c>
      <c r="CT28" s="37">
        <f>IF(AJ28/AJ16&gt;Rate!AJ$201,Rate!AJ$201,IF(AJ28/AJ16&lt;Rate!AJ$214,Rate!AJ$214,AJ28/AJ16))</f>
        <v>1.0135126285078873</v>
      </c>
      <c r="CU28" s="37">
        <f>IF(AK28/AK16&gt;Rate!AK$201,Rate!AK$201,IF(AK28/AK16&lt;Rate!AK$214,Rate!AK$214,AK28/AK16))</f>
        <v>1.0608103947524059</v>
      </c>
      <c r="CV28" s="37">
        <f>IF(AL28/AL16&gt;NONUS!F324,NONUS!F324,IF(AL28/AL16&lt;NONUS!F338,NONUS!F338,AL28/AL16))</f>
        <v>1.3750438784882901</v>
      </c>
      <c r="CW28" s="37">
        <f>IF(AM28/AM16&gt;Rate!AM$201,Rate!AM$201,IF(AM28/AM16&lt;Rate!AM$214,Rate!AM$214,AM28/AM16))</f>
        <v>0.98789664752028716</v>
      </c>
      <c r="CX28" s="37">
        <f>IF(AN28/AN16&gt;Rate!AN$201,Rate!AN$201,IF(AN28/AN16&lt;Rate!AN$214,Rate!AN$214,AN28/AN16))</f>
        <v>1.0678807045061975</v>
      </c>
      <c r="CY28" s="37">
        <f>IF(AO28/AO16&gt;Rate!AO$201,Rate!AO$201,IF(AO28/AO16&lt;Rate!AO$214,Rate!AO$214,AO28/AO16))</f>
        <v>0.95598124892698466</v>
      </c>
      <c r="CZ28" s="37">
        <f>IF(AP28/AP16&gt;Rate!AP$201,Rate!AP$201,IF(AP28/AP16&lt;Rate!AP$214,Rate!AP$214,AP28/AP16))</f>
        <v>1.0708643785828487</v>
      </c>
      <c r="DA28" s="37">
        <f>IF(AQ28/AQ16&gt;NONUS!G324,NONUS!G324,IF(AQ28/AQ16&lt;NONUS!G338,NONUS!G338,AQ28/AQ16))</f>
        <v>1.1048100483993604</v>
      </c>
      <c r="DB28" s="37">
        <f>IF(AR28/AR16&gt;Rate!AR$201,Rate!AR$201,IF(AR28/AR16&lt;Rate!AR$214,Rate!AR$214,AR28/AR16))</f>
        <v>1.0454581687274476</v>
      </c>
      <c r="DC28" s="37">
        <f>IF(AS28/AS16&gt;Rate!AS$201,Rate!AS$201,IF(AS28/AS16&lt;Rate!AS$214,Rate!AS$214,AS28/AS16))</f>
        <v>1.0942952842801705</v>
      </c>
      <c r="DD28" s="37">
        <f t="shared" si="4"/>
        <v>1.1340563898202671</v>
      </c>
      <c r="DE28" s="37">
        <f>IF(AU28/AU16&gt;Rate!AU$201,Rate!AU$201,IF(AU28/AU16&lt;Rate!AU$214,Rate!AU$214,AU28/AU16))</f>
        <v>0.9902680507068794</v>
      </c>
      <c r="DF28" s="37">
        <f>IF(AV28/AV16&gt;Rate!AV$201,Rate!AV$201,IF(AV28/AV16&lt;Rate!AV$214,Rate!AV$214,AV28/AV16))</f>
        <v>1.0082454169056609</v>
      </c>
      <c r="DG28" s="37">
        <f>IF(AW28/AW16&gt;Rate!AW$201,Rate!AW$201,IF(AW28/AW16&lt;Rate!AW$214,Rate!AW$214,AW28/AW16))</f>
        <v>1.2350100611853321</v>
      </c>
      <c r="DH28" s="37">
        <f>IF(AX28/AX16&gt;NONUS!I324,NONUS!I324,IF(AX28/AX16&lt;NONUS!I338,NONUS!I338,AX28/AX16))</f>
        <v>1.0161260875313658</v>
      </c>
      <c r="DI28" s="37">
        <f>IF(AY28/AY16&gt;Rate!AY$201,Rate!AY$201,IF(AY28/AY16&lt;Rate!AY$214,Rate!AY$214,AY28/AY16))</f>
        <v>0.99377195248465788</v>
      </c>
      <c r="DJ28" s="37">
        <f>IF(AZ28/AZ16&gt;Rate!AZ$201,Rate!AZ$201,IF(AZ28/AZ16&lt;Rate!AZ$214,Rate!AZ$214,AZ28/AZ16))</f>
        <v>1.0270515507358782</v>
      </c>
      <c r="DK28" s="37">
        <f>IF(BA28/BA16&gt;Rate!BA$201,Rate!BA$201,IF(BA28/BA16&lt;Rate!BA$214,Rate!BA$214,BA28/BA16))</f>
        <v>1.0362660063830036</v>
      </c>
      <c r="DL28" s="37">
        <f>IF(BB28/BB16&gt;Rate!BB$201,Rate!BB$201,IF(BB28/BB16&lt;Rate!BB$214,Rate!BB$214,BB28/BB16))</f>
        <v>0.99622737730988897</v>
      </c>
      <c r="DM28" s="37">
        <f>IF(BC28/BC16&gt;Rate!BC$201,Rate!BC$201,IF(BC28/BC16&lt;Rate!BC$214,Rate!BC$214,BC28/BC16))</f>
        <v>1.1610819256920213</v>
      </c>
      <c r="DN28" s="37" t="e">
        <f>IF(BD28/BD16&gt;Rate!BD$201,Rate!BD$201,IF(BD28/BD16&lt;Rate!BD$214,Rate!BD$214,BD28/BD16))</f>
        <v>#DIV/0!</v>
      </c>
      <c r="DO28" s="37">
        <f>IF(BE28/BE16&gt;Rate!BE$201,Rate!BE$201,IF(BE28/BE16&lt;Rate!BE$214,Rate!BE$214,BE28/BE16))</f>
        <v>0.77140582532569479</v>
      </c>
      <c r="DP28" s="37">
        <f>IF(BF28/BF16&gt;Rate!BF$201,Rate!BF$201,IF(BF28/BF16&lt;Rate!BF$214,Rate!BF$214,BF28/BF16))</f>
        <v>1.0809516359831615</v>
      </c>
      <c r="DQ28" s="37">
        <f>IF(BG28/BG16&gt;Rate!BG$201,Rate!BG$201,IF(BG28/BG16&lt;Rate!BG$214,Rate!BG$214,BG28/BG16))</f>
        <v>0.86695992917364417</v>
      </c>
      <c r="DR28" s="37">
        <f>IF(BH28/BH16&gt;Rate!BH$201,Rate!BH$201,IF(BH28/BH16&lt;Rate!BH$214,Rate!BH$214,BH28/BH16))</f>
        <v>0.93984320191273851</v>
      </c>
      <c r="DU28" s="19">
        <v>1.5542361791675514</v>
      </c>
      <c r="DV28" s="19">
        <v>1.0371643910418746</v>
      </c>
      <c r="DW28" s="19">
        <v>1.0559033803848972</v>
      </c>
      <c r="DX28" s="19">
        <v>0.79469240762129356</v>
      </c>
      <c r="DY28" s="19">
        <v>0.27587489912700541</v>
      </c>
      <c r="DZ28" s="19">
        <v>1.0619019857220715</v>
      </c>
      <c r="EA28" s="19" t="e">
        <v>#DIV/0!</v>
      </c>
      <c r="EB28" s="19">
        <v>0.87222172273678067</v>
      </c>
      <c r="EC28" s="19">
        <v>1.2368495077355837</v>
      </c>
      <c r="ED28" s="19">
        <v>1.0551064920388271</v>
      </c>
      <c r="EE28" s="19">
        <v>1.302675172035477</v>
      </c>
      <c r="EF28" s="19">
        <v>1.0482456612440225</v>
      </c>
      <c r="EG28" s="19">
        <v>1.0355120937105022</v>
      </c>
      <c r="EH28" s="19">
        <v>1.2933915353013798</v>
      </c>
      <c r="EI28" s="19">
        <v>0.8757226336127627</v>
      </c>
      <c r="EJ28" s="19">
        <v>1.380116173309079</v>
      </c>
      <c r="EK28" s="19">
        <v>1.9218360572327031</v>
      </c>
      <c r="EL28" s="19">
        <v>1.9243558248148842</v>
      </c>
      <c r="EM28" s="19">
        <v>3.8446417488748366</v>
      </c>
      <c r="EN28" s="19">
        <v>1.2889533247822857</v>
      </c>
      <c r="EO28" s="19">
        <v>1.1145976562593594</v>
      </c>
      <c r="EP28" s="19">
        <v>0.93026309744093383</v>
      </c>
      <c r="EQ28" s="19">
        <v>1.5125497625065556</v>
      </c>
      <c r="ER28" s="19">
        <v>1.0759648357290128</v>
      </c>
      <c r="ES28" s="19">
        <v>1.1617185983947049</v>
      </c>
      <c r="ET28" s="19">
        <v>1.4074462670859735</v>
      </c>
      <c r="EU28" s="19">
        <v>1.1630459500218062</v>
      </c>
      <c r="EV28" s="19">
        <v>1.0551979283497201</v>
      </c>
      <c r="EW28" s="19">
        <v>1.1052132356260924</v>
      </c>
      <c r="EX28" s="19">
        <v>1.2497247964240519</v>
      </c>
      <c r="EY28" s="19">
        <v>1.2078219001699309</v>
      </c>
      <c r="EZ28" s="19" t="e">
        <v>#DIV/0!</v>
      </c>
      <c r="FA28" s="19">
        <v>1.4045763664916009</v>
      </c>
      <c r="FB28" s="19">
        <v>1.0601113358433147</v>
      </c>
      <c r="FC28" s="19">
        <v>1.2401134372147973</v>
      </c>
      <c r="FD28" s="19">
        <v>0.98537726261809</v>
      </c>
      <c r="FE28" s="19">
        <v>1.4836033250659575</v>
      </c>
      <c r="FF28" s="19">
        <v>0.87511616132365055</v>
      </c>
      <c r="FG28" s="19">
        <v>1.0897147191646028</v>
      </c>
      <c r="FH28" s="19">
        <v>1.4564248884603228</v>
      </c>
      <c r="FI28" s="19">
        <v>1.1576808115872221</v>
      </c>
      <c r="FJ28" s="19">
        <v>1.1500988810360491</v>
      </c>
      <c r="FK28" s="19">
        <v>0.87084675015002821</v>
      </c>
      <c r="FL28" s="19">
        <v>1.1890322035784138</v>
      </c>
      <c r="FM28" s="19">
        <v>1.1217252974032152</v>
      </c>
      <c r="FN28" s="19">
        <v>1.2309928499657565</v>
      </c>
      <c r="FO28" s="19">
        <v>1.0694770435443881</v>
      </c>
      <c r="FP28" s="19">
        <v>1.331428437057427</v>
      </c>
      <c r="FQ28" s="19">
        <v>1.1939169172420878</v>
      </c>
      <c r="FR28" s="19">
        <v>1.1355358533612552</v>
      </c>
      <c r="FS28" s="19">
        <v>1.0890568590597709</v>
      </c>
      <c r="FT28" s="19">
        <v>1.1134158362372308</v>
      </c>
      <c r="FU28" s="19">
        <v>1.3690261262336387</v>
      </c>
      <c r="FV28" s="19">
        <v>1.7544551105420125</v>
      </c>
      <c r="FW28" s="19" t="e">
        <v>#DIV/0!</v>
      </c>
      <c r="FX28" s="19">
        <v>0.57190184284189083</v>
      </c>
      <c r="FY28" s="19">
        <v>1.1202712711900438</v>
      </c>
      <c r="FZ28" s="19">
        <v>1.991444242876224</v>
      </c>
      <c r="GA28" s="19">
        <v>4.3794294807698906</v>
      </c>
    </row>
    <row r="29" spans="1:183" x14ac:dyDescent="0.3">
      <c r="A29" s="3" t="s">
        <v>88</v>
      </c>
      <c r="B29" s="21">
        <v>20208172</v>
      </c>
      <c r="C29" s="21">
        <v>41147400</v>
      </c>
      <c r="D29" s="21">
        <v>20999770</v>
      </c>
      <c r="E29" s="21">
        <v>30148310</v>
      </c>
      <c r="F29" s="21">
        <v>853904.375</v>
      </c>
      <c r="G29" s="21">
        <v>10624701</v>
      </c>
      <c r="H29" s="21">
        <v>2804.396240234375</v>
      </c>
      <c r="I29" s="21">
        <v>79067528</v>
      </c>
      <c r="J29" s="21">
        <v>14442126</v>
      </c>
      <c r="K29" s="21">
        <v>13202467</v>
      </c>
      <c r="L29" s="21">
        <v>10811771</v>
      </c>
      <c r="M29" s="21">
        <v>129804712</v>
      </c>
      <c r="N29" s="21">
        <v>42768112</v>
      </c>
      <c r="O29" s="21">
        <v>5621897</v>
      </c>
      <c r="P29" s="21">
        <v>1493189.75</v>
      </c>
      <c r="Q29" s="21">
        <v>22770752</v>
      </c>
      <c r="R29" s="21">
        <v>21544476</v>
      </c>
      <c r="S29" s="21">
        <v>3309514.75</v>
      </c>
      <c r="T29" s="21">
        <v>10037348</v>
      </c>
      <c r="U29" s="21">
        <v>29299178</v>
      </c>
      <c r="V29" s="21">
        <v>23366276</v>
      </c>
      <c r="W29" s="37">
        <v>117507.84375</v>
      </c>
      <c r="X29" s="21">
        <v>10412135</v>
      </c>
      <c r="Y29" s="21">
        <v>5154173</v>
      </c>
      <c r="Z29" s="21">
        <v>23232488</v>
      </c>
      <c r="AA29" s="21">
        <v>9792478</v>
      </c>
      <c r="AB29" s="21">
        <v>10182661</v>
      </c>
      <c r="AC29" s="21">
        <v>35905216</v>
      </c>
      <c r="AD29" s="21">
        <v>414724</v>
      </c>
      <c r="AE29" s="21">
        <v>954361.125</v>
      </c>
      <c r="AF29" s="21">
        <v>26492068</v>
      </c>
      <c r="AG29" s="21">
        <v>860917.375</v>
      </c>
      <c r="AH29" s="21">
        <v>1686296.5</v>
      </c>
      <c r="AI29" s="21">
        <v>5317449</v>
      </c>
      <c r="AJ29" s="21">
        <v>34742564</v>
      </c>
      <c r="AK29" s="21">
        <v>7164104</v>
      </c>
      <c r="AL29" s="21">
        <v>839339.5</v>
      </c>
      <c r="AM29" s="21">
        <v>20792832</v>
      </c>
      <c r="AN29" s="21">
        <v>65032496</v>
      </c>
      <c r="AO29" s="21">
        <v>35217884</v>
      </c>
      <c r="AP29" s="21">
        <v>39299852</v>
      </c>
      <c r="AQ29" s="21">
        <v>28206784</v>
      </c>
      <c r="AR29" s="21">
        <v>9531571</v>
      </c>
      <c r="AS29" s="21">
        <v>48970064</v>
      </c>
      <c r="AT29" s="21">
        <v>1295800</v>
      </c>
      <c r="AU29" s="21">
        <v>7767612</v>
      </c>
      <c r="AV29" s="21">
        <v>13653668</v>
      </c>
      <c r="AW29" s="21">
        <v>1540651.375</v>
      </c>
      <c r="AX29" s="21">
        <v>5556884</v>
      </c>
      <c r="AY29" s="21">
        <v>9159045</v>
      </c>
      <c r="AZ29" s="21">
        <v>166673424</v>
      </c>
      <c r="BA29" s="21">
        <v>1149654016</v>
      </c>
      <c r="BB29" s="21">
        <v>7290290</v>
      </c>
      <c r="BC29" s="21">
        <v>43411004</v>
      </c>
      <c r="BD29" s="21">
        <v>0</v>
      </c>
      <c r="BE29" s="21">
        <v>10698785</v>
      </c>
      <c r="BF29" s="21">
        <v>11406865</v>
      </c>
      <c r="BG29" s="21">
        <v>2994184</v>
      </c>
      <c r="BH29" s="21">
        <v>307488.03125</v>
      </c>
      <c r="BI29" s="21">
        <v>2024149248.6767883</v>
      </c>
      <c r="BJ29" s="21">
        <f t="shared" si="1"/>
        <v>2016</v>
      </c>
      <c r="BK29" s="21">
        <f t="shared" si="2"/>
        <v>8</v>
      </c>
      <c r="BL29" s="37">
        <f>IF(B29/B17&gt;NONUS!B325,NONUS!B325,IF(B29/B17&lt;NONUS!B339,NONUS!B339,B29/B17))</f>
        <v>1.1096948881215445</v>
      </c>
      <c r="BM29" s="37">
        <f>IF(C29/C17&gt;Rate!C$202,Rate!C$202,IF(C29/C17&lt;Rate!C$215,Rate!C$215,C29/C17))</f>
        <v>1.0207783570795688</v>
      </c>
      <c r="BN29" s="37">
        <f>IF(D29/D17&gt;Rate!D$202,Rate!D$202,IF(D29/D17&lt;Rate!D$215,Rate!D$215,D29/D17))</f>
        <v>1.0222888675320128</v>
      </c>
      <c r="BO29" s="37">
        <f>IF(E29/E17&gt;Rate!E$202,Rate!E$202,IF(E29/E17&lt;Rate!E$215,Rate!E$215,E29/E17))</f>
        <v>1.0021197599909961</v>
      </c>
      <c r="BP29" s="37">
        <f>IF(F29/F17&gt;NONUS!C325,NONUS!C325,IF(F29/F17&lt;NONUS!C339,NONUS!C339,F29/F17))</f>
        <v>0.83369920579183165</v>
      </c>
      <c r="BQ29" s="37">
        <f>IF((G29+H29)/(G17+H17)&gt;NONUS!J325,NONUS!J325,IF((G29+H29)/(G17+H17)&lt;NONUS!J339,NONUS!J339,(G29+H29)/(G17+H17)))</f>
        <v>1.0182326076855097</v>
      </c>
      <c r="BR29" s="37" t="e">
        <f>IF(H29/H17&gt;Rate!H$202,Rate!H$202,IF(H29/H17&lt;Rate!H$215,Rate!H$215,H29/H17))</f>
        <v>#N/A</v>
      </c>
      <c r="BS29" s="37">
        <f>IF(I29/I17&gt;Rate!I$202,Rate!I$202,IF(I29/I17&lt;Rate!I$215,Rate!I$215,I29/I17))</f>
        <v>1.0205766666911051</v>
      </c>
      <c r="BT29" s="37">
        <f>IF(J29/J17&gt;Rate!J$202,Rate!J$202,IF(J29/J17&lt;Rate!J$215,Rate!J$215,J29/J17))</f>
        <v>1.1650031649702528</v>
      </c>
      <c r="BU29" s="37">
        <f>IF(K29/K17&gt;Rate!K$202,Rate!K$202,IF(K29/K17&lt;Rate!K$215,Rate!K$215,K29/K17))</f>
        <v>1.0396750929449412</v>
      </c>
      <c r="BV29" s="37">
        <f>IF(L29/L17&gt;Rate!L$202,Rate!L$202,IF(L29/L17&lt;Rate!L$215,Rate!L$215,L29/L17))</f>
        <v>0.97433669669252909</v>
      </c>
      <c r="BW29" s="37">
        <f>IF(M29/M17&gt;Rate!M$202,Rate!M$202,IF(M29/M17&lt;Rate!M$215,Rate!M$215,M29/M17))</f>
        <v>1.0306042462656482</v>
      </c>
      <c r="BX29" s="37">
        <f>IF(N29/N17&gt;Rate!N$202,Rate!N$202,IF(N29/N17&lt;Rate!N$215,Rate!N$215,N29/N17))</f>
        <v>1.0187079916251218</v>
      </c>
      <c r="BY29" s="37">
        <f>IF(O29/O17&gt;Rate!O$202,Rate!O$202,IF(O29/O17&lt;Rate!O$215,Rate!O$215,O29/O17))</f>
        <v>1.1016257605658173</v>
      </c>
      <c r="BZ29" s="37">
        <f>IF(P29/P17&gt;Rate!P$202,Rate!P$202,IF(P29/P17&lt;Rate!P$215,Rate!P$215,P29/P17))</f>
        <v>0.95037688427218725</v>
      </c>
      <c r="CA29" s="37">
        <f>IF(Q29/Q17&gt;Rate!Q$202,Rate!Q$202,IF(Q29/Q17&lt;Rate!Q$215,Rate!Q$215,Q29/Q17))</f>
        <v>1.0548642878756966</v>
      </c>
      <c r="CB29" s="37">
        <f>IF(R29/R17&gt;Rate!R$202,Rate!R$202,IF(R29/R17&lt;Rate!R$215,Rate!R$215,R29/R17))</f>
        <v>1.1609362422772556</v>
      </c>
      <c r="CC29" s="37">
        <f>IF(S29/S17&gt;Rate!S$202,Rate!S$202,IF(S29/S17&lt;Rate!S$215,Rate!S$215,S29/S17))</f>
        <v>1.1965045195456521</v>
      </c>
      <c r="CD29" s="37">
        <f>IF(T29/T17&gt;Rate!T$202,Rate!T$202,IF(T29/T17&lt;Rate!T$215,Rate!T$215,T29/T17))</f>
        <v>0.95006982113239058</v>
      </c>
      <c r="CE29" s="37">
        <f>IF(U29/U17&gt;Rate!U$202,Rate!U$202,IF(U29/U17&lt;Rate!U$215,Rate!U$215,U29/U17))</f>
        <v>1.0235048724390701</v>
      </c>
      <c r="CF29" s="37">
        <f>IF(V29/V17&gt;Rate!V$202,Rate!V$202,IF(V29/V17&lt;Rate!V$215,Rate!V$215,V29/V17))</f>
        <v>1.0500654092335098</v>
      </c>
      <c r="CG29" s="37">
        <f t="shared" si="3"/>
        <v>0.6351736712411884</v>
      </c>
      <c r="CH29" s="37">
        <f>IF(X29/X17&gt;Rate!X$202,Rate!X$202,IF(X29/X17&lt;Rate!X$215,Rate!X$215,X29/X17))</f>
        <v>1.0305581470939369</v>
      </c>
      <c r="CI29" s="37">
        <f>IF(Y29/Y17&gt;Rate!Y$202,Rate!Y$202,IF(Y29/Y17&lt;Rate!Y$215,Rate!Y$215,Y29/Y17))</f>
        <v>0.99650297969330814</v>
      </c>
      <c r="CJ29" s="37">
        <f>IF(Z29/Z17&gt;Rate!Z$202,Rate!Z$202,IF(Z29/Z17&lt;Rate!Z$215,Rate!Z$215,Z29/Z17))</f>
        <v>1.0566458910700653</v>
      </c>
      <c r="CK29" s="37">
        <f>IF(AA29/AA17&gt;Rate!AA$202,Rate!AA$202,IF(AA29/AA17&lt;Rate!AA$215,Rate!AA$215,AA29/AA17))</f>
        <v>1.1214086642226373</v>
      </c>
      <c r="CL29" s="37">
        <f>IF(AB29/AB17&gt;Rate!AB$202,Rate!AB$202,IF(AB29/AB17&lt;Rate!AB$215,Rate!AB$215,AB29/AB17))</f>
        <v>1.0675560152698198</v>
      </c>
      <c r="CM29" s="37">
        <f>IF(AC29/AC17&gt;Rate!AC$202,Rate!AC$202,IF(AC29/AC17&lt;Rate!AC$215,Rate!AC$215,AC29/AC17))</f>
        <v>1.0128430147623415</v>
      </c>
      <c r="CN29" s="37">
        <f>IF(AD29/AD17&gt;Rate!AD$202,Rate!AD$202,IF(AD29/AD17&lt;Rate!AD$215,Rate!AD$215,AD29/AD17))</f>
        <v>0.89515488627575834</v>
      </c>
      <c r="CO29" s="37">
        <f>IF(AE29/AE17&gt;NONUS!E325,NONUS!E325,IF(AE29/AE17&lt;NONUS!E339,NONUS!E339,AE29/AE17))</f>
        <v>1.1915216733296352</v>
      </c>
      <c r="CP29" s="37">
        <f>IF(AF29/AF17&gt;Rate!AF$202,Rate!AF$202,IF(AF29/AF17&lt;Rate!AF$215,Rate!AF$215,AF29/AF17))</f>
        <v>1.0231607119036017</v>
      </c>
      <c r="CQ29" s="37">
        <f>IF(AG29/AG17&gt;Rate!AG$202,Rate!AG$202,IF(AG29/AG17&lt;Rate!AG$215,Rate!AG$215,AG29/AG17))</f>
        <v>0</v>
      </c>
      <c r="CR29" s="37">
        <f>IF(AH29/AH17&gt;Rate!AH$202,Rate!AH$202,IF(AH29/AH17&lt;Rate!AH$215,Rate!AH$215,AH29/AH17))</f>
        <v>0.6356762390868379</v>
      </c>
      <c r="CS29" s="37">
        <f>IF(AI29/AI17&gt;Rate!AI$202,Rate!AI$202,IF(AI29/AI17&lt;Rate!AI$215,Rate!AI$215,AI29/AI17))</f>
        <v>1.0082100464378323</v>
      </c>
      <c r="CT29" s="37">
        <f>IF(AJ29/AJ17&gt;Rate!AJ$202,Rate!AJ$202,IF(AJ29/AJ17&lt;Rate!AJ$215,Rate!AJ$215,AJ29/AJ17))</f>
        <v>0.97074056282927024</v>
      </c>
      <c r="CU29" s="37">
        <f>IF(AK29/AK17&gt;Rate!AK$202,Rate!AK$202,IF(AK29/AK17&lt;Rate!AK$215,Rate!AK$215,AK29/AK17))</f>
        <v>1.157983492509302</v>
      </c>
      <c r="CV29" s="37">
        <f>IF(AL29/AL17&gt;NONUS!F325,NONUS!F325,IF(AL29/AL17&lt;NONUS!F339,NONUS!F339,AL29/AL17))</f>
        <v>0.80290084861181366</v>
      </c>
      <c r="CW29" s="37">
        <f>IF(AM29/AM17&gt;Rate!AM$202,Rate!AM$202,IF(AM29/AM17&lt;Rate!AM$215,Rate!AM$215,AM29/AM17))</f>
        <v>0.97791409750305136</v>
      </c>
      <c r="CX29" s="37">
        <f>IF(AN29/AN17&gt;Rate!AN$202,Rate!AN$202,IF(AN29/AN17&lt;Rate!AN$215,Rate!AN$215,AN29/AN17))</f>
        <v>1.0826080653752312</v>
      </c>
      <c r="CY29" s="37">
        <f>IF(AO29/AO17&gt;Rate!AO$202,Rate!AO$202,IF(AO29/AO17&lt;Rate!AO$215,Rate!AO$215,AO29/AO17))</f>
        <v>0.97619504318134742</v>
      </c>
      <c r="CZ29" s="37">
        <f>IF(AP29/AP17&gt;Rate!AP$202,Rate!AP$202,IF(AP29/AP17&lt;Rate!AP$215,Rate!AP$215,AP29/AP17))</f>
        <v>1.0558342287808491</v>
      </c>
      <c r="DA29" s="37">
        <f>IF(AQ29/AQ17&gt;NONUS!G325,NONUS!G325,IF(AQ29/AQ17&lt;NONUS!G339,NONUS!G339,AQ29/AQ17))</f>
        <v>1.050259511815296</v>
      </c>
      <c r="DB29" s="37">
        <f>IF(AR29/AR17&gt;Rate!AR$202,Rate!AR$202,IF(AR29/AR17&lt;Rate!AR$215,Rate!AR$215,AR29/AR17))</f>
        <v>1.0390318342636931</v>
      </c>
      <c r="DC29" s="37">
        <f>IF(AS29/AS17&gt;Rate!AS$202,Rate!AS$202,IF(AS29/AS17&lt;Rate!AS$215,Rate!AS$215,AS29/AS17))</f>
        <v>1.0859542414030767</v>
      </c>
      <c r="DD29" s="37">
        <f t="shared" si="4"/>
        <v>0.98803424799064887</v>
      </c>
      <c r="DE29" s="37">
        <f>IF(AU29/AU17&gt;Rate!AU$202,Rate!AU$202,IF(AU29/AU17&lt;Rate!AU$215,Rate!AU$215,AU29/AU17))</f>
        <v>0.98160312086528945</v>
      </c>
      <c r="DF29" s="37">
        <f>IF(AV29/AV17&gt;Rate!AV$202,Rate!AV$202,IF(AV29/AV17&lt;Rate!AV$215,Rate!AV$215,AV29/AV17))</f>
        <v>1.020285828958305</v>
      </c>
      <c r="DG29" s="37">
        <f>IF(AW29/AW17&gt;Rate!AW$202,Rate!AW$202,IF(AW29/AW17&lt;Rate!AW$215,Rate!AW$215,AW29/AW17))</f>
        <v>1.0517322223817926</v>
      </c>
      <c r="DH29" s="37">
        <f>IF(AX29/AX17&gt;NONUS!I325,NONUS!I325,IF(AX29/AX17&lt;NONUS!I339,NONUS!I339,AX29/AX17))</f>
        <v>0.96136626544314385</v>
      </c>
      <c r="DI29" s="37">
        <f>IF(AY29/AY17&gt;Rate!AY$202,Rate!AY$202,IF(AY29/AY17&lt;Rate!AY$215,Rate!AY$215,AY29/AY17))</f>
        <v>1.0456151506710445</v>
      </c>
      <c r="DJ29" s="37">
        <f>IF(AZ29/AZ17&gt;Rate!AZ$202,Rate!AZ$202,IF(AZ29/AZ17&lt;Rate!AZ$215,Rate!AZ$215,AZ29/AZ17))</f>
        <v>1.0143825499258037</v>
      </c>
      <c r="DK29" s="37">
        <f>IF(BA29/BA17&gt;Rate!BA$202,Rate!BA$202,IF(BA29/BA17&lt;Rate!BA$215,Rate!BA$215,BA29/BA17))</f>
        <v>1.0345939283636763</v>
      </c>
      <c r="DL29" s="37">
        <f>IF(BB29/BB17&gt;Rate!BB$202,Rate!BB$202,IF(BB29/BB17&lt;Rate!BB$215,Rate!BB$215,BB29/BB17))</f>
        <v>0.99749118370539136</v>
      </c>
      <c r="DM29" s="37">
        <f>IF(BC29/BC17&gt;Rate!BC$202,Rate!BC$202,IF(BC29/BC17&lt;Rate!BC$215,Rate!BC$215,BC29/BC17))</f>
        <v>1.1712896958462242</v>
      </c>
      <c r="DN29" s="37" t="e">
        <f>IF(BD29/BD17&gt;Rate!BD$202,Rate!BD$202,IF(BD29/BD17&lt;Rate!BD$215,Rate!BD$215,BD29/BD17))</f>
        <v>#DIV/0!</v>
      </c>
      <c r="DO29" s="37">
        <f>IF(BE29/BE17&gt;Rate!BE$202,Rate!BE$202,IF(BE29/BE17&lt;Rate!BE$215,Rate!BE$215,BE29/BE17))</f>
        <v>0.89625499624661076</v>
      </c>
      <c r="DP29" s="37">
        <f>IF(BF29/BF17&gt;Rate!BF$202,Rate!BF$202,IF(BF29/BF17&lt;Rate!BF$215,Rate!BF$215,BF29/BF17))</f>
        <v>1.0768228300092277</v>
      </c>
      <c r="DQ29" s="37">
        <f>IF(BG29/BG17&gt;Rate!BG$202,Rate!BG$202,IF(BG29/BG17&lt;Rate!BG$215,Rate!BG$215,BG29/BG17))</f>
        <v>0.88088822438968994</v>
      </c>
      <c r="DR29" s="37">
        <f>IF(BH29/BH17&gt;Rate!BH$202,Rate!BH$202,IF(BH29/BH17&lt;Rate!BH$215,Rate!BH$215,BH29/BH17))</f>
        <v>0.99895836262726934</v>
      </c>
      <c r="DU29" s="19">
        <v>1.4614904277521563</v>
      </c>
      <c r="DV29" s="19">
        <v>0.94881012980742729</v>
      </c>
      <c r="DW29" s="19">
        <v>1.0071444726146159</v>
      </c>
      <c r="DX29" s="19">
        <v>0.81373062126502249</v>
      </c>
      <c r="DY29" s="19">
        <v>0.35959352985532522</v>
      </c>
      <c r="DZ29" s="19">
        <v>1.0146971649769378</v>
      </c>
      <c r="EA29" s="19" t="e">
        <v>#DIV/0!</v>
      </c>
      <c r="EB29" s="19">
        <v>0.92941306782644295</v>
      </c>
      <c r="EC29" s="19">
        <v>1.116995833486174</v>
      </c>
      <c r="ED29" s="19">
        <v>1.1233480069197788</v>
      </c>
      <c r="EE29" s="19">
        <v>1.4947363300237346</v>
      </c>
      <c r="EF29" s="19">
        <v>1.0394670741023682</v>
      </c>
      <c r="EG29" s="19">
        <v>0.9811515671686849</v>
      </c>
      <c r="EH29" s="19">
        <v>1.597036100431992</v>
      </c>
      <c r="EI29" s="19">
        <v>0.82731996120831419</v>
      </c>
      <c r="EJ29" s="19">
        <v>1.5305471169498281</v>
      </c>
      <c r="EK29" s="19">
        <v>1.7182328269638696</v>
      </c>
      <c r="EL29" s="19">
        <v>2.9765701567737017</v>
      </c>
      <c r="EM29" s="19">
        <v>10.188571775575822</v>
      </c>
      <c r="EN29" s="19">
        <v>1.3054363483724294</v>
      </c>
      <c r="EO29" s="19">
        <v>1.2239346073006476</v>
      </c>
      <c r="EP29" s="19">
        <v>9.9168009356961999</v>
      </c>
      <c r="EQ29" s="19">
        <v>3.4309487821587674</v>
      </c>
      <c r="ER29" s="19">
        <v>1.1311334334069225</v>
      </c>
      <c r="ES29" s="19">
        <v>1.2718977366416118</v>
      </c>
      <c r="ET29" s="19">
        <v>1.6270777987348217</v>
      </c>
      <c r="EU29" s="19">
        <v>1.1802597980780831</v>
      </c>
      <c r="EV29" s="19">
        <v>1.0099646763701662</v>
      </c>
      <c r="EW29" s="19">
        <v>1.045387838544392</v>
      </c>
      <c r="EX29" s="19">
        <v>1.3805598592411112</v>
      </c>
      <c r="EY29" s="19">
        <v>1.1727090901190069</v>
      </c>
      <c r="EZ29" s="19" t="e">
        <v>#DIV/0!</v>
      </c>
      <c r="FA29" s="19">
        <v>2.752089402884728</v>
      </c>
      <c r="FB29" s="19">
        <v>1.1110439440480231</v>
      </c>
      <c r="FC29" s="19">
        <v>1.5070897443069118</v>
      </c>
      <c r="FD29" s="19">
        <v>1.3000871838667931</v>
      </c>
      <c r="FE29" s="19">
        <v>1.6701002720724545</v>
      </c>
      <c r="FF29" s="19">
        <v>0.81634757365902466</v>
      </c>
      <c r="FG29" s="19">
        <v>1.5148003711064522</v>
      </c>
      <c r="FH29" s="19">
        <v>1.4963459508607362</v>
      </c>
      <c r="FI29" s="19">
        <v>1.1204751316623325</v>
      </c>
      <c r="FJ29" s="19">
        <v>1.254929726408871</v>
      </c>
      <c r="FK29" s="19">
        <v>0.90901807831896941</v>
      </c>
      <c r="FL29" s="19">
        <v>1.2112832898902985</v>
      </c>
      <c r="FM29" s="19">
        <v>1.139627348677325</v>
      </c>
      <c r="FN29" s="19">
        <v>1.4549066340018553</v>
      </c>
      <c r="FO29" s="19">
        <v>1.0449239733476714</v>
      </c>
      <c r="FP29" s="19">
        <v>1.7501137073736832</v>
      </c>
      <c r="FQ29" s="19">
        <v>1.1083798225172421</v>
      </c>
      <c r="FR29" s="19">
        <v>1.0154745719406133</v>
      </c>
      <c r="FS29" s="19">
        <v>1.0429286975685124</v>
      </c>
      <c r="FT29" s="19">
        <v>1.1287833940767653</v>
      </c>
      <c r="FU29" s="19">
        <v>1.3410919459340509</v>
      </c>
      <c r="FV29" s="19">
        <v>2.0536878501336346</v>
      </c>
      <c r="FW29" s="19" t="e">
        <v>#DIV/0!</v>
      </c>
      <c r="FX29" s="19">
        <v>0.73693639091803198</v>
      </c>
      <c r="FY29" s="19">
        <v>1.0661751639718864</v>
      </c>
      <c r="FZ29" s="19">
        <v>4.0077992495818879</v>
      </c>
      <c r="GA29" s="19">
        <v>4.3911289296193354</v>
      </c>
    </row>
    <row r="30" spans="1:183" x14ac:dyDescent="0.3">
      <c r="A30" s="3" t="s">
        <v>89</v>
      </c>
      <c r="B30" s="21">
        <v>19784120</v>
      </c>
      <c r="C30" s="21">
        <v>33567032</v>
      </c>
      <c r="D30" s="21">
        <v>14537430</v>
      </c>
      <c r="E30" s="21">
        <v>25358370</v>
      </c>
      <c r="F30" s="21">
        <v>1251832.375</v>
      </c>
      <c r="G30" s="21">
        <v>8323492</v>
      </c>
      <c r="H30" s="21">
        <v>0</v>
      </c>
      <c r="I30" s="21">
        <v>69500280</v>
      </c>
      <c r="J30" s="21">
        <v>10171648</v>
      </c>
      <c r="K30" s="21">
        <v>10862876</v>
      </c>
      <c r="L30" s="21">
        <v>9655609</v>
      </c>
      <c r="M30" s="21">
        <v>104441840</v>
      </c>
      <c r="N30" s="21">
        <v>30892218</v>
      </c>
      <c r="O30" s="21">
        <v>2495305</v>
      </c>
      <c r="P30" s="21">
        <v>1414256.375</v>
      </c>
      <c r="Q30" s="21">
        <v>10832084</v>
      </c>
      <c r="R30" s="21">
        <v>14146291</v>
      </c>
      <c r="S30" s="21">
        <v>385983.59375</v>
      </c>
      <c r="T30" s="21">
        <v>2202783.75</v>
      </c>
      <c r="U30" s="21">
        <v>18144028</v>
      </c>
      <c r="V30" s="21">
        <v>20691372</v>
      </c>
      <c r="W30" s="37">
        <v>0</v>
      </c>
      <c r="X30" s="21">
        <v>5855074.5</v>
      </c>
      <c r="Y30" s="21">
        <v>4640811.5</v>
      </c>
      <c r="Z30" s="21">
        <v>12565103</v>
      </c>
      <c r="AA30" s="21">
        <v>5784077</v>
      </c>
      <c r="AB30" s="21">
        <v>7202033</v>
      </c>
      <c r="AC30" s="21">
        <v>28514156</v>
      </c>
      <c r="AD30" s="21">
        <v>217160.84375</v>
      </c>
      <c r="AE30" s="21">
        <v>753423.25</v>
      </c>
      <c r="AF30" s="21">
        <v>18562176</v>
      </c>
      <c r="AG30" s="21">
        <v>393814.40625</v>
      </c>
      <c r="AH30" s="21">
        <v>354518.46875</v>
      </c>
      <c r="AI30" s="21">
        <v>4689221</v>
      </c>
      <c r="AJ30" s="21">
        <v>29880560</v>
      </c>
      <c r="AK30" s="21">
        <v>5175494</v>
      </c>
      <c r="AL30" s="21">
        <v>870853.4375</v>
      </c>
      <c r="AM30" s="21">
        <v>16548353</v>
      </c>
      <c r="AN30" s="21">
        <v>49558528</v>
      </c>
      <c r="AO30" s="21">
        <v>21850448</v>
      </c>
      <c r="AP30" s="21">
        <v>27140336</v>
      </c>
      <c r="AQ30" s="21">
        <v>20979000</v>
      </c>
      <c r="AR30" s="21">
        <v>9879071</v>
      </c>
      <c r="AS30" s="21">
        <v>39766056</v>
      </c>
      <c r="AT30" s="21">
        <v>981605.8125</v>
      </c>
      <c r="AU30" s="21">
        <v>6233456.5</v>
      </c>
      <c r="AV30" s="21">
        <v>9526745</v>
      </c>
      <c r="AW30" s="21">
        <v>666550.375</v>
      </c>
      <c r="AX30" s="21">
        <v>5360806.5</v>
      </c>
      <c r="AY30" s="21">
        <v>5998661.5</v>
      </c>
      <c r="AZ30" s="21">
        <v>120290408</v>
      </c>
      <c r="BA30" s="21">
        <v>859952448</v>
      </c>
      <c r="BB30" s="21">
        <v>6356860</v>
      </c>
      <c r="BC30" s="21">
        <v>33795252</v>
      </c>
      <c r="BD30" s="21">
        <v>0</v>
      </c>
      <c r="BE30" s="21">
        <v>11348976</v>
      </c>
      <c r="BF30" s="21">
        <v>7781278</v>
      </c>
      <c r="BG30" s="21">
        <v>1302673.875</v>
      </c>
      <c r="BH30" s="21">
        <v>122634.5234375</v>
      </c>
      <c r="BI30" s="21">
        <v>1571269873.3027344</v>
      </c>
      <c r="BJ30" s="21">
        <f t="shared" si="1"/>
        <v>2016</v>
      </c>
      <c r="BK30" s="21">
        <f t="shared" si="2"/>
        <v>9</v>
      </c>
      <c r="BL30" s="37">
        <f>IF(B30/B18&gt;NONUS!B326,NONUS!B326,IF(B30/B18&lt;NONUS!B340,NONUS!B340,B30/B18))</f>
        <v>1.1284154551369741</v>
      </c>
      <c r="BM30" s="37">
        <f>IF(C30/C18&gt;Rate!C$203,Rate!C$203,IF(C30/C18&lt;Rate!C$216,Rate!C$216,C30/C18))</f>
        <v>1.0391532588461525</v>
      </c>
      <c r="BN30" s="37">
        <f>IF(D30/D18&gt;Rate!D$203,Rate!D$203,IF(D30/D18&lt;Rate!D$216,Rate!D$216,D30/D18))</f>
        <v>1.0702150592333299</v>
      </c>
      <c r="BO30" s="37">
        <f>IF(E30/E18&gt;Rate!E$203,Rate!E$203,IF(E30/E18&lt;Rate!E$216,Rate!E$216,E30/E18))</f>
        <v>1.0567626362721751</v>
      </c>
      <c r="BP30" s="37">
        <f>IF(F30/F18&gt;NONUS!C326,NONUS!C326,IF(F30/F18&lt;NONUS!C340,NONUS!C340,F30/F18))</f>
        <v>0.9666941996469588</v>
      </c>
      <c r="BQ30" s="37">
        <f>IF((G30+H30)/(G18+H18)&gt;NONUS!J326,NONUS!J326,IF((G30+H30)/(G18+H18)&lt;NONUS!J340,NONUS!J340,(G30+H30)/(G18+H18)))</f>
        <v>1.0170206173071208</v>
      </c>
      <c r="BR30" s="37" t="e">
        <f>IF(H30/H18&gt;Rate!H$203,Rate!H$203,IF(H30/H18&lt;Rate!H$216,Rate!H$216,H30/H18))</f>
        <v>#DIV/0!</v>
      </c>
      <c r="BS30" s="37">
        <f>IF(I30/I18&gt;Rate!I$203,Rate!I$203,IF(I30/I18&lt;Rate!I$216,Rate!I$216,I30/I18))</f>
        <v>1.0268043613154862</v>
      </c>
      <c r="BT30" s="37">
        <f>IF(J30/J18&gt;Rate!J$203,Rate!J$203,IF(J30/J18&lt;Rate!J$216,Rate!J$216,J30/J18))</f>
        <v>1.2840156796211948</v>
      </c>
      <c r="BU30" s="37">
        <f>IF(K30/K18&gt;Rate!K$203,Rate!K$203,IF(K30/K18&lt;Rate!K$216,Rate!K$216,K30/K18))</f>
        <v>1.0837867620465775</v>
      </c>
      <c r="BV30" s="37">
        <f>IF(L30/L18&gt;Rate!L$203,Rate!L$203,IF(L30/L18&lt;Rate!L$216,Rate!L$216,L30/L18))</f>
        <v>0.97392516409427443</v>
      </c>
      <c r="BW30" s="37">
        <f>IF(M30/M18&gt;Rate!M$203,Rate!M$203,IF(M30/M18&lt;Rate!M$216,Rate!M$216,M30/M18))</f>
        <v>1.034069105490141</v>
      </c>
      <c r="BX30" s="37">
        <f>IF(N30/N18&gt;Rate!N$203,Rate!N$203,IF(N30/N18&lt;Rate!N$216,Rate!N$216,N30/N18))</f>
        <v>1.032908668607776</v>
      </c>
      <c r="BY30" s="37">
        <f>IF(O30/O18&gt;Rate!O$203,Rate!O$203,IF(O30/O18&lt;Rate!O$216,Rate!O$216,O30/O18))</f>
        <v>1.5095175699677201</v>
      </c>
      <c r="BZ30" s="37">
        <f>IF(P30/P18&gt;Rate!P$203,Rate!P$203,IF(P30/P18&lt;Rate!P$216,Rate!P$216,P30/P18))</f>
        <v>1.0195331543225974</v>
      </c>
      <c r="CA30" s="37">
        <f>IF(Q30/Q18&gt;Rate!Q$203,Rate!Q$203,IF(Q30/Q18&lt;Rate!Q$216,Rate!Q$216,Q30/Q18))</f>
        <v>1.1858209233808201</v>
      </c>
      <c r="CB30" s="37">
        <f>IF(R30/R18&gt;Rate!R$203,Rate!R$203,IF(R30/R18&lt;Rate!R$216,Rate!R$216,R30/R18))</f>
        <v>1.2219269441614369</v>
      </c>
      <c r="CC30" s="37">
        <f>IF(S30/S18&gt;Rate!S$203,Rate!S$203,IF(S30/S18&lt;Rate!S$216,Rate!S$216,S30/S18))</f>
        <v>1.4443721759902912</v>
      </c>
      <c r="CD30" s="37">
        <f>IF(T30/T18&gt;Rate!T$203,Rate!T$203,IF(T30/T18&lt;Rate!T$216,Rate!T$216,T30/T18))</f>
        <v>0.99096772234434338</v>
      </c>
      <c r="CE30" s="37">
        <f>IF(U30/U18&gt;Rate!U$203,Rate!U$203,IF(U30/U18&lt;Rate!U$216,Rate!U$216,U30/U18))</f>
        <v>1.1278317350250948</v>
      </c>
      <c r="CF30" s="37">
        <f>IF(V30/V18&gt;Rate!V$203,Rate!V$203,IF(V30/V18&lt;Rate!V$216,Rate!V$216,V30/V18))</f>
        <v>1.055041361099732</v>
      </c>
      <c r="CG30" s="37">
        <f t="shared" si="3"/>
        <v>0</v>
      </c>
      <c r="CH30" s="37">
        <f>IF(X30/X18&gt;Rate!X$203,Rate!X$203,IF(X30/X18&lt;Rate!X$216,Rate!X$216,X30/X18))</f>
        <v>1.1928249892331344</v>
      </c>
      <c r="CI30" s="37">
        <f>IF(Y30/Y18&gt;Rate!Y$203,Rate!Y$203,IF(Y30/Y18&lt;Rate!Y$216,Rate!Y$216,Y30/Y18))</f>
        <v>0.99383097355811834</v>
      </c>
      <c r="CJ30" s="37">
        <f>IF(Z30/Z18&gt;Rate!Z$203,Rate!Z$203,IF(Z30/Z18&lt;Rate!Z$216,Rate!Z$216,Z30/Z18))</f>
        <v>1.1556210039316543</v>
      </c>
      <c r="CK30" s="37">
        <f>IF(AA30/AA18&gt;Rate!AA$203,Rate!AA$203,IF(AA30/AA18&lt;Rate!AA$216,Rate!AA$216,AA30/AA18))</f>
        <v>1.3686765365135867</v>
      </c>
      <c r="CL30" s="37">
        <f>IF(AB30/AB18&gt;Rate!AB$203,Rate!AB$203,IF(AB30/AB18&lt;Rate!AB$216,Rate!AB$216,AB30/AB18))</f>
        <v>1.2531840377241119</v>
      </c>
      <c r="CM30" s="37">
        <f>IF(AC30/AC18&gt;Rate!AC$203,Rate!AC$203,IF(AC30/AC18&lt;Rate!AC$216,Rate!AC$216,AC30/AC18))</f>
        <v>1.0399709332012168</v>
      </c>
      <c r="CN30" s="37">
        <f>IF(AD30/AD18&gt;Rate!AD$203,Rate!AD$203,IF(AD30/AD18&lt;Rate!AD$216,Rate!AD$216,AD30/AD18))</f>
        <v>1.147509952774582</v>
      </c>
      <c r="CO30" s="37">
        <f>IF(AE30/AE18&gt;NONUS!E326,NONUS!E326,IF(AE30/AE18&lt;NONUS!E340,NONUS!E340,AE30/AE18))</f>
        <v>1.1005146269878678</v>
      </c>
      <c r="CP30" s="37">
        <f>IF(AF30/AF18&gt;Rate!AF$203,Rate!AF$203,IF(AF30/AF18&lt;Rate!AF$216,Rate!AF$216,AF30/AF18))</f>
        <v>1.0996135453664186</v>
      </c>
      <c r="CQ30" s="37">
        <f>IF(AG30/AG18&gt;Rate!AG$203,Rate!AG$203,IF(AG30/AG18&lt;Rate!AG$216,Rate!AG$216,AG30/AG18))</f>
        <v>0</v>
      </c>
      <c r="CR30" s="37">
        <f>IF(AH30/AH18&gt;Rate!AH$203,Rate!AH$203,IF(AH30/AH18&lt;Rate!AH$216,Rate!AH$216,AH30/AH18))</f>
        <v>1.0938463357092525</v>
      </c>
      <c r="CS30" s="37">
        <f>IF(AI30/AI18&gt;Rate!AI$203,Rate!AI$203,IF(AI30/AI18&lt;Rate!AI$216,Rate!AI$216,AI30/AI18))</f>
        <v>1.0164470682335702</v>
      </c>
      <c r="CT30" s="37">
        <f>IF(AJ30/AJ18&gt;Rate!AJ$203,Rate!AJ$203,IF(AJ30/AJ18&lt;Rate!AJ$216,Rate!AJ$216,AJ30/AJ18))</f>
        <v>0.96733029417749949</v>
      </c>
      <c r="CU30" s="37">
        <f>IF(AK30/AK18&gt;Rate!AK$203,Rate!AK$203,IF(AK30/AK18&lt;Rate!AK$216,Rate!AK$216,AK30/AK18))</f>
        <v>1.2669674662181907</v>
      </c>
      <c r="CV30" s="37">
        <f>IF(AL30/AL18&gt;NONUS!F326,NONUS!F326,IF(AL30/AL18&lt;NONUS!F340,NONUS!F340,AL30/AL18))</f>
        <v>1.2021783832207151</v>
      </c>
      <c r="CW30" s="37">
        <f>IF(AM30/AM18&gt;Rate!AM$203,Rate!AM$203,IF(AM30/AM18&lt;Rate!AM$216,Rate!AM$216,AM30/AM18))</f>
        <v>0.97549564531951871</v>
      </c>
      <c r="CX30" s="37">
        <f>IF(AN30/AN18&gt;Rate!AN$203,Rate!AN$203,IF(AN30/AN18&lt;Rate!AN$216,Rate!AN$216,AN30/AN18))</f>
        <v>1.1331582845980008</v>
      </c>
      <c r="CY30" s="37">
        <f>IF(AO30/AO18&gt;Rate!AO$203,Rate!AO$203,IF(AO30/AO18&lt;Rate!AO$216,Rate!AO$216,AO30/AO18))</f>
        <v>0.97313706860070393</v>
      </c>
      <c r="CZ30" s="37">
        <f>IF(AP30/AP18&gt;Rate!AP$203,Rate!AP$203,IF(AP30/AP18&lt;Rate!AP$216,Rate!AP$216,AP30/AP18))</f>
        <v>1.0677222587435888</v>
      </c>
      <c r="DA30" s="37">
        <f>IF(AQ30/AQ18&gt;NONUS!G326,NONUS!G326,IF(AQ30/AQ18&lt;NONUS!G340,NONUS!G340,AQ30/AQ18))</f>
        <v>1.1856014778565656</v>
      </c>
      <c r="DB30" s="37">
        <f>IF(AR30/AR18&gt;Rate!AR$203,Rate!AR$203,IF(AR30/AR18&lt;Rate!AR$216,Rate!AR$216,AR30/AR18))</f>
        <v>1.1269516320033712</v>
      </c>
      <c r="DC30" s="37">
        <f>IF(AS30/AS18&gt;Rate!AS$203,Rate!AS$203,IF(AS30/AS18&lt;Rate!AS$216,Rate!AS$216,AS30/AS18))</f>
        <v>1.1156297584490753</v>
      </c>
      <c r="DD30" s="37">
        <f t="shared" si="4"/>
        <v>1.0694479985215644</v>
      </c>
      <c r="DE30" s="37">
        <f>IF(AU30/AU18&gt;Rate!AU$203,Rate!AU$203,IF(AU30/AU18&lt;Rate!AU$216,Rate!AU$216,AU30/AU18))</f>
        <v>1.0205144732014648</v>
      </c>
      <c r="DF30" s="37">
        <f>IF(AV30/AV18&gt;Rate!AV$203,Rate!AV$203,IF(AV30/AV18&lt;Rate!AV$216,Rate!AV$216,AV30/AV18))</f>
        <v>1.1252499162270531</v>
      </c>
      <c r="DG30" s="37">
        <f>IF(AW30/AW18&gt;Rate!AW$203,Rate!AW$203,IF(AW30/AW18&lt;Rate!AW$216,Rate!AW$216,AW30/AW18))</f>
        <v>1.6741816787818768</v>
      </c>
      <c r="DH30" s="37">
        <f>IF(AX30/AX18&gt;NONUS!I326,NONUS!I326,IF(AX30/AX18&lt;NONUS!I340,NONUS!I340,AX30/AX18))</f>
        <v>1.0604581894668625</v>
      </c>
      <c r="DI30" s="37">
        <f>IF(AY30/AY18&gt;Rate!AY$203,Rate!AY$203,IF(AY30/AY18&lt;Rate!AY$216,Rate!AY$216,AY30/AY18))</f>
        <v>1.0789632914140506</v>
      </c>
      <c r="DJ30" s="37">
        <f>IF(AZ30/AZ18&gt;Rate!AZ$203,Rate!AZ$203,IF(AZ30/AZ18&lt;Rate!AZ$216,Rate!AZ$216,AZ30/AZ18))</f>
        <v>1.0360215611642181</v>
      </c>
      <c r="DK30" s="37">
        <f>IF(BA30/BA18&gt;Rate!BA$203,Rate!BA$203,IF(BA30/BA18&lt;Rate!BA$216,Rate!BA$216,BA30/BA18))</f>
        <v>1.0699479261889002</v>
      </c>
      <c r="DL30" s="37">
        <f>IF(BB30/BB18&gt;Rate!BB$203,Rate!BB$203,IF(BB30/BB18&lt;Rate!BB$216,Rate!BB$216,BB30/BB18))</f>
        <v>1.035804393067502</v>
      </c>
      <c r="DM30" s="37">
        <f>IF(BC30/BC18&gt;Rate!BC$203,Rate!BC$203,IF(BC30/BC18&lt;Rate!BC$216,Rate!BC$216,BC30/BC18))</f>
        <v>1.289499602335711</v>
      </c>
      <c r="DN30" s="37" t="e">
        <f>IF(BD30/BD18&gt;Rate!BD$203,Rate!BD$203,IF(BD30/BD18&lt;Rate!BD$216,Rate!BD$216,BD30/BD18))</f>
        <v>#DIV/0!</v>
      </c>
      <c r="DO30" s="37">
        <f>IF(BE30/BE18&gt;Rate!BE$203,Rate!BE$203,IF(BE30/BE18&lt;Rate!BE$216,Rate!BE$216,BE30/BE18))</f>
        <v>1.0024791293279427</v>
      </c>
      <c r="DP30" s="37">
        <f>IF(BF30/BF18&gt;Rate!BF$203,Rate!BF$203,IF(BF30/BF18&lt;Rate!BF$216,Rate!BF$216,BF30/BF18))</f>
        <v>1.0924490404629033</v>
      </c>
      <c r="DQ30" s="37">
        <f>IF(BG30/BG18&gt;Rate!BG$203,Rate!BG$203,IF(BG30/BG18&lt;Rate!BG$216,Rate!BG$216,BG30/BG18))</f>
        <v>0.84868051052801563</v>
      </c>
      <c r="DR30" s="37">
        <f>IF(BH30/BH18&gt;Rate!BH$203,Rate!BH$203,IF(BH30/BH18&lt;Rate!BH$216,Rate!BH$216,BH30/BH18))</f>
        <v>1.4265470735790664</v>
      </c>
      <c r="DU30" s="19">
        <v>1.4202328385479894</v>
      </c>
      <c r="DV30" s="19">
        <v>0.96755710206713663</v>
      </c>
      <c r="DW30" s="19">
        <v>0.97166038079779182</v>
      </c>
      <c r="DX30" s="19">
        <v>0.88137368083400802</v>
      </c>
      <c r="DY30" s="19">
        <v>0.48747379647760047</v>
      </c>
      <c r="DZ30" s="19">
        <v>1.0367778390537146</v>
      </c>
      <c r="EA30" s="19" t="e">
        <v>#DIV/0!</v>
      </c>
      <c r="EB30" s="19">
        <v>0.92432600570539847</v>
      </c>
      <c r="EC30" s="19">
        <v>1.0599242021307982</v>
      </c>
      <c r="ED30" s="19">
        <v>1.0454507813413352</v>
      </c>
      <c r="EE30" s="19">
        <v>1.7665708963786053</v>
      </c>
      <c r="EF30" s="19">
        <v>0.97840998528266998</v>
      </c>
      <c r="EG30" s="19">
        <v>0.96547428347488318</v>
      </c>
      <c r="EH30" s="19">
        <v>1.7953020344321544</v>
      </c>
      <c r="EI30" s="19">
        <v>0.93748645200604264</v>
      </c>
      <c r="EJ30" s="19">
        <v>1.4174049135710942</v>
      </c>
      <c r="EK30" s="19">
        <v>1.8027875509529676</v>
      </c>
      <c r="EL30" s="19">
        <v>1.6077661709320485</v>
      </c>
      <c r="EM30" s="19">
        <v>10.883776495626794</v>
      </c>
      <c r="EN30" s="19">
        <v>1.2508143368392488</v>
      </c>
      <c r="EO30" s="19">
        <v>1.1056664212997043</v>
      </c>
      <c r="EP30" s="19" t="e">
        <v>#DIV/0!</v>
      </c>
      <c r="EQ30" s="19">
        <v>5.2772139576753077</v>
      </c>
      <c r="ER30" s="19">
        <v>1.0743290859594001</v>
      </c>
      <c r="ES30" s="19">
        <v>1.0383268602986948</v>
      </c>
      <c r="ET30" s="19">
        <v>1.8792676082084316</v>
      </c>
      <c r="EU30" s="19">
        <v>1.3970273783644211</v>
      </c>
      <c r="EV30" s="19">
        <v>1.0012862022653917</v>
      </c>
      <c r="EW30" s="19">
        <v>0.79843054845360151</v>
      </c>
      <c r="EX30" s="19">
        <v>1.6238101490844898</v>
      </c>
      <c r="EY30" s="19">
        <v>1.1095042654642249</v>
      </c>
      <c r="EZ30" s="19">
        <v>3.0955141560156241</v>
      </c>
      <c r="FA30" s="19">
        <v>3.3137368399888079</v>
      </c>
      <c r="FB30" s="19">
        <v>1.0965601250479218</v>
      </c>
      <c r="FC30" s="19">
        <v>1.7533650807143093</v>
      </c>
      <c r="FD30" s="19">
        <v>1.4066216517141035</v>
      </c>
      <c r="FE30" s="19">
        <v>1.6796324352504983</v>
      </c>
      <c r="FF30" s="19">
        <v>0.86957725170101452</v>
      </c>
      <c r="FG30" s="19">
        <v>1.5179609511619103</v>
      </c>
      <c r="FH30" s="19">
        <v>1.4081707886140924</v>
      </c>
      <c r="FI30" s="19">
        <v>1.0987788079535852</v>
      </c>
      <c r="FJ30" s="19">
        <v>1.0467813829649562</v>
      </c>
      <c r="FK30" s="19">
        <v>0.99248540578593503</v>
      </c>
      <c r="FL30" s="19">
        <v>1.232710522257461</v>
      </c>
      <c r="FM30" s="19">
        <v>0.91931054714026161</v>
      </c>
      <c r="FN30" s="19">
        <v>1.2061217885822006</v>
      </c>
      <c r="FO30" s="19">
        <v>0.99339944744556241</v>
      </c>
      <c r="FP30" s="19">
        <v>1.5997877287007407</v>
      </c>
      <c r="FQ30" s="19">
        <v>1.232963129502741</v>
      </c>
      <c r="FR30" s="19">
        <v>0.99413637377839259</v>
      </c>
      <c r="FS30" s="19">
        <v>0.93976912690548575</v>
      </c>
      <c r="FT30" s="19">
        <v>1.0892672447334457</v>
      </c>
      <c r="FU30" s="19">
        <v>1.3197056556372144</v>
      </c>
      <c r="FV30" s="19">
        <v>2.2265930588909573</v>
      </c>
      <c r="FW30" s="19" t="e">
        <v>#DIV/0!</v>
      </c>
      <c r="FX30" s="19">
        <v>0.94655305950962343</v>
      </c>
      <c r="FY30" s="19">
        <v>0.88649719051433484</v>
      </c>
      <c r="FZ30" s="19">
        <v>7.3451461333425678</v>
      </c>
      <c r="GA30" s="19">
        <v>13.045519320983194</v>
      </c>
    </row>
    <row r="31" spans="1:183" x14ac:dyDescent="0.3">
      <c r="A31" s="3" t="s">
        <v>90</v>
      </c>
      <c r="B31" s="21">
        <v>20822328</v>
      </c>
      <c r="C31" s="21">
        <v>34758836</v>
      </c>
      <c r="D31" s="21">
        <v>13875451</v>
      </c>
      <c r="E31" s="21">
        <v>21390788</v>
      </c>
      <c r="F31" s="21">
        <v>413878.40625</v>
      </c>
      <c r="G31" s="21">
        <v>7930763</v>
      </c>
      <c r="H31" s="21">
        <v>0</v>
      </c>
      <c r="I31" s="21">
        <v>64430260</v>
      </c>
      <c r="J31" s="21">
        <v>9730404</v>
      </c>
      <c r="K31" s="21">
        <v>11296562</v>
      </c>
      <c r="L31" s="21">
        <v>8715873</v>
      </c>
      <c r="M31" s="21">
        <v>99288768</v>
      </c>
      <c r="N31" s="21">
        <v>29253862</v>
      </c>
      <c r="O31" s="21">
        <v>3022952.75</v>
      </c>
      <c r="P31" s="21">
        <v>1450582.625</v>
      </c>
      <c r="Q31" s="21">
        <v>11361407</v>
      </c>
      <c r="R31" s="21">
        <v>14907535</v>
      </c>
      <c r="S31" s="21">
        <v>450522.5625</v>
      </c>
      <c r="T31" s="21">
        <v>3997651.25</v>
      </c>
      <c r="U31" s="21">
        <v>16782586</v>
      </c>
      <c r="V31" s="21">
        <v>21679962</v>
      </c>
      <c r="W31" s="37">
        <v>7144.1494140625</v>
      </c>
      <c r="X31" s="21">
        <v>5248323</v>
      </c>
      <c r="Y31" s="21">
        <v>4501553.5</v>
      </c>
      <c r="Z31" s="21">
        <v>14134836</v>
      </c>
      <c r="AA31" s="21">
        <v>5432388.5</v>
      </c>
      <c r="AB31" s="21">
        <v>7274482</v>
      </c>
      <c r="AC31" s="21">
        <v>28684084</v>
      </c>
      <c r="AD31" s="21">
        <v>162679.8125</v>
      </c>
      <c r="AE31" s="21">
        <v>797476.5625</v>
      </c>
      <c r="AF31" s="21">
        <v>18271974</v>
      </c>
      <c r="AG31" s="21">
        <v>365041.625</v>
      </c>
      <c r="AH31" s="21">
        <v>342221.15625</v>
      </c>
      <c r="AI31" s="21">
        <v>4856211</v>
      </c>
      <c r="AJ31" s="21">
        <v>27825724</v>
      </c>
      <c r="AK31" s="21">
        <v>5769857</v>
      </c>
      <c r="AL31" s="21">
        <v>984216.25</v>
      </c>
      <c r="AM31" s="21">
        <v>16929796</v>
      </c>
      <c r="AN31" s="21">
        <v>49153364</v>
      </c>
      <c r="AO31" s="21">
        <v>24424522</v>
      </c>
      <c r="AP31" s="21">
        <v>26773676</v>
      </c>
      <c r="AQ31" s="21">
        <v>22588662</v>
      </c>
      <c r="AR31" s="21">
        <v>9116050</v>
      </c>
      <c r="AS31" s="21">
        <v>38947552</v>
      </c>
      <c r="AT31" s="21">
        <v>1142581.875</v>
      </c>
      <c r="AU31" s="21">
        <v>6515039.5</v>
      </c>
      <c r="AV31" s="21">
        <v>9334116</v>
      </c>
      <c r="AW31" s="21">
        <v>615272.375</v>
      </c>
      <c r="AX31" s="21">
        <v>5828716.5</v>
      </c>
      <c r="AY31" s="21">
        <v>5984342.5</v>
      </c>
      <c r="AZ31" s="21">
        <v>105701160</v>
      </c>
      <c r="BA31" s="21">
        <v>831772992</v>
      </c>
      <c r="BB31" s="21">
        <v>6585148.5</v>
      </c>
      <c r="BC31" s="21">
        <v>31522308</v>
      </c>
      <c r="BD31" s="21">
        <v>0</v>
      </c>
      <c r="BE31" s="21">
        <v>12420674</v>
      </c>
      <c r="BF31" s="21">
        <v>7637496.5</v>
      </c>
      <c r="BG31" s="21">
        <v>1363392.5</v>
      </c>
      <c r="BH31" s="21">
        <v>222086.640625</v>
      </c>
      <c r="BI31" s="21">
        <v>1401069096.6181641</v>
      </c>
      <c r="BJ31" s="21">
        <f t="shared" si="1"/>
        <v>2016</v>
      </c>
      <c r="BK31" s="21">
        <f t="shared" si="2"/>
        <v>10</v>
      </c>
      <c r="BL31" s="37">
        <f>IF(B31/B19&gt;NONUS!B327,NONUS!B327,IF(B31/B19&lt;NONUS!B341,NONUS!B341,B31/B19))</f>
        <v>1.1011369527955917</v>
      </c>
      <c r="BM31" s="37">
        <f>IF(C31/C19&gt;Rate!C$204,Rate!C$204,IF(C31/C19&lt;Rate!C$217,Rate!C$217,C31/C19))</f>
        <v>0.9809075583885305</v>
      </c>
      <c r="BN31" s="37">
        <f>IF(D31/D19&gt;Rate!D$204,Rate!D$204,IF(D31/D19&lt;Rate!D$217,Rate!D$217,D31/D19))</f>
        <v>0.99669023400304912</v>
      </c>
      <c r="BO31" s="37">
        <f>IF(E31/E19&gt;Rate!E$204,Rate!E$204,IF(E31/E19&lt;Rate!E$217,Rate!E$217,E31/E19))</f>
        <v>1.4126687215099187</v>
      </c>
      <c r="BP31" s="37">
        <f>IF(F31/F19&gt;NONUS!C327,NONUS!C327,IF(F31/F19&lt;NONUS!C341,NONUS!C341,F31/F19))</f>
        <v>0.95106903545345634</v>
      </c>
      <c r="BQ31" s="37">
        <f>IF((G31+H31)/(G19+H19)&gt;NONUS!J327,NONUS!J327,IF((G31+H31)/(G19+H19)&lt;NONUS!J341,NONUS!J341,(G31+H31)/(G19+H19)))</f>
        <v>1.0577061920205546</v>
      </c>
      <c r="BR31" s="37" t="e">
        <f>IF(H31/H19&gt;Rate!H$204,Rate!H$204,IF(H31/H19&lt;Rate!H$217,Rate!H$217,H31/H19))</f>
        <v>#DIV/0!</v>
      </c>
      <c r="BS31" s="37">
        <f>IF(I31/I19&gt;Rate!I$204,Rate!I$204,IF(I31/I19&lt;Rate!I$217,Rate!I$217,I31/I19))</f>
        <v>1.0221654323099811</v>
      </c>
      <c r="BT31" s="37">
        <f>IF(J31/J19&gt;Rate!J$204,Rate!J$204,IF(J31/J19&lt;Rate!J$217,Rate!J$217,J31/J19))</f>
        <v>1.2494086581195512</v>
      </c>
      <c r="BU31" s="37">
        <f>IF(K31/K19&gt;Rate!K$204,Rate!K$204,IF(K31/K19&lt;Rate!K$217,Rate!K$217,K31/K19))</f>
        <v>0.9415060931066197</v>
      </c>
      <c r="BV31" s="37">
        <f>IF(L31/L19&gt;Rate!L$204,Rate!L$204,IF(L31/L19&lt;Rate!L$217,Rate!L$217,L31/L19))</f>
        <v>0.91917753293205029</v>
      </c>
      <c r="BW31" s="37">
        <f>IF(M31/M19&gt;Rate!M$204,Rate!M$204,IF(M31/M19&lt;Rate!M$217,Rate!M$217,M31/M19))</f>
        <v>1.0182003859631361</v>
      </c>
      <c r="BX31" s="37">
        <f>IF(N31/N19&gt;Rate!N$204,Rate!N$204,IF(N31/N19&lt;Rate!N$217,Rate!N$217,N31/N19))</f>
        <v>0.98174418379100292</v>
      </c>
      <c r="BY31" s="37">
        <f>IF(O31/O19&gt;Rate!O$204,Rate!O$204,IF(O31/O19&lt;Rate!O$217,Rate!O$217,O31/O19))</f>
        <v>1.2662032993844807</v>
      </c>
      <c r="BZ31" s="37">
        <f>IF(P31/P19&gt;Rate!P$204,Rate!P$204,IF(P31/P19&lt;Rate!P$217,Rate!P$217,P31/P19))</f>
        <v>1.0512820489591959</v>
      </c>
      <c r="CA31" s="37">
        <f>IF(Q31/Q19&gt;Rate!Q$204,Rate!Q$204,IF(Q31/Q19&lt;Rate!Q$217,Rate!Q$217,Q31/Q19))</f>
        <v>0.95262765222798385</v>
      </c>
      <c r="CB31" s="37">
        <f>IF(R31/R19&gt;Rate!R$204,Rate!R$204,IF(R31/R19&lt;Rate!R$217,Rate!R$217,R31/R19))</f>
        <v>1.1390094007116969</v>
      </c>
      <c r="CC31" s="37">
        <f>IF(S31/S19&gt;Rate!S$204,Rate!S$204,IF(S31/S19&lt;Rate!S$217,Rate!S$217,S31/S19))</f>
        <v>1.4510071091359149</v>
      </c>
      <c r="CD31" s="37">
        <f>IF(T31/T19&gt;Rate!T$204,Rate!T$204,IF(T31/T19&lt;Rate!T$217,Rate!T$217,T31/T19))</f>
        <v>0.71299300553126088</v>
      </c>
      <c r="CE31" s="37">
        <f>IF(U31/U19&gt;Rate!U$204,Rate!U$204,IF(U31/U19&lt;Rate!U$217,Rate!U$217,U31/U19))</f>
        <v>1.0185371908460361</v>
      </c>
      <c r="CF31" s="37">
        <f>IF(V31/V19&gt;Rate!V$204,Rate!V$204,IF(V31/V19&lt;Rate!V$217,Rate!V$217,V31/V19))</f>
        <v>0.98305229384863013</v>
      </c>
      <c r="CG31" s="37">
        <f t="shared" si="3"/>
        <v>0.76829516629763916</v>
      </c>
      <c r="CH31" s="37">
        <f>IF(X31/X19&gt;Rate!X$204,Rate!X$204,IF(X31/X19&lt;Rate!X$217,Rate!X$217,X31/X19))</f>
        <v>0.97158186859904772</v>
      </c>
      <c r="CI31" s="37">
        <f>IF(Y31/Y19&gt;Rate!Y$204,Rate!Y$204,IF(Y31/Y19&lt;Rate!Y$217,Rate!Y$217,Y31/Y19))</f>
        <v>0.9431803205664504</v>
      </c>
      <c r="CJ31" s="37">
        <f>IF(Z31/Z19&gt;Rate!Z$204,Rate!Z$204,IF(Z31/Z19&lt;Rate!Z$217,Rate!Z$217,Z31/Z19))</f>
        <v>1.0805867941052714</v>
      </c>
      <c r="CK31" s="37">
        <f>IF(AA31/AA19&gt;Rate!AA$204,Rate!AA$204,IF(AA31/AA19&lt;Rate!AA$217,Rate!AA$217,AA31/AA19))</f>
        <v>1.202458688360138</v>
      </c>
      <c r="CL31" s="37">
        <f>IF(AB31/AB19&gt;Rate!AB$204,Rate!AB$204,IF(AB31/AB19&lt;Rate!AB$217,Rate!AB$217,AB31/AB19))</f>
        <v>1.1821442715222048</v>
      </c>
      <c r="CM31" s="37">
        <f>IF(AC31/AC19&gt;Rate!AC$204,Rate!AC$204,IF(AC31/AC19&lt;Rate!AC$217,Rate!AC$217,AC31/AC19))</f>
        <v>1.0098978430273244</v>
      </c>
      <c r="CN31" s="37">
        <f>IF(AD31/AD19&gt;Rate!AD$204,Rate!AD$204,IF(AD31/AD19&lt;Rate!AD$217,Rate!AD$217,AD31/AD19))</f>
        <v>1.1350380858594629</v>
      </c>
      <c r="CO31" s="37">
        <f>IF(AE31/AE19&gt;NONUS!E327,NONUS!E327,IF(AE31/AE19&lt;NONUS!E341,NONUS!E341,AE31/AE19))</f>
        <v>1.0912206919312206</v>
      </c>
      <c r="CP31" s="37">
        <f>IF(AF31/AF19&gt;Rate!AF$204,Rate!AF$204,IF(AF31/AF19&lt;Rate!AF$217,Rate!AF$217,AF31/AF19))</f>
        <v>0.94631694598558957</v>
      </c>
      <c r="CQ31" s="37">
        <f>IF(AG31/AG19&gt;Rate!AG$204,Rate!AG$204,IF(AG31/AG19&lt;Rate!AG$217,Rate!AG$217,AG31/AG19))</f>
        <v>0</v>
      </c>
      <c r="CR31" s="37">
        <f>IF(AH31/AH19&gt;Rate!AH$204,Rate!AH$204,IF(AH31/AH19&lt;Rate!AH$217,Rate!AH$217,AH31/AH19))</f>
        <v>0.66612621467118227</v>
      </c>
      <c r="CS31" s="37">
        <f>IF(AI31/AI19&gt;Rate!AI$204,Rate!AI$204,IF(AI31/AI19&lt;Rate!AI$217,Rate!AI$217,AI31/AI19))</f>
        <v>0.94705526098419845</v>
      </c>
      <c r="CT31" s="37">
        <f>IF(AJ31/AJ19&gt;Rate!AJ$204,Rate!AJ$204,IF(AJ31/AJ19&lt;Rate!AJ$217,Rate!AJ$217,AJ31/AJ19))</f>
        <v>0.90687702233202749</v>
      </c>
      <c r="CU31" s="37">
        <f>IF(AK31/AK19&gt;Rate!AK$204,Rate!AK$204,IF(AK31/AK19&lt;Rate!AK$217,Rate!AK$217,AK31/AK19))</f>
        <v>1.5634373733279288</v>
      </c>
      <c r="CV31" s="37">
        <f>IF(AL31/AL19&gt;NONUS!F327,NONUS!F327,IF(AL31/AL19&lt;NONUS!F341,NONUS!F341,AL31/AL19))</f>
        <v>1.1063596715401416</v>
      </c>
      <c r="CW31" s="37">
        <f>IF(AM31/AM19&gt;Rate!AM$204,Rate!AM$204,IF(AM31/AM19&lt;Rate!AM$217,Rate!AM$217,AM31/AM19))</f>
        <v>1.0416104069269587</v>
      </c>
      <c r="CX31" s="37">
        <f>IF(AN31/AN19&gt;Rate!AN$204,Rate!AN$204,IF(AN31/AN19&lt;Rate!AN$217,Rate!AN$217,AN31/AN19))</f>
        <v>0.98227894221213818</v>
      </c>
      <c r="CY31" s="37">
        <f>IF(AO31/AO19&gt;Rate!AO$204,Rate!AO$204,IF(AO31/AO19&lt;Rate!AO$217,Rate!AO$217,AO31/AO19))</f>
        <v>0.82586586079967295</v>
      </c>
      <c r="CZ31" s="37">
        <f>IF(AP31/AP19&gt;Rate!AP$204,Rate!AP$204,IF(AP31/AP19&lt;Rate!AP$217,Rate!AP$217,AP31/AP19))</f>
        <v>1.1139135367303434</v>
      </c>
      <c r="DA31" s="37">
        <f>IF(AQ31/AQ19&gt;NONUS!G327,NONUS!G327,IF(AQ31/AQ19&lt;NONUS!G341,NONUS!G341,AQ31/AQ19))</f>
        <v>1.2881330203005594</v>
      </c>
      <c r="DB31" s="37">
        <f>IF(AR31/AR19&gt;Rate!AR$204,Rate!AR$204,IF(AR31/AR19&lt;Rate!AR$217,Rate!AR$217,AR31/AR19))</f>
        <v>1.1878477173506059</v>
      </c>
      <c r="DC31" s="37">
        <f>IF(AS31/AS19&gt;Rate!AS$204,Rate!AS$204,IF(AS31/AS19&lt;Rate!AS$217,Rate!AS$217,AS31/AS19))</f>
        <v>1.0763911551179632</v>
      </c>
      <c r="DD31" s="37">
        <f t="shared" si="4"/>
        <v>1.093171807445007</v>
      </c>
      <c r="DE31" s="37">
        <f>IF(AU31/AU19&gt;Rate!AU$204,Rate!AU$204,IF(AU31/AU19&lt;Rate!AU$217,Rate!AU$217,AU31/AU19))</f>
        <v>0.96620376172061828</v>
      </c>
      <c r="DF31" s="37">
        <f>IF(AV31/AV19&gt;Rate!AV$204,Rate!AV$204,IF(AV31/AV19&lt;Rate!AV$217,Rate!AV$217,AV31/AV19))</f>
        <v>0.9646358994286045</v>
      </c>
      <c r="DG31" s="37">
        <f>IF(AW31/AW19&gt;Rate!AW$204,Rate!AW$204,IF(AW31/AW19&lt;Rate!AW$217,Rate!AW$217,AW31/AW19))</f>
        <v>1.0838262431207777</v>
      </c>
      <c r="DH31" s="37">
        <f>IF(AX31/AX19&gt;NONUS!I327,NONUS!I327,IF(AX31/AX19&lt;NONUS!I341,NONUS!I341,AX31/AX19))</f>
        <v>1.0128928995691042</v>
      </c>
      <c r="DI31" s="37">
        <f>IF(AY31/AY19&gt;Rate!AY$204,Rate!AY$204,IF(AY31/AY19&lt;Rate!AY$217,Rate!AY$217,AY31/AY19))</f>
        <v>1.0086691874087399</v>
      </c>
      <c r="DJ31" s="37">
        <f>IF(AZ31/AZ19&gt;Rate!AZ$204,Rate!AZ$204,IF(AZ31/AZ19&lt;Rate!AZ$217,Rate!AZ$217,AZ31/AZ19))</f>
        <v>1.0231194979618368</v>
      </c>
      <c r="DK31" s="37">
        <f>IF(BA31/BA19&gt;Rate!BA$204,Rate!BA$204,IF(BA31/BA19&lt;Rate!BA$217,Rate!BA$217,BA31/BA19))</f>
        <v>1.022979074762004</v>
      </c>
      <c r="DL31" s="37">
        <f>IF(BB31/BB19&gt;Rate!BB$204,Rate!BB$204,IF(BB31/BB19&lt;Rate!BB$217,Rate!BB$217,BB31/BB19))</f>
        <v>1.0411191691724373</v>
      </c>
      <c r="DM31" s="37">
        <f>IF(BC31/BC19&gt;Rate!BC$204,Rate!BC$204,IF(BC31/BC19&lt;Rate!BC$217,Rate!BC$217,BC31/BC19))</f>
        <v>1.1363944038115454</v>
      </c>
      <c r="DN31" s="37">
        <f>IF(BD31/BD19&gt;Rate!BD$204,Rate!BD$204,IF(BD31/BD19&lt;Rate!BD$217,Rate!BD$217,BD31/BD19))</f>
        <v>0.5</v>
      </c>
      <c r="DO31" s="37">
        <f>IF(BE31/BE19&gt;Rate!BE$204,Rate!BE$204,IF(BE31/BE19&lt;Rate!BE$217,Rate!BE$217,BE31/BE19))</f>
        <v>1.0431072158610879</v>
      </c>
      <c r="DP31" s="37">
        <f>IF(BF31/BF19&gt;Rate!BF$204,Rate!BF$204,IF(BF31/BF19&lt;Rate!BF$217,Rate!BF$217,BF31/BF19))</f>
        <v>0.99392692476721278</v>
      </c>
      <c r="DQ31" s="37">
        <f>IF(BG31/BG19&gt;Rate!BG$204,Rate!BG$204,IF(BG31/BG19&lt;Rate!BG$217,Rate!BG$217,BG31/BG19))</f>
        <v>0.57959476393573539</v>
      </c>
      <c r="DR31" s="37">
        <f>IF(BH31/BH19&gt;Rate!BH$204,Rate!BH$204,IF(BH31/BH19&lt;Rate!BH$217,Rate!BH$217,BH31/BH19))</f>
        <v>0.89476814571275309</v>
      </c>
      <c r="DU31" s="19">
        <v>1.4264220249981647</v>
      </c>
      <c r="DV31" s="19">
        <v>0.92432327784546287</v>
      </c>
      <c r="DW31" s="19">
        <v>0.69032354149350084</v>
      </c>
      <c r="DX31" s="19">
        <v>1.4560179202618673</v>
      </c>
      <c r="DY31" s="19">
        <v>0.55133931654339263</v>
      </c>
      <c r="DZ31" s="19">
        <v>1.0842546397557271</v>
      </c>
      <c r="EA31" s="19" t="e">
        <v>#DIV/0!</v>
      </c>
      <c r="EB31" s="19">
        <v>1.0961271168897491</v>
      </c>
      <c r="EC31" s="19">
        <v>1.5447903949952797</v>
      </c>
      <c r="ED31" s="19">
        <v>1.1347853164198967</v>
      </c>
      <c r="EE31" s="19">
        <v>1.6927429866681452</v>
      </c>
      <c r="EF31" s="19">
        <v>0.92229809031015197</v>
      </c>
      <c r="EG31" s="19">
        <v>0.94395625818912166</v>
      </c>
      <c r="EH31" s="19">
        <v>0.5062441294014598</v>
      </c>
      <c r="EI31" s="19">
        <v>0.95848493281794112</v>
      </c>
      <c r="EJ31" s="19">
        <v>0.57295962878175055</v>
      </c>
      <c r="EK31" s="19">
        <v>1.7456826721709044</v>
      </c>
      <c r="EL31" s="19">
        <v>1.1964430978588336</v>
      </c>
      <c r="EM31" s="19">
        <v>0.67634929670538013</v>
      </c>
      <c r="EN31" s="19">
        <v>1.208712199294109</v>
      </c>
      <c r="EO31" s="19">
        <v>1.0833280697125025</v>
      </c>
      <c r="EP31" s="19">
        <v>0</v>
      </c>
      <c r="EQ31" s="19">
        <v>2.3326752124158929</v>
      </c>
      <c r="ER31" s="19">
        <v>1.1514460701365004</v>
      </c>
      <c r="ES31" s="19">
        <v>0.90930646751119992</v>
      </c>
      <c r="ET31" s="19">
        <v>1.001210337602759</v>
      </c>
      <c r="EU31" s="19">
        <v>0.76502296859104779</v>
      </c>
      <c r="EV31" s="19">
        <v>0.93607221493511206</v>
      </c>
      <c r="EW31" s="19">
        <v>0.59608094342903861</v>
      </c>
      <c r="EX31" s="19">
        <v>1.6802159271772874</v>
      </c>
      <c r="EY31" s="19">
        <v>0.97140947639255937</v>
      </c>
      <c r="EZ31" s="19">
        <v>4.2933320088822171</v>
      </c>
      <c r="FA31" s="19">
        <v>0.16632467262189057</v>
      </c>
      <c r="FB31" s="19">
        <v>1.1257442572350211</v>
      </c>
      <c r="FC31" s="19">
        <v>1.5473937756297693</v>
      </c>
      <c r="FD31" s="19">
        <v>2.8007890969524882</v>
      </c>
      <c r="FE31" s="19">
        <v>1.1309620727107472</v>
      </c>
      <c r="FF31" s="19">
        <v>0.84813287597240239</v>
      </c>
      <c r="FG31" s="19">
        <v>1.3283293207009343</v>
      </c>
      <c r="FH31" s="19">
        <v>1.2529007775606524</v>
      </c>
      <c r="FI31" s="19">
        <v>1.0148773233388066</v>
      </c>
      <c r="FJ31" s="19">
        <v>1.1498791943488633</v>
      </c>
      <c r="FK31" s="19">
        <v>0.9569198081723056</v>
      </c>
      <c r="FL31" s="19">
        <v>1.2995554405313008</v>
      </c>
      <c r="FM31" s="19">
        <v>0.90721481081798117</v>
      </c>
      <c r="FN31" s="19">
        <v>1.0946668894578244</v>
      </c>
      <c r="FO31" s="19">
        <v>0.9837026185877028</v>
      </c>
      <c r="FP31" s="19">
        <v>0.41297129864579507</v>
      </c>
      <c r="FQ31" s="19">
        <v>1.2034018049385409</v>
      </c>
      <c r="FR31" s="19">
        <v>1.0727591075498213</v>
      </c>
      <c r="FS31" s="19">
        <v>1.0139759361320693</v>
      </c>
      <c r="FT31" s="19">
        <v>1.0901634587634659</v>
      </c>
      <c r="FU31" s="19">
        <v>1.4390077616430832</v>
      </c>
      <c r="FV31" s="19">
        <v>2.0015890048073701</v>
      </c>
      <c r="FW31" s="19">
        <v>0</v>
      </c>
      <c r="FX31" s="19">
        <v>0.90209826943182536</v>
      </c>
      <c r="FY31" s="19">
        <v>0.60781946719202351</v>
      </c>
      <c r="FZ31" s="19">
        <v>1.8434932132417556</v>
      </c>
      <c r="GA31" s="19">
        <v>1163.015874295573</v>
      </c>
    </row>
    <row r="32" spans="1:183" x14ac:dyDescent="0.3">
      <c r="A32" s="3" t="s">
        <v>91</v>
      </c>
      <c r="B32" s="21">
        <v>12412819</v>
      </c>
      <c r="C32" s="21">
        <v>33640268</v>
      </c>
      <c r="D32" s="21">
        <v>9201868</v>
      </c>
      <c r="E32" s="21">
        <v>9761105</v>
      </c>
      <c r="F32" s="21">
        <v>254193.328125</v>
      </c>
      <c r="G32" s="21">
        <v>6979723.5</v>
      </c>
      <c r="H32" s="21">
        <v>0</v>
      </c>
      <c r="I32" s="21">
        <v>60568444</v>
      </c>
      <c r="J32" s="21">
        <v>7823749.5</v>
      </c>
      <c r="K32" s="21">
        <v>8101031</v>
      </c>
      <c r="L32" s="21">
        <v>7276029.5</v>
      </c>
      <c r="M32" s="21">
        <v>98507288</v>
      </c>
      <c r="N32" s="21">
        <v>28818620</v>
      </c>
      <c r="O32" s="21">
        <v>1532665.75</v>
      </c>
      <c r="P32" s="21">
        <v>916586.25</v>
      </c>
      <c r="Q32" s="21">
        <v>6925370</v>
      </c>
      <c r="R32" s="21">
        <v>13665154</v>
      </c>
      <c r="S32" s="21">
        <v>30447.322265625</v>
      </c>
      <c r="T32" s="21">
        <v>763542</v>
      </c>
      <c r="U32" s="21">
        <v>14801660</v>
      </c>
      <c r="V32" s="21">
        <v>13265367</v>
      </c>
      <c r="W32" s="37">
        <v>0</v>
      </c>
      <c r="X32" s="21">
        <v>2772423.25</v>
      </c>
      <c r="Y32" s="21">
        <v>2517490</v>
      </c>
      <c r="Z32" s="21">
        <v>13156209</v>
      </c>
      <c r="AA32" s="21">
        <v>4617609.5</v>
      </c>
      <c r="AB32" s="21">
        <v>5633731</v>
      </c>
      <c r="AC32" s="21">
        <v>30600234</v>
      </c>
      <c r="AD32" s="21">
        <v>16471.173828125</v>
      </c>
      <c r="AE32" s="21">
        <v>1107879.25</v>
      </c>
      <c r="AF32" s="21">
        <v>17061948</v>
      </c>
      <c r="AG32" s="21">
        <v>304207.5625</v>
      </c>
      <c r="AH32" s="21">
        <v>30024.8125</v>
      </c>
      <c r="AI32" s="21">
        <v>3029477.5</v>
      </c>
      <c r="AJ32" s="21">
        <v>23271654</v>
      </c>
      <c r="AK32" s="21">
        <v>5286703</v>
      </c>
      <c r="AL32" s="21">
        <v>856370.3125</v>
      </c>
      <c r="AM32" s="21">
        <v>14007279</v>
      </c>
      <c r="AN32" s="21">
        <v>33341930</v>
      </c>
      <c r="AO32" s="21">
        <v>20353974</v>
      </c>
      <c r="AP32" s="21">
        <v>21400584</v>
      </c>
      <c r="AQ32" s="21">
        <v>21590406</v>
      </c>
      <c r="AR32" s="21">
        <v>3887647.25</v>
      </c>
      <c r="AS32" s="21">
        <v>39339792</v>
      </c>
      <c r="AT32" s="21">
        <v>991620.6875</v>
      </c>
      <c r="AU32" s="21">
        <v>2952485.5</v>
      </c>
      <c r="AV32" s="21">
        <v>9801763</v>
      </c>
      <c r="AW32" s="21">
        <v>264592.125</v>
      </c>
      <c r="AX32" s="21">
        <v>3853403.25</v>
      </c>
      <c r="AY32" s="21">
        <v>6839161.5</v>
      </c>
      <c r="AZ32" s="21">
        <v>84226392</v>
      </c>
      <c r="BA32" s="21">
        <v>698704448</v>
      </c>
      <c r="BB32" s="21">
        <v>5226394</v>
      </c>
      <c r="BC32" s="21">
        <v>28580252</v>
      </c>
      <c r="BD32" s="21">
        <v>0</v>
      </c>
      <c r="BE32" s="21">
        <v>6064075</v>
      </c>
      <c r="BF32" s="21">
        <v>5934503</v>
      </c>
      <c r="BG32" s="21">
        <v>202206.78125</v>
      </c>
      <c r="BH32" s="21">
        <v>106076.2109375</v>
      </c>
      <c r="BI32" s="21">
        <v>1210465075.8769531</v>
      </c>
      <c r="BJ32" s="21">
        <f t="shared" si="1"/>
        <v>2016</v>
      </c>
      <c r="BK32" s="21">
        <f t="shared" si="2"/>
        <v>11</v>
      </c>
      <c r="BL32" s="37">
        <f>IF(B32/B20&gt;NONUS!B328,NONUS!B328,IF(B32/B20&lt;NONUS!B342,NONUS!B342,B32/B20))</f>
        <v>1.0675572423888242</v>
      </c>
      <c r="BM32" s="37">
        <f>IF(C32/C20&gt;Rate!C$205,Rate!C$205,IF(C32/C20&lt;Rate!C$218,Rate!C$218,C32/C20))</f>
        <v>0.90483113575522023</v>
      </c>
      <c r="BN32" s="37">
        <f>IF(D32/D20&gt;Rate!D$205,Rate!D$205,IF(D32/D20&lt;Rate!D$218,Rate!D$218,D32/D20))</f>
        <v>1.0198677566544223</v>
      </c>
      <c r="BO32" s="37">
        <f>IF(E32/E20&gt;Rate!E$205,Rate!E$205,IF(E32/E20&lt;Rate!E$218,Rate!E$218,E32/E20))</f>
        <v>0.91578353440606108</v>
      </c>
      <c r="BP32" s="37">
        <f>IF(F32/F20&gt;NONUS!C328,NONUS!C328,IF(F32/F20&lt;NONUS!C342,NONUS!C342,F32/F20))</f>
        <v>0.91091599271552681</v>
      </c>
      <c r="BQ32" s="37">
        <f>IF((G32+H32)/(G20+H20)&gt;NONUS!J328,NONUS!J328,IF((G32+H32)/(G20+H20)&lt;NONUS!J342,NONUS!J342,(G32+H32)/(G20+H20)))</f>
        <v>1.0151923443901565</v>
      </c>
      <c r="BR32" s="37" t="e">
        <f>IF(H32/H20&gt;Rate!H$205,Rate!H$205,IF(H32/H20&lt;Rate!H$218,Rate!H$218,H32/H20))</f>
        <v>#DIV/0!</v>
      </c>
      <c r="BS32" s="37">
        <f>IF(I32/I20&gt;Rate!I$205,Rate!I$205,IF(I32/I20&lt;Rate!I$218,Rate!I$218,I32/I20))</f>
        <v>1.0392074546769003</v>
      </c>
      <c r="BT32" s="37">
        <f>IF(J32/J20&gt;Rate!J$205,Rate!J$205,IF(J32/J20&lt;Rate!J$218,Rate!J$218,J32/J20))</f>
        <v>1.174404678675429</v>
      </c>
      <c r="BU32" s="37">
        <f>IF(K32/K20&gt;Rate!K$205,Rate!K$205,IF(K32/K20&lt;Rate!K$218,Rate!K$218,K32/K20))</f>
        <v>1.292406744579303</v>
      </c>
      <c r="BV32" s="37">
        <f>IF(L32/L20&gt;Rate!L$205,Rate!L$205,IF(L32/L20&lt;Rate!L$218,Rate!L$218,L32/L20))</f>
        <v>0.96156459775613812</v>
      </c>
      <c r="BW32" s="37">
        <f>IF(M32/M20&gt;Rate!M$205,Rate!M$205,IF(M32/M20&lt;Rate!M$218,Rate!M$218,M32/M20))</f>
        <v>0.99609946198025046</v>
      </c>
      <c r="BX32" s="37">
        <f>IF(N32/N20&gt;Rate!N$205,Rate!N$205,IF(N32/N20&lt;Rate!N$218,Rate!N$218,N32/N20))</f>
        <v>0.89261727421648485</v>
      </c>
      <c r="BY32" s="37">
        <f>IF(O32/O20&gt;Rate!O$205,Rate!O$205,IF(O32/O20&lt;Rate!O$218,Rate!O$218,O32/O20))</f>
        <v>1.6278580024067388</v>
      </c>
      <c r="BZ32" s="37">
        <f>IF(P32/P20&gt;Rate!P$205,Rate!P$205,IF(P32/P20&lt;Rate!P$218,Rate!P$218,P32/P20))</f>
        <v>0.90096868979938805</v>
      </c>
      <c r="CA32" s="37">
        <f>IF(Q32/Q20&gt;Rate!Q$205,Rate!Q$205,IF(Q32/Q20&lt;Rate!Q$218,Rate!Q$218,Q32/Q20))</f>
        <v>1.1836506330312493</v>
      </c>
      <c r="CB32" s="37">
        <f>IF(R32/R20&gt;Rate!R$205,Rate!R$205,IF(R32/R20&lt;Rate!R$218,Rate!R$218,R32/R20))</f>
        <v>1.2060267651081722</v>
      </c>
      <c r="CC32" s="37">
        <f>IF(S32/S20&gt;Rate!S$205,Rate!S$205,IF(S32/S20&lt;Rate!S$218,Rate!S$218,S32/S20))</f>
        <v>2.230644075994006</v>
      </c>
      <c r="CD32" s="37">
        <f>IF(T32/T20&gt;Rate!T$205,Rate!T$205,IF(T32/T20&lt;Rate!T$218,Rate!T$218,T32/T20))</f>
        <v>0.86331328138945651</v>
      </c>
      <c r="CE32" s="37">
        <f>IF(U32/U20&gt;Rate!U$205,Rate!U$205,IF(U32/U20&lt;Rate!U$218,Rate!U$218,U32/U20))</f>
        <v>1.0184244662523383</v>
      </c>
      <c r="CF32" s="37">
        <f>IF(V32/V20&gt;Rate!V$205,Rate!V$205,IF(V32/V20&lt;Rate!V$218,Rate!V$218,V32/V20))</f>
        <v>1.4793311175737434</v>
      </c>
      <c r="CG32" s="37">
        <f t="shared" si="3"/>
        <v>1</v>
      </c>
      <c r="CH32" s="37">
        <f>IF(X32/X20&gt;Rate!X$205,Rate!X$205,IF(X32/X20&lt;Rate!X$218,Rate!X$218,X32/X20))</f>
        <v>0.92009046174968545</v>
      </c>
      <c r="CI32" s="37">
        <f>IF(Y32/Y20&gt;Rate!Y$205,Rate!Y$205,IF(Y32/Y20&lt;Rate!Y$218,Rate!Y$218,Y32/Y20))</f>
        <v>1.7550471063257065</v>
      </c>
      <c r="CJ32" s="37">
        <f>IF(Z32/Z20&gt;Rate!Z$205,Rate!Z$205,IF(Z32/Z20&lt;Rate!Z$218,Rate!Z$218,Z32/Z20))</f>
        <v>1.0857090819574373</v>
      </c>
      <c r="CK32" s="37">
        <f>IF(AA32/AA20&gt;Rate!AA$205,Rate!AA$205,IF(AA32/AA20&lt;Rate!AA$218,Rate!AA$218,AA32/AA20))</f>
        <v>1.6487356853726336</v>
      </c>
      <c r="CL32" s="37">
        <f>IF(AB32/AB20&gt;Rate!AB$205,Rate!AB$205,IF(AB32/AB20&lt;Rate!AB$218,Rate!AB$218,AB32/AB20))</f>
        <v>1.3686693968074153</v>
      </c>
      <c r="CM32" s="37">
        <f>IF(AC32/AC20&gt;Rate!AC$205,Rate!AC$205,IF(AC32/AC20&lt;Rate!AC$218,Rate!AC$218,AC32/AC20))</f>
        <v>0.96301575708320997</v>
      </c>
      <c r="CN32" s="37">
        <f>IF(AD32/AD20&gt;Rate!AD$205,Rate!AD$205,IF(AD32/AD20&lt;Rate!AD$218,Rate!AD$218,AD32/AD20))</f>
        <v>3.3412253146943747</v>
      </c>
      <c r="CO32" s="37">
        <f>IF(AE32/AE20&gt;NONUS!E328,NONUS!E328,IF(AE32/AE20&lt;NONUS!E342,NONUS!E342,AE32/AE20))</f>
        <v>0.86849465651966729</v>
      </c>
      <c r="CP32" s="37">
        <f>IF(AF32/AF20&gt;Rate!AF$205,Rate!AF$205,IF(AF32/AF20&lt;Rate!AF$218,Rate!AF$218,AF32/AF20))</f>
        <v>0.91167585576604948</v>
      </c>
      <c r="CQ32" s="37">
        <f>IF(AG32/AG20&gt;Rate!AG$205,Rate!AG$205,IF(AG32/AG20&lt;Rate!AG$218,Rate!AG$218,AG32/AG20))</f>
        <v>0</v>
      </c>
      <c r="CR32" s="37">
        <f>IF(AH32/AH20&gt;Rate!AH$205,Rate!AH$205,IF(AH32/AH20&lt;Rate!AH$218,Rate!AH$218,AH32/AH20))</f>
        <v>0.89518155595833904</v>
      </c>
      <c r="CS32" s="37">
        <f>IF(AI32/AI20&gt;Rate!AI$205,Rate!AI$205,IF(AI32/AI20&lt;Rate!AI$218,Rate!AI$218,AI32/AI20))</f>
        <v>1.2099934337548139</v>
      </c>
      <c r="CT32" s="37">
        <f>IF(AJ32/AJ20&gt;Rate!AJ$205,Rate!AJ$205,IF(AJ32/AJ20&lt;Rate!AJ$218,Rate!AJ$218,AJ32/AJ20))</f>
        <v>0.94624267923701588</v>
      </c>
      <c r="CU32" s="37">
        <f>IF(AK32/AK20&gt;Rate!AK$205,Rate!AK$205,IF(AK32/AK20&lt;Rate!AK$218,Rate!AK$218,AK32/AK20))</f>
        <v>1.663919742027947</v>
      </c>
      <c r="CV32" s="37">
        <f>IF(AL32/AL20&gt;NONUS!F328,NONUS!F328,IF(AL32/AL20&lt;NONUS!F342,NONUS!F342,AL32/AL20))</f>
        <v>0.90449683671920789</v>
      </c>
      <c r="CW32" s="37">
        <f>IF(AM32/AM20&gt;Rate!AM$205,Rate!AM$205,IF(AM32/AM20&lt;Rate!AM$218,Rate!AM$218,AM32/AM20))</f>
        <v>0.92029873667254014</v>
      </c>
      <c r="CX32" s="37">
        <f>IF(AN32/AN20&gt;Rate!AN$205,Rate!AN$205,IF(AN32/AN20&lt;Rate!AN$218,Rate!AN$218,AN32/AN20))</f>
        <v>0.96410336810574426</v>
      </c>
      <c r="CY32" s="37">
        <f>IF(AO32/AO20&gt;Rate!AO$205,Rate!AO$205,IF(AO32/AO20&lt;Rate!AO$218,Rate!AO$218,AO32/AO20))</f>
        <v>0.93910768876139405</v>
      </c>
      <c r="CZ32" s="37">
        <f>IF(AP32/AP20&gt;Rate!AP$205,Rate!AP$205,IF(AP32/AP20&lt;Rate!AP$218,Rate!AP$218,AP32/AP20))</f>
        <v>0.95637391519322068</v>
      </c>
      <c r="DA32" s="37">
        <f>IF(AQ32/AQ20&gt;NONUS!G328,NONUS!G328,IF(AQ32/AQ20&lt;NONUS!G342,NONUS!G342,AQ32/AQ20))</f>
        <v>1.3796342787884135</v>
      </c>
      <c r="DB32" s="37">
        <f>IF(AR32/AR20&gt;Rate!AR$205,Rate!AR$205,IF(AR32/AR20&lt;Rate!AR$218,Rate!AR$218,AR32/AR20))</f>
        <v>0.99932877211115922</v>
      </c>
      <c r="DC32" s="37">
        <f>IF(AS32/AS20&gt;Rate!AS$205,Rate!AS$205,IF(AS32/AS20&lt;Rate!AS$218,Rate!AS$218,AS32/AS20))</f>
        <v>1.049103867485587</v>
      </c>
      <c r="DD32" s="37">
        <f t="shared" si="4"/>
        <v>0.85316786056554528</v>
      </c>
      <c r="DE32" s="37">
        <f>IF(AU32/AU20&gt;Rate!AU$205,Rate!AU$205,IF(AU32/AU20&lt;Rate!AU$218,Rate!AU$218,AU32/AU20))</f>
        <v>1.6042161888213837</v>
      </c>
      <c r="DF32" s="37">
        <f>IF(AV32/AV20&gt;Rate!AV$205,Rate!AV$205,IF(AV32/AV20&lt;Rate!AV$218,Rate!AV$218,AV32/AV20))</f>
        <v>0.98360238382333343</v>
      </c>
      <c r="DG32" s="37">
        <f>IF(AW32/AW20&gt;Rate!AW$205,Rate!AW$205,IF(AW32/AW20&lt;Rate!AW$218,Rate!AW$218,AW32/AW20))</f>
        <v>1.6820138042391697</v>
      </c>
      <c r="DH32" s="37">
        <f>IF(AX32/AX20&gt;NONUS!I328,NONUS!I328,IF(AX32/AX20&lt;NONUS!I342,NONUS!I342,AX32/AX20))</f>
        <v>1.0938599236535582</v>
      </c>
      <c r="DI32" s="37">
        <f>IF(AY32/AY20&gt;Rate!AY$205,Rate!AY$205,IF(AY32/AY20&lt;Rate!AY$218,Rate!AY$218,AY32/AY20))</f>
        <v>0.98452940490568808</v>
      </c>
      <c r="DJ32" s="37">
        <f>IF(AZ32/AZ20&gt;Rate!AZ$205,Rate!AZ$205,IF(AZ32/AZ20&lt;Rate!AZ$218,Rate!AZ$218,AZ32/AZ20))</f>
        <v>0.88246248656080828</v>
      </c>
      <c r="DK32" s="37">
        <f>IF(BA32/BA20&gt;Rate!BA$205,Rate!BA$205,IF(BA32/BA20&lt;Rate!BA$218,Rate!BA$218,BA32/BA20))</f>
        <v>1.0063652926912794</v>
      </c>
      <c r="DL32" s="37">
        <f>IF(BB32/BB20&gt;Rate!BB$205,Rate!BB$205,IF(BB32/BB20&lt;Rate!BB$218,Rate!BB$218,BB32/BB20))</f>
        <v>0.92070485512763645</v>
      </c>
      <c r="DM32" s="37">
        <f>IF(BC32/BC20&gt;Rate!BC$205,Rate!BC$205,IF(BC32/BC20&lt;Rate!BC$218,Rate!BC$218,BC32/BC20))</f>
        <v>1.207611417227249</v>
      </c>
      <c r="DN32" s="37" t="e">
        <f>IF(BD32/BD20&gt;Rate!BD$205,Rate!BD$205,IF(BD32/BD20&lt;Rate!BD$218,Rate!BD$218,BD32/BD20))</f>
        <v>#DIV/0!</v>
      </c>
      <c r="DO32" s="37">
        <f>IF(BE32/BE20&gt;Rate!BE$205,Rate!BE$205,IF(BE32/BE20&lt;Rate!BE$218,Rate!BE$218,BE32/BE20))</f>
        <v>1.0038404201510196</v>
      </c>
      <c r="DP32" s="37">
        <f>IF(BF32/BF20&gt;Rate!BF$205,Rate!BF$205,IF(BF32/BF20&lt;Rate!BF$218,Rate!BF$218,BF32/BF20))</f>
        <v>1.8866077620621475</v>
      </c>
      <c r="DQ32" s="37">
        <f>IF(BG32/BG20&gt;Rate!BG$205,Rate!BG$205,IF(BG32/BG20&lt;Rate!BG$218,Rate!BG$218,BG32/BG20))</f>
        <v>0.56224960772274823</v>
      </c>
      <c r="DR32" s="37">
        <f>IF(BH32/BH20&gt;Rate!BH$205,Rate!BH$205,IF(BH32/BH20&lt;Rate!BH$218,Rate!BH$218,BH32/BH20))</f>
        <v>0.96321588243815348</v>
      </c>
      <c r="DU32" s="19">
        <v>1.1313479257008565</v>
      </c>
      <c r="DV32" s="19">
        <v>0.8348174239771069</v>
      </c>
      <c r="DW32" s="19">
        <v>0.64789609802293069</v>
      </c>
      <c r="DX32" s="19">
        <v>0.4382304315864286</v>
      </c>
      <c r="DY32" s="19">
        <v>0.56468728500795728</v>
      </c>
      <c r="DZ32" s="19">
        <v>1.0011449159410821</v>
      </c>
      <c r="EA32" s="19" t="e">
        <v>#DIV/0!</v>
      </c>
      <c r="EB32" s="19">
        <v>0.94950871859156194</v>
      </c>
      <c r="EC32" s="19">
        <v>1.1620979671566611</v>
      </c>
      <c r="ED32" s="19">
        <v>0.77880589473666839</v>
      </c>
      <c r="EE32" s="19">
        <v>1.7722909816887997</v>
      </c>
      <c r="EF32" s="19">
        <v>0.87231183131538759</v>
      </c>
      <c r="EG32" s="19">
        <v>0.79995419781105237</v>
      </c>
      <c r="EH32" s="19">
        <v>1.1662553938773972</v>
      </c>
      <c r="EI32" s="19">
        <v>0.77005706370444005</v>
      </c>
      <c r="EJ32" s="19">
        <v>0.40595115127793169</v>
      </c>
      <c r="EK32" s="19">
        <v>1.5610584605058553</v>
      </c>
      <c r="EL32" s="19">
        <v>1.460600033069885</v>
      </c>
      <c r="EM32" s="19">
        <v>3.5750242525783262</v>
      </c>
      <c r="EN32" s="19">
        <v>1.0317176294220454</v>
      </c>
      <c r="EO32" s="19">
        <v>0.7739921634156699</v>
      </c>
      <c r="EP32" s="19" t="e">
        <v>#DIV/0!</v>
      </c>
      <c r="EQ32" s="19">
        <v>7.7746466327036048</v>
      </c>
      <c r="ER32" s="19">
        <v>0.71351482633763719</v>
      </c>
      <c r="ES32" s="19">
        <v>1.0245626989827188</v>
      </c>
      <c r="ET32" s="19">
        <v>2.9866167208464378</v>
      </c>
      <c r="EU32" s="19">
        <v>1.4424055436994487</v>
      </c>
      <c r="EV32" s="19">
        <v>0.84449664349422049</v>
      </c>
      <c r="EW32" s="19">
        <v>1.9905990141497405</v>
      </c>
      <c r="EX32" s="19">
        <v>0.95692285017228051</v>
      </c>
      <c r="EY32" s="19">
        <v>0.78366574994258076</v>
      </c>
      <c r="EZ32" s="19">
        <v>8.0314555821801132</v>
      </c>
      <c r="FA32" s="19">
        <v>0.72325630140206465</v>
      </c>
      <c r="FB32" s="19">
        <v>0.66664048173587154</v>
      </c>
      <c r="FC32" s="19">
        <v>1.466240678788252</v>
      </c>
      <c r="FD32" s="19">
        <v>2.8525863824223872</v>
      </c>
      <c r="FE32" s="19">
        <v>1.3673941372178073</v>
      </c>
      <c r="FF32" s="19">
        <v>0.72565566528357173</v>
      </c>
      <c r="FG32" s="19">
        <v>1.2395553712878935</v>
      </c>
      <c r="FH32" s="19">
        <v>1.0970252615516467</v>
      </c>
      <c r="FI32" s="19">
        <v>1.0425230141778645</v>
      </c>
      <c r="FJ32" s="19">
        <v>0.99471969087443179</v>
      </c>
      <c r="FK32" s="19">
        <v>1.069776104661335</v>
      </c>
      <c r="FL32" s="19">
        <v>1.1120955429105288</v>
      </c>
      <c r="FM32" s="19">
        <v>0.87716270983189881</v>
      </c>
      <c r="FN32" s="19">
        <v>0.75406783738416927</v>
      </c>
      <c r="FO32" s="19">
        <v>0.93903807361959557</v>
      </c>
      <c r="FP32" s="19">
        <v>1.0472426757051583</v>
      </c>
      <c r="FQ32" s="19">
        <v>1.5361512982834147</v>
      </c>
      <c r="FR32" s="19">
        <v>0.99992146353556022</v>
      </c>
      <c r="FS32" s="19">
        <v>0.82396445639877847</v>
      </c>
      <c r="FT32" s="19">
        <v>0.95648718773657249</v>
      </c>
      <c r="FU32" s="19">
        <v>1.226785683802095</v>
      </c>
      <c r="FV32" s="19">
        <v>2.2812363381548533</v>
      </c>
      <c r="FW32" s="19" t="e">
        <v>#DIV/0!</v>
      </c>
      <c r="FX32" s="19">
        <v>0.95130843192224568</v>
      </c>
      <c r="FY32" s="19">
        <v>0.94562358707123306</v>
      </c>
      <c r="FZ32" s="19">
        <v>3.0429961620323986</v>
      </c>
      <c r="GA32" s="19">
        <v>48.336323643680736</v>
      </c>
    </row>
    <row r="33" spans="1:183" x14ac:dyDescent="0.3">
      <c r="A33" s="3" t="s">
        <v>92</v>
      </c>
      <c r="B33" s="21">
        <v>14335682</v>
      </c>
      <c r="C33" s="21">
        <v>40265196</v>
      </c>
      <c r="D33" s="21">
        <v>12949218</v>
      </c>
      <c r="E33" s="21">
        <v>12152215</v>
      </c>
      <c r="F33" s="21">
        <v>353677.65625</v>
      </c>
      <c r="G33" s="21">
        <v>7175974.5</v>
      </c>
      <c r="H33" s="21">
        <v>0</v>
      </c>
      <c r="I33" s="21">
        <v>64082532</v>
      </c>
      <c r="J33" s="21">
        <v>6565076</v>
      </c>
      <c r="K33" s="21">
        <v>7978849.5</v>
      </c>
      <c r="L33" s="21">
        <v>6346704.5</v>
      </c>
      <c r="M33" s="21">
        <v>96258992</v>
      </c>
      <c r="N33" s="21">
        <v>33693860</v>
      </c>
      <c r="O33" s="21">
        <v>2091471.75</v>
      </c>
      <c r="P33" s="21">
        <v>1104957.125</v>
      </c>
      <c r="Q33" s="21">
        <v>11929848</v>
      </c>
      <c r="R33" s="21">
        <v>13916776</v>
      </c>
      <c r="S33" s="21">
        <v>27835.80078125</v>
      </c>
      <c r="T33" s="21">
        <v>1031145.875</v>
      </c>
      <c r="U33" s="21">
        <v>14962087</v>
      </c>
      <c r="V33" s="21">
        <v>10678632</v>
      </c>
      <c r="W33" s="37">
        <v>0</v>
      </c>
      <c r="X33" s="21">
        <v>6355183</v>
      </c>
      <c r="Y33" s="21">
        <v>1725585</v>
      </c>
      <c r="Z33" s="21">
        <v>16008802</v>
      </c>
      <c r="AA33" s="21">
        <v>5073813.5</v>
      </c>
      <c r="AB33" s="21">
        <v>6331225</v>
      </c>
      <c r="AC33" s="21">
        <v>35070468</v>
      </c>
      <c r="AD33" s="21">
        <v>41455.88671875</v>
      </c>
      <c r="AE33" s="21">
        <v>1348514.125</v>
      </c>
      <c r="AF33" s="21">
        <v>23447834</v>
      </c>
      <c r="AG33" s="21">
        <v>168237.46875</v>
      </c>
      <c r="AH33" s="21">
        <v>65849.3984375</v>
      </c>
      <c r="AI33" s="21">
        <v>2940006.5</v>
      </c>
      <c r="AJ33" s="21">
        <v>20621500</v>
      </c>
      <c r="AK33" s="21">
        <v>5432014</v>
      </c>
      <c r="AL33" s="21">
        <v>1347762.625</v>
      </c>
      <c r="AM33" s="21">
        <v>15896939</v>
      </c>
      <c r="AN33" s="21">
        <v>25508580</v>
      </c>
      <c r="AO33" s="21">
        <v>24381828</v>
      </c>
      <c r="AP33" s="21">
        <v>21435210</v>
      </c>
      <c r="AQ33" s="21">
        <v>26988256</v>
      </c>
      <c r="AR33" s="21">
        <v>4057670</v>
      </c>
      <c r="AS33" s="21">
        <v>39747556</v>
      </c>
      <c r="AT33" s="21">
        <v>888847.375</v>
      </c>
      <c r="AU33" s="21">
        <v>2366838.25</v>
      </c>
      <c r="AV33" s="21">
        <v>10801093</v>
      </c>
      <c r="AW33" s="21">
        <v>385857.9375</v>
      </c>
      <c r="AX33" s="21">
        <v>4348249</v>
      </c>
      <c r="AY33" s="21">
        <v>8270402.5</v>
      </c>
      <c r="AZ33" s="21">
        <v>84324096</v>
      </c>
      <c r="BA33" s="21">
        <v>731930240</v>
      </c>
      <c r="BB33" s="21">
        <v>5385455</v>
      </c>
      <c r="BC33" s="21">
        <v>20709846</v>
      </c>
      <c r="BD33" s="21">
        <v>0</v>
      </c>
      <c r="BE33" s="21">
        <v>6635749</v>
      </c>
      <c r="BF33" s="21">
        <v>6354470</v>
      </c>
      <c r="BG33" s="21">
        <v>775528.9375</v>
      </c>
      <c r="BH33" s="21">
        <v>51602.5</v>
      </c>
      <c r="BI33" s="21">
        <v>1252609576.0629883</v>
      </c>
      <c r="BJ33" s="21">
        <f t="shared" si="1"/>
        <v>2016</v>
      </c>
      <c r="BK33" s="21">
        <f t="shared" si="2"/>
        <v>12</v>
      </c>
      <c r="BL33" s="37">
        <f>IF(B33/B21&gt;NONUS!B329,NONUS!B329,IF(B33/B21&lt;NONUS!B343,NONUS!B343,B33/B21))</f>
        <v>1.0817056770208429</v>
      </c>
      <c r="BM33" s="37">
        <f>IF(C33/C21&gt;Rate!C$206,Rate!C$206,IF(C33/C21&lt;Rate!C$219,Rate!C$219,C33/C21))</f>
        <v>0.98993689118501449</v>
      </c>
      <c r="BN33" s="37">
        <f>IF(D33/D21&gt;Rate!D$206,Rate!D$206,IF(D33/D21&lt;Rate!D$219,Rate!D$219,D33/D21))</f>
        <v>1.126484047500655</v>
      </c>
      <c r="BO33" s="37">
        <f>IF(E33/E21&gt;Rate!E$206,Rate!E$206,IF(E33/E21&lt;Rate!E$219,Rate!E$219,E33/E21))</f>
        <v>1.1079162644554439</v>
      </c>
      <c r="BP33" s="37">
        <f>IF(F33/F21&gt;NONUS!C329,NONUS!C329,IF(F33/F21&lt;NONUS!C343,NONUS!C343,F33/F21))</f>
        <v>1.0179655502882952</v>
      </c>
      <c r="BQ33" s="37">
        <f>IF((G33+H33)/(G21+H21)&gt;NONUS!J329,NONUS!J329,IF((G33+H33)/(G21+H21)&lt;NONUS!J343,NONUS!J343,(G33+H33)/(G21+H21)))</f>
        <v>1.0315837389566347</v>
      </c>
      <c r="BR33" s="37" t="e">
        <f>IF(H33/H21&gt;Rate!H$206,Rate!H$206,IF(H33/H21&lt;Rate!H$219,Rate!H$219,H33/H21))</f>
        <v>#DIV/0!</v>
      </c>
      <c r="BS33" s="37">
        <f>IF(I33/I21&gt;Rate!I$206,Rate!I$206,IF(I33/I21&lt;Rate!I$219,Rate!I$219,I33/I21))</f>
        <v>0.96751786757341607</v>
      </c>
      <c r="BT33" s="37">
        <f>IF(J33/J21&gt;Rate!J$206,Rate!J$206,IF(J33/J21&lt;Rate!J$219,Rate!J$219,J33/J21))</f>
        <v>1.0531892937849958</v>
      </c>
      <c r="BU33" s="37">
        <f>IF(K33/K21&gt;Rate!K$206,Rate!K$206,IF(K33/K21&lt;Rate!K$219,Rate!K$219,K33/K21))</f>
        <v>1.0749459182473322</v>
      </c>
      <c r="BV33" s="37">
        <f>IF(L33/L21&gt;Rate!L$206,Rate!L$206,IF(L33/L21&lt;Rate!L$219,Rate!L$219,L33/L21))</f>
        <v>1.0769943416559216</v>
      </c>
      <c r="BW33" s="37">
        <f>IF(M33/M21&gt;Rate!M$206,Rate!M$206,IF(M33/M21&lt;Rate!M$219,Rate!M$219,M33/M21))</f>
        <v>1.0267277109223298</v>
      </c>
      <c r="BX33" s="37">
        <f>IF(N33/N21&gt;Rate!N$206,Rate!N$206,IF(N33/N21&lt;Rate!N$219,Rate!N$219,N33/N21))</f>
        <v>1.0011501359435251</v>
      </c>
      <c r="BY33" s="37">
        <f>IF(O33/O21&gt;Rate!O$206,Rate!O$206,IF(O33/O21&lt;Rate!O$219,Rate!O$219,O33/O21))</f>
        <v>2.0949159227091791</v>
      </c>
      <c r="BZ33" s="37">
        <f>IF(P33/P21&gt;Rate!P$206,Rate!P$206,IF(P33/P21&lt;Rate!P$219,Rate!P$219,P33/P21))</f>
        <v>1.0133741923931163</v>
      </c>
      <c r="CA33" s="37">
        <f>IF(Q33/Q21&gt;Rate!Q$206,Rate!Q$206,IF(Q33/Q21&lt;Rate!Q$219,Rate!Q$219,Q33/Q21))</f>
        <v>1.3009068624965363</v>
      </c>
      <c r="CB33" s="37">
        <f>IF(R33/R21&gt;Rate!R$206,Rate!R$206,IF(R33/R21&lt;Rate!R$219,Rate!R$219,R33/R21))</f>
        <v>1.1014520374301857</v>
      </c>
      <c r="CC33" s="37">
        <f>IF(S33/S21&gt;Rate!S$206,Rate!S$206,IF(S33/S21&lt;Rate!S$219,Rate!S$219,S33/S21))</f>
        <v>2.19579476736702</v>
      </c>
      <c r="CD33" s="37">
        <f>IF(T33/T21&gt;Rate!T$206,Rate!T$206,IF(T33/T21&lt;Rate!T$219,Rate!T$219,T33/T21))</f>
        <v>1.1819366088462202</v>
      </c>
      <c r="CE33" s="37">
        <f>IF(U33/U21&gt;Rate!U$206,Rate!U$206,IF(U33/U21&lt;Rate!U$219,Rate!U$219,U33/U21))</f>
        <v>1.091102599364361</v>
      </c>
      <c r="CF33" s="37">
        <f>IF(V33/V21&gt;Rate!V$206,Rate!V$206,IF(V33/V21&lt;Rate!V$219,Rate!V$219,V33/V21))</f>
        <v>1.1337407962003352</v>
      </c>
      <c r="CG33" s="37">
        <f t="shared" si="3"/>
        <v>1</v>
      </c>
      <c r="CH33" s="37">
        <f>IF(X33/X21&gt;Rate!X$206,Rate!X$206,IF(X33/X21&lt;Rate!X$219,Rate!X$219,X33/X21))</f>
        <v>1.0465565083071633</v>
      </c>
      <c r="CI33" s="37">
        <f>IF(Y33/Y21&gt;Rate!Y$206,Rate!Y$206,IF(Y33/Y21&lt;Rate!Y$219,Rate!Y$219,Y33/Y21))</f>
        <v>1.0757663308114647</v>
      </c>
      <c r="CJ33" s="37">
        <f>IF(Z33/Z21&gt;Rate!Z$206,Rate!Z$206,IF(Z33/Z21&lt;Rate!Z$219,Rate!Z$219,Z33/Z21))</f>
        <v>1.068437865655341</v>
      </c>
      <c r="CK33" s="37">
        <f>IF(AA33/AA21&gt;Rate!AA$206,Rate!AA$206,IF(AA33/AA21&lt;Rate!AA$219,Rate!AA$219,AA33/AA21))</f>
        <v>1.7104223379794379</v>
      </c>
      <c r="CL33" s="37">
        <f>IF(AB33/AB21&gt;Rate!AB$206,Rate!AB$206,IF(AB33/AB21&lt;Rate!AB$219,Rate!AB$219,AB33/AB21))</f>
        <v>1.2115217730338348</v>
      </c>
      <c r="CM33" s="37">
        <f>IF(AC33/AC21&gt;Rate!AC$206,Rate!AC$206,IF(AC33/AC21&lt;Rate!AC$219,Rate!AC$219,AC33/AC21))</f>
        <v>1.013939736181432</v>
      </c>
      <c r="CN33" s="37">
        <f>IF(AD33/AD21&gt;Rate!AD$206,Rate!AD$206,IF(AD33/AD21&lt;Rate!AD$219,Rate!AD$219,AD33/AD21))</f>
        <v>1.2589373317075319</v>
      </c>
      <c r="CO33" s="37">
        <f>IF(AE33/AE21&gt;NONUS!E329,NONUS!E329,IF(AE33/AE21&lt;NONUS!E343,NONUS!E343,AE33/AE21))</f>
        <v>0.98797201544546376</v>
      </c>
      <c r="CP33" s="37">
        <f>IF(AF33/AF21&gt;Rate!AF$206,Rate!AF$206,IF(AF33/AF21&lt;Rate!AF$219,Rate!AF$219,AF33/AF21))</f>
        <v>1.0250226553118347</v>
      </c>
      <c r="CQ33" s="37">
        <f>IF(AG33/AG21&gt;Rate!AG$206,Rate!AG$206,IF(AG33/AG21&lt;Rate!AG$219,Rate!AG$219,AG33/AG21))</f>
        <v>0</v>
      </c>
      <c r="CR33" s="37">
        <f>IF(AH33/AH21&gt;Rate!AH$206,Rate!AH$206,IF(AH33/AH21&lt;Rate!AH$219,Rate!AH$219,AH33/AH21))</f>
        <v>4.2</v>
      </c>
      <c r="CS33" s="37">
        <f>IF(AI33/AI21&gt;Rate!AI$206,Rate!AI$206,IF(AI33/AI21&lt;Rate!AI$219,Rate!AI$219,AI33/AI21))</f>
        <v>1.1626993429280206</v>
      </c>
      <c r="CT33" s="37">
        <f>IF(AJ33/AJ21&gt;Rate!AJ$206,Rate!AJ$206,IF(AJ33/AJ21&lt;Rate!AJ$219,Rate!AJ$219,AJ33/AJ21))</f>
        <v>1.078773735873251</v>
      </c>
      <c r="CU33" s="37">
        <f>IF(AK33/AK21&gt;Rate!AK$206,Rate!AK$206,IF(AK33/AK21&lt;Rate!AK$219,Rate!AK$219,AK33/AK21))</f>
        <v>1.7809867629362215</v>
      </c>
      <c r="CV33" s="37">
        <f>IF(AL33/AL21&gt;NONUS!F329,NONUS!F329,IF(AL33/AL21&lt;NONUS!F343,NONUS!F343,AL33/AL21))</f>
        <v>0.83440213503412952</v>
      </c>
      <c r="CW33" s="37">
        <f>IF(AM33/AM21&gt;Rate!AM$206,Rate!AM$206,IF(AM33/AM21&lt;Rate!AM$219,Rate!AM$219,AM33/AM21))</f>
        <v>1.0139135081325144</v>
      </c>
      <c r="CX33" s="37">
        <f>IF(AN33/AN21&gt;Rate!AN$206,Rate!AN$206,IF(AN33/AN21&lt;Rate!AN$219,Rate!AN$219,AN33/AN21))</f>
        <v>1.0614314668243214</v>
      </c>
      <c r="CY33" s="37">
        <f>IF(AO33/AO21&gt;Rate!AO$206,Rate!AO$206,IF(AO33/AO21&lt;Rate!AO$219,Rate!AO$219,AO33/AO21))</f>
        <v>1.0113756714276019</v>
      </c>
      <c r="CZ33" s="37">
        <f>IF(AP33/AP21&gt;Rate!AP$206,Rate!AP$206,IF(AP33/AP21&lt;Rate!AP$219,Rate!AP$219,AP33/AP21))</f>
        <v>1.0826990080786183</v>
      </c>
      <c r="DA33" s="37">
        <f>IF(AQ33/AQ21&gt;NONUS!G329,NONUS!G329,IF(AQ33/AQ21&lt;NONUS!G343,NONUS!G343,AQ33/AQ21))</f>
        <v>1.1277990467371906</v>
      </c>
      <c r="DB33" s="37">
        <f>IF(AR33/AR21&gt;Rate!AR$206,Rate!AR$206,IF(AR33/AR21&lt;Rate!AR$219,Rate!AR$219,AR33/AR21))</f>
        <v>1.0986025183679931</v>
      </c>
      <c r="DC33" s="37">
        <f>IF(AS33/AS21&gt;Rate!AS$206,Rate!AS$206,IF(AS33/AS21&lt;Rate!AS$219,Rate!AS$219,AS33/AS21))</f>
        <v>1.1387863361074251</v>
      </c>
      <c r="DD33" s="37">
        <f t="shared" si="4"/>
        <v>1.0257161123069276</v>
      </c>
      <c r="DE33" s="37">
        <f>IF(AU33/AU21&gt;Rate!AU$206,Rate!AU$206,IF(AU33/AU21&lt;Rate!AU$219,Rate!AU$219,AU33/AU21))</f>
        <v>1.1135300798343188</v>
      </c>
      <c r="DF33" s="37">
        <f>IF(AV33/AV21&gt;Rate!AV$206,Rate!AV$206,IF(AV33/AV21&lt;Rate!AV$219,Rate!AV$219,AV33/AV21))</f>
        <v>1.0050637057508485</v>
      </c>
      <c r="DG33" s="37">
        <f>IF(AW33/AW21&gt;Rate!AW$206,Rate!AW$206,IF(AW33/AW21&lt;Rate!AW$219,Rate!AW$219,AW33/AW21))</f>
        <v>1.2647319413838221</v>
      </c>
      <c r="DH33" s="37">
        <f>IF(AX33/AX21&gt;NONUS!I329,NONUS!I329,IF(AX33/AX21&lt;NONUS!I343,NONUS!I343,AX33/AX21))</f>
        <v>1.134015820675109</v>
      </c>
      <c r="DI33" s="37">
        <f>IF(AY33/AY21&gt;Rate!AY$206,Rate!AY$206,IF(AY33/AY21&lt;Rate!AY$219,Rate!AY$219,AY33/AY21))</f>
        <v>1.1291214511030243</v>
      </c>
      <c r="DJ33" s="37">
        <f>IF(AZ33/AZ21&gt;Rate!AZ$206,Rate!AZ$206,IF(AZ33/AZ21&lt;Rate!AZ$219,Rate!AZ$219,AZ33/AZ21))</f>
        <v>0.99340173900947204</v>
      </c>
      <c r="DK33" s="37">
        <f>IF(BA33/BA21&gt;Rate!BA$206,Rate!BA$206,IF(BA33/BA21&lt;Rate!BA$219,Rate!BA$219,BA33/BA21))</f>
        <v>1.0533401502641406</v>
      </c>
      <c r="DL33" s="37">
        <f>IF(BB33/BB21&gt;Rate!BB$206,Rate!BB$206,IF(BB33/BB21&lt;Rate!BB$219,Rate!BB$219,BB33/BB21))</f>
        <v>0.95795016340697636</v>
      </c>
      <c r="DM33" s="37">
        <f>IF(BC33/BC21&gt;Rate!BC$206,Rate!BC$206,IF(BC33/BC21&lt;Rate!BC$219,Rate!BC$219,BC33/BC21))</f>
        <v>1.2029149675100184</v>
      </c>
      <c r="DN33" s="37" t="e">
        <f>IF(BD33/BD21&gt;Rate!BD$206,Rate!BD$206,IF(BD33/BD21&lt;Rate!BD$219,Rate!BD$219,BD33/BD21))</f>
        <v>#DIV/0!</v>
      </c>
      <c r="DO33" s="37">
        <f>IF(BE33/BE21&gt;Rate!BE$206,Rate!BE$206,IF(BE33/BE21&lt;Rate!BE$219,Rate!BE$219,BE33/BE21))</f>
        <v>1.077404522656104</v>
      </c>
      <c r="DP33" s="37">
        <f>IF(BF33/BF21&gt;Rate!BF$206,Rate!BF$206,IF(BF33/BF21&lt;Rate!BF$219,Rate!BF$219,BF33/BF21))</f>
        <v>1.4419096787779029</v>
      </c>
      <c r="DQ33" s="37">
        <f>IF(BG33/BG21&gt;Rate!BG$206,Rate!BG$206,IF(BG33/BG21&lt;Rate!BG$219,Rate!BG$219,BG33/BG21))</f>
        <v>0.88545413974682297</v>
      </c>
      <c r="DR33" s="37">
        <f>IF(BH33/BH21&gt;Rate!BH$206,Rate!BH$206,IF(BH33/BH21&lt;Rate!BH$219,Rate!BH$219,BH33/BH21))</f>
        <v>0.57189617324857711</v>
      </c>
      <c r="DU33" s="19">
        <v>1.037846119959581</v>
      </c>
      <c r="DV33" s="19">
        <v>0.96298116113047172</v>
      </c>
      <c r="DW33" s="19">
        <v>1.1066049702793002</v>
      </c>
      <c r="DX33" s="19">
        <v>0.65675423633344598</v>
      </c>
      <c r="DY33" s="19">
        <v>0.56230961033199922</v>
      </c>
      <c r="DZ33" s="19">
        <v>1.0511327274380944</v>
      </c>
      <c r="EA33" s="19" t="e">
        <v>#DIV/0!</v>
      </c>
      <c r="EB33" s="19">
        <v>0.96052755087651065</v>
      </c>
      <c r="EC33" s="19">
        <v>1.0423642757871672</v>
      </c>
      <c r="ED33" s="19">
        <v>1.2831153493291523</v>
      </c>
      <c r="EE33" s="19">
        <v>1.0014359941228566</v>
      </c>
      <c r="EF33" s="19">
        <v>1.0021289317137423</v>
      </c>
      <c r="EG33" s="19">
        <v>0.99053695918503382</v>
      </c>
      <c r="EH33" s="19">
        <v>0.54147913935181158</v>
      </c>
      <c r="EI33" s="19">
        <v>0.78424127502200958</v>
      </c>
      <c r="EJ33" s="19">
        <v>2.88872080573146</v>
      </c>
      <c r="EK33" s="19">
        <v>1.3948380427000993</v>
      </c>
      <c r="EL33" s="19">
        <v>0.55069213376255655</v>
      </c>
      <c r="EM33" s="19">
        <v>5.2139037065587717</v>
      </c>
      <c r="EN33" s="19">
        <v>1.358884379007693</v>
      </c>
      <c r="EO33" s="19">
        <v>1.488154026354588</v>
      </c>
      <c r="EP33" s="19" t="e">
        <v>#DIV/0!</v>
      </c>
      <c r="EQ33" s="19">
        <v>6.6230949799366687</v>
      </c>
      <c r="ER33" s="19">
        <v>1.8892268572562922</v>
      </c>
      <c r="ES33" s="19">
        <v>1.3855462567552936</v>
      </c>
      <c r="ET33" s="19">
        <v>1.7291612385035848</v>
      </c>
      <c r="EU33" s="19">
        <v>1.7431206328780329</v>
      </c>
      <c r="EV33" s="19">
        <v>1.1171507627801149</v>
      </c>
      <c r="EW33" s="19">
        <v>0.97188764535059691</v>
      </c>
      <c r="EX33" s="19">
        <v>0.72701562507874273</v>
      </c>
      <c r="EY33" s="19">
        <v>1.2736753683386595</v>
      </c>
      <c r="EZ33" s="19">
        <v>22.491650062012795</v>
      </c>
      <c r="FA33" s="19">
        <v>14.296077791636847</v>
      </c>
      <c r="FB33" s="19">
        <v>1.6555583122073563</v>
      </c>
      <c r="FC33" s="19">
        <v>1.119450806152825</v>
      </c>
      <c r="FD33" s="19">
        <v>2.9165121788618498</v>
      </c>
      <c r="FE33" s="19">
        <v>0.68741735895205824</v>
      </c>
      <c r="FF33" s="19">
        <v>0.82838317794281868</v>
      </c>
      <c r="FG33" s="19">
        <v>0.9127904614968444</v>
      </c>
      <c r="FH33" s="19">
        <v>1.4090482648291867</v>
      </c>
      <c r="FI33" s="19">
        <v>0.92304721964111869</v>
      </c>
      <c r="FJ33" s="19">
        <v>1.4183347236439245</v>
      </c>
      <c r="FK33" s="19">
        <v>0.84979932280254356</v>
      </c>
      <c r="FL33" s="19">
        <v>1.0638610296713227</v>
      </c>
      <c r="FM33" s="19">
        <v>0.8298699558616025</v>
      </c>
      <c r="FN33" s="19">
        <v>1.9948623143694171</v>
      </c>
      <c r="FO33" s="19">
        <v>1.0140736631949958</v>
      </c>
      <c r="FP33" s="19">
        <v>1.8117655662338439</v>
      </c>
      <c r="FQ33" s="19">
        <v>1.354338801141256</v>
      </c>
      <c r="FR33" s="19">
        <v>1.3220650038865576</v>
      </c>
      <c r="FS33" s="19">
        <v>1.0023106829817452</v>
      </c>
      <c r="FT33" s="19">
        <v>1.0735943909748595</v>
      </c>
      <c r="FU33" s="19">
        <v>1.3166621858439556</v>
      </c>
      <c r="FV33" s="19">
        <v>3.1109363932568352</v>
      </c>
      <c r="FW33" s="19" t="e">
        <v>#DIV/0!</v>
      </c>
      <c r="FX33" s="19">
        <v>0.79122471900008562</v>
      </c>
      <c r="FY33" s="19">
        <v>1.4626655543582496</v>
      </c>
      <c r="FZ33" s="19">
        <v>6.7645582329317273</v>
      </c>
      <c r="GA33" s="19">
        <v>5.4900224098510346</v>
      </c>
    </row>
    <row r="34" spans="1:183" x14ac:dyDescent="0.3">
      <c r="A34" s="3" t="s">
        <v>61</v>
      </c>
      <c r="B34" s="21">
        <v>398371633</v>
      </c>
      <c r="C34" s="21">
        <v>866793470</v>
      </c>
      <c r="D34" s="21">
        <v>276018883.5</v>
      </c>
      <c r="E34" s="21">
        <v>424274483.5</v>
      </c>
      <c r="F34" s="21">
        <v>12666032.921875</v>
      </c>
      <c r="G34" s="21">
        <v>222963587.5</v>
      </c>
      <c r="H34" s="21">
        <v>602.37213134765625</v>
      </c>
      <c r="I34" s="21">
        <v>1687580464</v>
      </c>
      <c r="J34" s="21">
        <v>182984798.25</v>
      </c>
      <c r="K34" s="21">
        <v>272685283.5</v>
      </c>
      <c r="L34" s="21">
        <v>175865486.71875</v>
      </c>
      <c r="M34" s="21">
        <v>2676045568</v>
      </c>
      <c r="N34" s="21">
        <v>778437418</v>
      </c>
      <c r="O34" s="21">
        <v>31099645.40234375</v>
      </c>
      <c r="P34" s="21">
        <v>28633370.953125</v>
      </c>
      <c r="Q34" s="21">
        <v>156378829.1875</v>
      </c>
      <c r="R34" s="21">
        <v>333834170</v>
      </c>
      <c r="S34" s="21">
        <v>8919199.4095458984</v>
      </c>
      <c r="T34" s="21">
        <v>34376921.044921875</v>
      </c>
      <c r="U34" s="21">
        <v>375231957.5</v>
      </c>
      <c r="V34" s="21">
        <v>443621387</v>
      </c>
      <c r="W34" s="21">
        <v>261252.56396484375</v>
      </c>
      <c r="X34" s="21">
        <v>93745801.6171875</v>
      </c>
      <c r="Y34" s="21">
        <v>88774446.125</v>
      </c>
      <c r="Z34" s="21">
        <v>331850816.5</v>
      </c>
      <c r="AA34" s="21">
        <v>71953143.4609375</v>
      </c>
      <c r="AB34" s="21">
        <v>106971745.0625</v>
      </c>
      <c r="AC34" s="21">
        <v>775490820</v>
      </c>
      <c r="AD34" s="21">
        <v>2520700.9287109375</v>
      </c>
      <c r="AE34" s="21">
        <v>22365018.40625</v>
      </c>
      <c r="AF34" s="21">
        <v>462483607</v>
      </c>
      <c r="AG34" s="21">
        <v>7492075.54296875</v>
      </c>
      <c r="AH34" s="21">
        <v>4593496.9836578369</v>
      </c>
      <c r="AI34" s="21">
        <v>108305951.5</v>
      </c>
      <c r="AJ34" s="21">
        <v>609072372</v>
      </c>
      <c r="AK34" s="21">
        <v>77374570.125</v>
      </c>
      <c r="AL34" s="21">
        <v>23003154.265625</v>
      </c>
      <c r="AM34" s="21">
        <v>434830121</v>
      </c>
      <c r="AN34" s="21">
        <v>938552944</v>
      </c>
      <c r="AO34" s="21">
        <v>588517486</v>
      </c>
      <c r="AP34" s="21">
        <v>530002218.5</v>
      </c>
      <c r="AQ34" s="21">
        <v>474634442.5</v>
      </c>
      <c r="AR34" s="21">
        <v>151530734.125</v>
      </c>
      <c r="AS34" s="21">
        <v>941432804</v>
      </c>
      <c r="AT34" s="21" t="e">
        <f>IF(#REF!+'Historical Calibration 2013'!AT116&lt;0,0,#REF!+'Historical Calibration 2013'!AT116)</f>
        <v>#REF!</v>
      </c>
      <c r="AU34" s="21">
        <v>127642086.75</v>
      </c>
      <c r="AV34" s="21">
        <v>270308288.5</v>
      </c>
      <c r="AW34" s="21">
        <v>7933535.169921875</v>
      </c>
      <c r="AX34" s="21">
        <v>115224656.75</v>
      </c>
      <c r="AY34" s="21">
        <v>170184747</v>
      </c>
      <c r="AZ34" s="21">
        <v>2641709772</v>
      </c>
      <c r="BA34" s="21">
        <v>19167277120</v>
      </c>
      <c r="BB34" s="21">
        <v>154539381.5</v>
      </c>
      <c r="BC34" s="21">
        <v>535338257.25</v>
      </c>
      <c r="BD34" s="21">
        <v>1663.2669677734375</v>
      </c>
      <c r="BE34" s="21">
        <v>216372781.625</v>
      </c>
      <c r="BF34" s="21">
        <v>114219041.84375</v>
      </c>
      <c r="BG34" s="21">
        <v>18102803.025390625</v>
      </c>
      <c r="BH34" s="21">
        <v>2924850.4760742188</v>
      </c>
      <c r="BI34" s="21">
        <v>39795483996.2491</v>
      </c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</row>
    <row r="35" spans="1:183" x14ac:dyDescent="0.3">
      <c r="BL35" s="29">
        <f>+BL5-DU5</f>
        <v>0.11956985257305086</v>
      </c>
      <c r="BM35" s="29">
        <f t="shared" ref="BM35:DR39" si="5">+BM5-DV5</f>
        <v>0.14478674723494811</v>
      </c>
      <c r="BN35" s="29">
        <f t="shared" si="5"/>
        <v>0.25195912627485528</v>
      </c>
      <c r="BO35" s="29">
        <f t="shared" si="5"/>
        <v>0.10405885859362318</v>
      </c>
      <c r="BP35" s="29">
        <f t="shared" si="5"/>
        <v>0.2043259236007467</v>
      </c>
      <c r="BQ35" s="29">
        <f t="shared" si="5"/>
        <v>9.6252766344074203E-2</v>
      </c>
      <c r="BR35" s="29" t="e">
        <f t="shared" si="5"/>
        <v>#DIV/0!</v>
      </c>
      <c r="BS35" s="29">
        <f t="shared" si="5"/>
        <v>8.3790736022961609E-2</v>
      </c>
      <c r="BT35" s="29">
        <f t="shared" si="5"/>
        <v>0.12690635677418616</v>
      </c>
      <c r="BU35" s="29">
        <f t="shared" si="5"/>
        <v>-3.6218656681455963E-2</v>
      </c>
      <c r="BV35" s="29">
        <f t="shared" si="5"/>
        <v>0.2315468907267284</v>
      </c>
      <c r="BW35" s="29">
        <f t="shared" si="5"/>
        <v>0.11885548914753064</v>
      </c>
      <c r="BX35" s="29">
        <f t="shared" si="5"/>
        <v>0.22313828934402702</v>
      </c>
      <c r="BY35" s="29">
        <f t="shared" si="5"/>
        <v>0.65323901781249738</v>
      </c>
      <c r="BZ35" s="29">
        <f t="shared" si="5"/>
        <v>0.18763601139830766</v>
      </c>
      <c r="CA35" s="29">
        <f t="shared" si="5"/>
        <v>0.81587441978660613</v>
      </c>
      <c r="CB35" s="29">
        <f t="shared" si="5"/>
        <v>0.45544044572043152</v>
      </c>
      <c r="CC35" s="29">
        <f t="shared" si="5"/>
        <v>0.47234938941030569</v>
      </c>
      <c r="CD35" s="29">
        <f t="shared" si="5"/>
        <v>-0.55884611582903165</v>
      </c>
      <c r="CE35" s="29">
        <f t="shared" si="5"/>
        <v>0.3334271734618508</v>
      </c>
      <c r="CF35" s="29">
        <f t="shared" si="5"/>
        <v>3.254718397460632E-2</v>
      </c>
      <c r="CG35" s="29">
        <f t="shared" si="5"/>
        <v>22.744975220617405</v>
      </c>
      <c r="CH35" s="29">
        <f t="shared" si="5"/>
        <v>1.4834447356110989</v>
      </c>
      <c r="CI35" s="29">
        <f t="shared" si="5"/>
        <v>4.9909352992676626E-2</v>
      </c>
      <c r="CJ35" s="29">
        <f t="shared" si="5"/>
        <v>0.42394565171602405</v>
      </c>
      <c r="CK35" s="29">
        <f t="shared" si="5"/>
        <v>0.68734373599464482</v>
      </c>
      <c r="CL35" s="29">
        <f t="shared" si="5"/>
        <v>0.17737690955350027</v>
      </c>
      <c r="CM35" s="29">
        <f t="shared" si="5"/>
        <v>0.13743587126570223</v>
      </c>
      <c r="CN35" s="29">
        <f t="shared" si="5"/>
        <v>0.55798013445708627</v>
      </c>
      <c r="CO35" s="29">
        <f t="shared" si="5"/>
        <v>0.13438331631386469</v>
      </c>
      <c r="CP35" s="29">
        <f t="shared" si="5"/>
        <v>0.40352781036874186</v>
      </c>
      <c r="CQ35" s="29" t="e">
        <f t="shared" si="5"/>
        <v>#DIV/0!</v>
      </c>
      <c r="CR35" s="29">
        <f t="shared" si="5"/>
        <v>2.539105935944725</v>
      </c>
      <c r="CS35" s="29">
        <f t="shared" si="5"/>
        <v>-2.045617159989721E-2</v>
      </c>
      <c r="CT35" s="29">
        <f t="shared" si="5"/>
        <v>-0.20478245875593171</v>
      </c>
      <c r="CU35" s="29">
        <f t="shared" si="5"/>
        <v>0.24247195603082861</v>
      </c>
      <c r="CV35" s="29">
        <f t="shared" si="5"/>
        <v>0.88757815872474055</v>
      </c>
      <c r="CW35" s="29">
        <f t="shared" si="5"/>
        <v>5.3167418264299271E-2</v>
      </c>
      <c r="CX35" s="29">
        <f t="shared" si="5"/>
        <v>0.14304560027979218</v>
      </c>
      <c r="CY35" s="29">
        <f t="shared" si="5"/>
        <v>0.48366469440437143</v>
      </c>
      <c r="CZ35" s="29">
        <f t="shared" si="5"/>
        <v>0.1923956808199121</v>
      </c>
      <c r="DA35" s="29">
        <f t="shared" si="5"/>
        <v>0.28105307154259485</v>
      </c>
      <c r="DB35" s="29">
        <f t="shared" si="5"/>
        <v>8.9536913446369604E-2</v>
      </c>
      <c r="DC35" s="29">
        <f t="shared" si="5"/>
        <v>0.15388173563115015</v>
      </c>
      <c r="DD35" s="29" t="e">
        <f t="shared" si="5"/>
        <v>#DIV/0!</v>
      </c>
      <c r="DE35" s="29">
        <f t="shared" si="5"/>
        <v>3.3500391503421323E-2</v>
      </c>
      <c r="DF35" s="29">
        <f t="shared" si="5"/>
        <v>0.30609856962197313</v>
      </c>
      <c r="DG35" s="29">
        <f t="shared" si="5"/>
        <v>1.1045164925906088</v>
      </c>
      <c r="DH35" s="29">
        <f t="shared" si="5"/>
        <v>0.24794580370848041</v>
      </c>
      <c r="DI35" s="29">
        <f t="shared" si="5"/>
        <v>0.29438421016591454</v>
      </c>
      <c r="DJ35" s="29">
        <f t="shared" si="5"/>
        <v>6.536801018853311E-2</v>
      </c>
      <c r="DK35" s="29">
        <f t="shared" si="5"/>
        <v>0.184828264969082</v>
      </c>
      <c r="DL35" s="29">
        <f t="shared" si="5"/>
        <v>0.12030512006584937</v>
      </c>
      <c r="DM35" s="29">
        <f t="shared" si="5"/>
        <v>0.32059317619959371</v>
      </c>
      <c r="DN35" s="29" t="e">
        <f t="shared" si="5"/>
        <v>#DIV/0!</v>
      </c>
      <c r="DO35" s="29">
        <f t="shared" si="5"/>
        <v>0.14432393809735966</v>
      </c>
      <c r="DP35" s="29">
        <f t="shared" si="5"/>
        <v>0.37005299959804794</v>
      </c>
      <c r="DQ35" s="29">
        <f t="shared" si="5"/>
        <v>2.0776307899191324</v>
      </c>
      <c r="DR35" s="29">
        <f t="shared" si="5"/>
        <v>0.38557052026782407</v>
      </c>
    </row>
    <row r="36" spans="1:183" x14ac:dyDescent="0.3">
      <c r="BL36" s="29">
        <f t="shared" ref="BL36:CA51" si="6">+BL6-DU6</f>
        <v>7.491788099637442E-2</v>
      </c>
      <c r="BM36" s="29">
        <f t="shared" si="5"/>
        <v>9.0689261011668743E-2</v>
      </c>
      <c r="BN36" s="29">
        <f t="shared" si="5"/>
        <v>0.27312853987005836</v>
      </c>
      <c r="BO36" s="29">
        <f t="shared" si="5"/>
        <v>0.12479576098769052</v>
      </c>
      <c r="BP36" s="29">
        <f t="shared" si="5"/>
        <v>0.67280207860338803</v>
      </c>
      <c r="BQ36" s="29">
        <f t="shared" si="5"/>
        <v>-2.1548355503815619E-2</v>
      </c>
      <c r="BR36" s="29" t="e">
        <f t="shared" si="5"/>
        <v>#DIV/0!</v>
      </c>
      <c r="BS36" s="29">
        <f t="shared" si="5"/>
        <v>4.0164919128284571E-2</v>
      </c>
      <c r="BT36" s="29">
        <f t="shared" si="5"/>
        <v>0.38453320016365755</v>
      </c>
      <c r="BU36" s="29">
        <f t="shared" si="5"/>
        <v>-5.4128931062702001E-2</v>
      </c>
      <c r="BV36" s="29">
        <f t="shared" si="5"/>
        <v>0.34434126672322196</v>
      </c>
      <c r="BW36" s="29">
        <f t="shared" si="5"/>
        <v>6.9371200204770056E-2</v>
      </c>
      <c r="BX36" s="29">
        <f t="shared" si="5"/>
        <v>0.10762630562478637</v>
      </c>
      <c r="BY36" s="29">
        <f t="shared" si="5"/>
        <v>1.5060268523149509</v>
      </c>
      <c r="BZ36" s="29">
        <f t="shared" si="5"/>
        <v>-4.1849627501471365E-2</v>
      </c>
      <c r="CA36" s="29">
        <f t="shared" si="5"/>
        <v>1.0579903450327768</v>
      </c>
      <c r="CB36" s="29">
        <f t="shared" si="5"/>
        <v>0.19652228397927951</v>
      </c>
      <c r="CC36" s="29">
        <f t="shared" si="5"/>
        <v>0.78467152307434651</v>
      </c>
      <c r="CD36" s="29">
        <f t="shared" si="5"/>
        <v>0.76308510067897917</v>
      </c>
      <c r="CE36" s="29">
        <f t="shared" si="5"/>
        <v>0.21829495856511794</v>
      </c>
      <c r="CF36" s="29">
        <f t="shared" si="5"/>
        <v>2.2755572839266325E-2</v>
      </c>
      <c r="CG36" s="29" t="e">
        <f t="shared" si="5"/>
        <v>#DIV/0!</v>
      </c>
      <c r="CH36" s="29">
        <f t="shared" si="5"/>
        <v>1.1427973105517166</v>
      </c>
      <c r="CI36" s="29">
        <f t="shared" si="5"/>
        <v>2.0374250853729681E-2</v>
      </c>
      <c r="CJ36" s="29">
        <f t="shared" si="5"/>
        <v>0.2309137347153819</v>
      </c>
      <c r="CK36" s="29">
        <f t="shared" si="5"/>
        <v>1.2529866499058329</v>
      </c>
      <c r="CL36" s="29">
        <f t="shared" si="5"/>
        <v>0.67445532985675916</v>
      </c>
      <c r="CM36" s="29">
        <f t="shared" si="5"/>
        <v>0.15371243688909564</v>
      </c>
      <c r="CN36" s="29">
        <f t="shared" si="5"/>
        <v>0.47747734589754942</v>
      </c>
      <c r="CO36" s="29">
        <f t="shared" si="5"/>
        <v>5.2997440845886423E-2</v>
      </c>
      <c r="CP36" s="29">
        <f t="shared" si="5"/>
        <v>0.26721689962270323</v>
      </c>
      <c r="CQ36" s="29">
        <f t="shared" si="5"/>
        <v>-2.7705895413552963</v>
      </c>
      <c r="CR36" s="29">
        <f t="shared" si="5"/>
        <v>4.5430285619905089</v>
      </c>
      <c r="CS36" s="29">
        <f t="shared" si="5"/>
        <v>2.4340439866495256E-2</v>
      </c>
      <c r="CT36" s="29">
        <f t="shared" si="5"/>
        <v>0.23719289313816549</v>
      </c>
      <c r="CU36" s="29">
        <f t="shared" si="5"/>
        <v>0.39250369519591144</v>
      </c>
      <c r="CV36" s="29">
        <f t="shared" si="5"/>
        <v>0.51976068404905418</v>
      </c>
      <c r="CW36" s="29">
        <f t="shared" si="5"/>
        <v>3.6256406634340488E-2</v>
      </c>
      <c r="CX36" s="29">
        <f t="shared" si="5"/>
        <v>0.32331125493518909</v>
      </c>
      <c r="CY36" s="29">
        <f t="shared" si="5"/>
        <v>0.3260349976668222</v>
      </c>
      <c r="CZ36" s="29">
        <f t="shared" si="5"/>
        <v>0.24674513186167724</v>
      </c>
      <c r="DA36" s="29">
        <f t="shared" si="5"/>
        <v>0.19450264284114704</v>
      </c>
      <c r="DB36" s="29">
        <f t="shared" si="5"/>
        <v>3.9284942704490344E-2</v>
      </c>
      <c r="DC36" s="29">
        <f t="shared" si="5"/>
        <v>0.11609242260679498</v>
      </c>
      <c r="DD36" s="29" t="e">
        <f t="shared" si="5"/>
        <v>#DIV/0!</v>
      </c>
      <c r="DE36" s="29">
        <f t="shared" si="5"/>
        <v>-1.0255283223834732E-2</v>
      </c>
      <c r="DF36" s="29">
        <f t="shared" si="5"/>
        <v>8.0476511065450285E-2</v>
      </c>
      <c r="DG36" s="29">
        <f t="shared" si="5"/>
        <v>1.3680605189954944</v>
      </c>
      <c r="DH36" s="29">
        <f t="shared" si="5"/>
        <v>0.16054615754360191</v>
      </c>
      <c r="DI36" s="29">
        <f t="shared" si="5"/>
        <v>0.12445919050381538</v>
      </c>
      <c r="DJ36" s="29">
        <f t="shared" si="5"/>
        <v>0.12830360398984564</v>
      </c>
      <c r="DK36" s="29">
        <f t="shared" si="5"/>
        <v>0.14931641288101705</v>
      </c>
      <c r="DL36" s="29">
        <f t="shared" si="5"/>
        <v>7.2534793519344776E-2</v>
      </c>
      <c r="DM36" s="29">
        <f t="shared" si="5"/>
        <v>0.30836337168453176</v>
      </c>
      <c r="DN36" s="29" t="e">
        <f t="shared" si="5"/>
        <v>#DIV/0!</v>
      </c>
      <c r="DO36" s="29">
        <f t="shared" si="5"/>
        <v>5.9022414221318042E-3</v>
      </c>
      <c r="DP36" s="29">
        <f t="shared" si="5"/>
        <v>0.46534683626035855</v>
      </c>
      <c r="DQ36" s="29">
        <f t="shared" si="5"/>
        <v>-2.8709047346118721</v>
      </c>
      <c r="DR36" s="29">
        <f t="shared" si="5"/>
        <v>0.6240876585177374</v>
      </c>
    </row>
    <row r="37" spans="1:183" x14ac:dyDescent="0.3">
      <c r="BL37" s="29">
        <f t="shared" si="6"/>
        <v>7.7442088018592203E-3</v>
      </c>
      <c r="BM37" s="29">
        <f t="shared" si="5"/>
        <v>0.19843094734243061</v>
      </c>
      <c r="BN37" s="29">
        <f t="shared" si="5"/>
        <v>0.71617355429166685</v>
      </c>
      <c r="BO37" s="29">
        <f t="shared" si="5"/>
        <v>0.33180414937494063</v>
      </c>
      <c r="BP37" s="29">
        <f t="shared" si="5"/>
        <v>-2.8166809246209956E-2</v>
      </c>
      <c r="BQ37" s="29">
        <f t="shared" si="5"/>
        <v>2.1164764260753088E-2</v>
      </c>
      <c r="BR37" s="29" t="e">
        <f t="shared" si="5"/>
        <v>#DIV/0!</v>
      </c>
      <c r="BS37" s="29">
        <f t="shared" si="5"/>
        <v>3.9426100090233174E-2</v>
      </c>
      <c r="BT37" s="29">
        <f t="shared" si="5"/>
        <v>0.42234513572908639</v>
      </c>
      <c r="BU37" s="29">
        <f t="shared" si="5"/>
        <v>-4.297381142170309E-2</v>
      </c>
      <c r="BV37" s="29">
        <f t="shared" si="5"/>
        <v>0.25090153325379783</v>
      </c>
      <c r="BW37" s="29">
        <f t="shared" si="5"/>
        <v>0.14084179689094323</v>
      </c>
      <c r="BX37" s="29">
        <f t="shared" si="5"/>
        <v>0.17625392737807555</v>
      </c>
      <c r="BY37" s="29">
        <f t="shared" si="5"/>
        <v>2.3668469504518255</v>
      </c>
      <c r="BZ37" s="29">
        <f t="shared" si="5"/>
        <v>0.11161576931597517</v>
      </c>
      <c r="CA37" s="29">
        <f t="shared" si="5"/>
        <v>1.2659528339255977</v>
      </c>
      <c r="CB37" s="29">
        <f t="shared" si="5"/>
        <v>0.37681274822189859</v>
      </c>
      <c r="CC37" s="29">
        <f t="shared" si="5"/>
        <v>1.8781157258378607</v>
      </c>
      <c r="CD37" s="29">
        <f t="shared" si="5"/>
        <v>2.7331264858093984</v>
      </c>
      <c r="CE37" s="29">
        <f t="shared" si="5"/>
        <v>0.55015163989567284</v>
      </c>
      <c r="CF37" s="29">
        <f t="shared" si="5"/>
        <v>-3.4986421936001433E-2</v>
      </c>
      <c r="CG37" s="29">
        <f t="shared" si="5"/>
        <v>1.3209183686714845</v>
      </c>
      <c r="CH37" s="29">
        <f t="shared" si="5"/>
        <v>1.4283448655612352</v>
      </c>
      <c r="CI37" s="29">
        <f t="shared" si="5"/>
        <v>-5.3596679705434136E-2</v>
      </c>
      <c r="CJ37" s="29">
        <f t="shared" si="5"/>
        <v>0.40072366831296757</v>
      </c>
      <c r="CK37" s="29">
        <f t="shared" si="5"/>
        <v>1.7030050838738504</v>
      </c>
      <c r="CL37" s="29">
        <f t="shared" si="5"/>
        <v>1.7622864436608239</v>
      </c>
      <c r="CM37" s="29">
        <f t="shared" si="5"/>
        <v>0.18147382620340247</v>
      </c>
      <c r="CN37" s="29">
        <f t="shared" si="5"/>
        <v>1.0761118101649809</v>
      </c>
      <c r="CO37" s="29">
        <f t="shared" si="5"/>
        <v>-0.11322599425483082</v>
      </c>
      <c r="CP37" s="29">
        <f t="shared" si="5"/>
        <v>0.35330194943039517</v>
      </c>
      <c r="CQ37" s="29">
        <f t="shared" si="5"/>
        <v>-3.3780599091694952</v>
      </c>
      <c r="CR37" s="29">
        <f t="shared" si="5"/>
        <v>1.9084357383630581</v>
      </c>
      <c r="CS37" s="29">
        <f t="shared" si="5"/>
        <v>-9.4337988526795424E-2</v>
      </c>
      <c r="CT37" s="29">
        <f t="shared" si="5"/>
        <v>0.11336636655154675</v>
      </c>
      <c r="CU37" s="29">
        <f t="shared" si="5"/>
        <v>0.79203624351074153</v>
      </c>
      <c r="CV37" s="29">
        <f t="shared" si="5"/>
        <v>0.52315150101840779</v>
      </c>
      <c r="CW37" s="29">
        <f t="shared" si="5"/>
        <v>7.9621452158079031E-2</v>
      </c>
      <c r="CX37" s="29">
        <f t="shared" si="5"/>
        <v>0.36856543548023613</v>
      </c>
      <c r="CY37" s="29">
        <f t="shared" si="5"/>
        <v>0.52863449899258841</v>
      </c>
      <c r="CZ37" s="29">
        <f t="shared" si="5"/>
        <v>0.61417959299670633</v>
      </c>
      <c r="DA37" s="29">
        <f t="shared" si="5"/>
        <v>0.28717755979587933</v>
      </c>
      <c r="DB37" s="29">
        <f t="shared" si="5"/>
        <v>7.7142556476946123E-2</v>
      </c>
      <c r="DC37" s="29">
        <f t="shared" si="5"/>
        <v>0.12159557193723569</v>
      </c>
      <c r="DD37" s="29" t="e">
        <f t="shared" si="5"/>
        <v>#DIV/0!</v>
      </c>
      <c r="DE37" s="29">
        <f t="shared" si="5"/>
        <v>-2.7701909206939046E-2</v>
      </c>
      <c r="DF37" s="29">
        <f t="shared" si="5"/>
        <v>0.12287105577067259</v>
      </c>
      <c r="DG37" s="29">
        <f t="shared" si="5"/>
        <v>1.7730172756072986</v>
      </c>
      <c r="DH37" s="29">
        <f t="shared" si="5"/>
        <v>0.16146947650650012</v>
      </c>
      <c r="DI37" s="29">
        <f t="shared" si="5"/>
        <v>0.16969268362111645</v>
      </c>
      <c r="DJ37" s="29">
        <f t="shared" si="5"/>
        <v>0.41255129667306112</v>
      </c>
      <c r="DK37" s="29">
        <f t="shared" si="5"/>
        <v>0.26908583261291419</v>
      </c>
      <c r="DL37" s="29">
        <f t="shared" si="5"/>
        <v>0.1363555164078214</v>
      </c>
      <c r="DM37" s="29">
        <f t="shared" si="5"/>
        <v>0.28145144959756019</v>
      </c>
      <c r="DN37" s="29">
        <f t="shared" si="5"/>
        <v>0.5</v>
      </c>
      <c r="DO37" s="29">
        <f t="shared" si="5"/>
        <v>8.8447487346501652E-2</v>
      </c>
      <c r="DP37" s="29">
        <f t="shared" si="5"/>
        <v>0.80819141039955356</v>
      </c>
      <c r="DQ37" s="29">
        <f t="shared" si="5"/>
        <v>6.8969692803563509</v>
      </c>
      <c r="DR37" s="29">
        <f t="shared" si="5"/>
        <v>-670.54794546711673</v>
      </c>
    </row>
    <row r="38" spans="1:183" x14ac:dyDescent="0.3">
      <c r="BL38" s="29">
        <f t="shared" si="6"/>
        <v>-3.7580656263213275E-2</v>
      </c>
      <c r="BM38" s="29">
        <f t="shared" si="5"/>
        <v>0.21169132303333849</v>
      </c>
      <c r="BN38" s="29">
        <f t="shared" si="5"/>
        <v>0.41711736550293677</v>
      </c>
      <c r="BO38" s="29">
        <f t="shared" si="5"/>
        <v>0.11694445715401247</v>
      </c>
      <c r="BP38" s="29">
        <f t="shared" si="5"/>
        <v>-0.10510300450084542</v>
      </c>
      <c r="BQ38" s="29">
        <f t="shared" si="5"/>
        <v>2.1915230557586929E-2</v>
      </c>
      <c r="BR38" s="29" t="e">
        <f t="shared" si="5"/>
        <v>#DIV/0!</v>
      </c>
      <c r="BS38" s="29">
        <f t="shared" si="5"/>
        <v>-5.0569639814002088E-4</v>
      </c>
      <c r="BT38" s="29">
        <f t="shared" si="5"/>
        <v>0.27611593544403057</v>
      </c>
      <c r="BU38" s="29">
        <f t="shared" si="5"/>
        <v>1.3088440030963655E-2</v>
      </c>
      <c r="BV38" s="29">
        <f t="shared" si="5"/>
        <v>0.28038372109587151</v>
      </c>
      <c r="BW38" s="29">
        <f t="shared" si="5"/>
        <v>0.14094591072501728</v>
      </c>
      <c r="BX38" s="29">
        <f t="shared" si="5"/>
        <v>0.21643644266234974</v>
      </c>
      <c r="BY38" s="29">
        <f t="shared" si="5"/>
        <v>1.086948937588063</v>
      </c>
      <c r="BZ38" s="29">
        <f t="shared" si="5"/>
        <v>2.8109039934960389E-2</v>
      </c>
      <c r="CA38" s="29">
        <f t="shared" si="5"/>
        <v>1.1209818308374759</v>
      </c>
      <c r="CB38" s="29">
        <f t="shared" si="5"/>
        <v>0.12773115770189292</v>
      </c>
      <c r="CC38" s="29">
        <f t="shared" si="5"/>
        <v>-0.12157035934370708</v>
      </c>
      <c r="CD38" s="29">
        <f t="shared" si="5"/>
        <v>0.19106999816580394</v>
      </c>
      <c r="CE38" s="29">
        <f t="shared" si="5"/>
        <v>0.17374862517326584</v>
      </c>
      <c r="CF38" s="29">
        <f t="shared" si="5"/>
        <v>0.174833589773285</v>
      </c>
      <c r="CG38" s="29" t="e">
        <f t="shared" si="5"/>
        <v>#DIV/0!</v>
      </c>
      <c r="CH38" s="29">
        <f t="shared" si="5"/>
        <v>6.381449561340935E-2</v>
      </c>
      <c r="CI38" s="29">
        <f t="shared" si="5"/>
        <v>0.17638078126256052</v>
      </c>
      <c r="CJ38" s="29">
        <f t="shared" si="5"/>
        <v>0.24156036694476679</v>
      </c>
      <c r="CK38" s="29">
        <f t="shared" si="5"/>
        <v>1.896446487056576</v>
      </c>
      <c r="CL38" s="29">
        <f t="shared" si="5"/>
        <v>0.68431966289241952</v>
      </c>
      <c r="CM38" s="29">
        <f t="shared" si="5"/>
        <v>0.19252286643697836</v>
      </c>
      <c r="CN38" s="29">
        <f t="shared" si="5"/>
        <v>-0.32178404800681293</v>
      </c>
      <c r="CO38" s="29">
        <f t="shared" si="5"/>
        <v>8.829797281442664E-2</v>
      </c>
      <c r="CP38" s="29">
        <f t="shared" si="5"/>
        <v>0.23198345612517268</v>
      </c>
      <c r="CQ38" s="29">
        <f t="shared" si="5"/>
        <v>-4.818820763028639</v>
      </c>
      <c r="CR38" s="29">
        <f t="shared" si="5"/>
        <v>0.49274791572355719</v>
      </c>
      <c r="CS38" s="29">
        <f t="shared" si="5"/>
        <v>0.10609562903864256</v>
      </c>
      <c r="CT38" s="29">
        <f t="shared" si="5"/>
        <v>0.32533798896661104</v>
      </c>
      <c r="CU38" s="29">
        <f t="shared" si="5"/>
        <v>0.4670181320035578</v>
      </c>
      <c r="CV38" s="29">
        <f t="shared" si="5"/>
        <v>0.35936558488093784</v>
      </c>
      <c r="CW38" s="29">
        <f t="shared" si="5"/>
        <v>4.3681847158690501E-2</v>
      </c>
      <c r="CX38" s="29">
        <f t="shared" si="5"/>
        <v>0.17433182943452707</v>
      </c>
      <c r="CY38" s="29">
        <f t="shared" si="5"/>
        <v>0.34692586670011183</v>
      </c>
      <c r="CZ38" s="29">
        <f t="shared" si="5"/>
        <v>0.30515611215585137</v>
      </c>
      <c r="DA38" s="29">
        <f t="shared" si="5"/>
        <v>0.23020730844756865</v>
      </c>
      <c r="DB38" s="29">
        <f t="shared" si="5"/>
        <v>-5.3424887544375466E-2</v>
      </c>
      <c r="DC38" s="29">
        <f t="shared" si="5"/>
        <v>0.15921554682995986</v>
      </c>
      <c r="DD38" s="29" t="e">
        <f t="shared" si="5"/>
        <v>#DIV/0!</v>
      </c>
      <c r="DE38" s="29">
        <f t="shared" si="5"/>
        <v>0.26971077034338115</v>
      </c>
      <c r="DF38" s="29">
        <f t="shared" si="5"/>
        <v>3.6186378173007294E-2</v>
      </c>
      <c r="DG38" s="29">
        <f t="shared" si="5"/>
        <v>0.86946713688297472</v>
      </c>
      <c r="DH38" s="29">
        <f t="shared" si="5"/>
        <v>3.92016460159339E-3</v>
      </c>
      <c r="DI38" s="29">
        <f t="shared" si="5"/>
        <v>0.21141479086594073</v>
      </c>
      <c r="DJ38" s="29">
        <f t="shared" si="5"/>
        <v>0.12671533620802011</v>
      </c>
      <c r="DK38" s="29">
        <f t="shared" si="5"/>
        <v>0.16479352889202392</v>
      </c>
      <c r="DL38" s="29">
        <f t="shared" si="5"/>
        <v>9.9703168445882007E-2</v>
      </c>
      <c r="DM38" s="29">
        <f t="shared" si="5"/>
        <v>0.32639991423760373</v>
      </c>
      <c r="DN38" s="29" t="e">
        <f t="shared" si="5"/>
        <v>#DIV/0!</v>
      </c>
      <c r="DO38" s="29">
        <f t="shared" si="5"/>
        <v>9.1033656293102894E-2</v>
      </c>
      <c r="DP38" s="29">
        <f t="shared" si="5"/>
        <v>0.61441841491490279</v>
      </c>
      <c r="DQ38" s="29">
        <f t="shared" si="5"/>
        <v>6.6419233073063637</v>
      </c>
      <c r="DR38" s="29">
        <f t="shared" si="5"/>
        <v>-45.510325773752996</v>
      </c>
    </row>
    <row r="39" spans="1:183" x14ac:dyDescent="0.3">
      <c r="BL39" s="29">
        <f t="shared" si="6"/>
        <v>-8.6122724923208827E-3</v>
      </c>
      <c r="BM39" s="29">
        <f t="shared" si="5"/>
        <v>0.33389198729121494</v>
      </c>
      <c r="BN39" s="29">
        <f t="shared" si="5"/>
        <v>0.69655115497694453</v>
      </c>
      <c r="BO39" s="29">
        <f t="shared" si="5"/>
        <v>7.9915703280346251E-2</v>
      </c>
      <c r="BP39" s="29">
        <f t="shared" si="5"/>
        <v>-4.3437823259578234E-2</v>
      </c>
      <c r="BQ39" s="29">
        <f t="shared" si="5"/>
        <v>1.6938783333696694E-2</v>
      </c>
      <c r="BR39" s="29" t="e">
        <f t="shared" si="5"/>
        <v>#DIV/0!</v>
      </c>
      <c r="BS39" s="29">
        <f t="shared" si="5"/>
        <v>-9.0951917302486418E-3</v>
      </c>
      <c r="BT39" s="29">
        <f t="shared" si="5"/>
        <v>0.31207897026240705</v>
      </c>
      <c r="BU39" s="29">
        <f t="shared" si="5"/>
        <v>0.10448617332051491</v>
      </c>
      <c r="BV39" s="29">
        <f t="shared" si="5"/>
        <v>0.68908906945030202</v>
      </c>
      <c r="BW39" s="29">
        <f t="shared" si="5"/>
        <v>0.13024105042767475</v>
      </c>
      <c r="BX39" s="29">
        <f t="shared" si="5"/>
        <v>0.25702732873474454</v>
      </c>
      <c r="BY39" s="29">
        <f t="shared" si="5"/>
        <v>0.19027728387518339</v>
      </c>
      <c r="BZ39" s="29">
        <f t="shared" si="5"/>
        <v>-3.953886329587375E-4</v>
      </c>
      <c r="CA39" s="29">
        <f t="shared" si="5"/>
        <v>2.3784967978813127</v>
      </c>
      <c r="CB39" s="29">
        <f t="shared" si="5"/>
        <v>0.18824096986661587</v>
      </c>
      <c r="CC39" s="29">
        <f t="shared" si="5"/>
        <v>0.98668293443073818</v>
      </c>
      <c r="CD39" s="29">
        <f t="shared" si="5"/>
        <v>4.2398926747765113</v>
      </c>
      <c r="CE39" s="29">
        <f t="shared" si="5"/>
        <v>0.19452458588290433</v>
      </c>
      <c r="CF39" s="29">
        <f t="shared" si="5"/>
        <v>0.10786901650035308</v>
      </c>
      <c r="CG39" s="29" t="e">
        <f t="shared" si="5"/>
        <v>#DIV/0!</v>
      </c>
      <c r="CH39" s="29">
        <f t="shared" si="5"/>
        <v>1.2852109785933419</v>
      </c>
      <c r="CI39" s="29">
        <f t="shared" si="5"/>
        <v>0.2014584970637916</v>
      </c>
      <c r="CJ39" s="29">
        <f t="shared" ref="CJ39:DR46" si="7">+CJ9-ES9</f>
        <v>0.44569011556636196</v>
      </c>
      <c r="CK39" s="29">
        <f t="shared" si="7"/>
        <v>0.56547710541590157</v>
      </c>
      <c r="CL39" s="29">
        <f t="shared" si="7"/>
        <v>0.71574759746462568</v>
      </c>
      <c r="CM39" s="29">
        <f t="shared" si="7"/>
        <v>0.16807491240526251</v>
      </c>
      <c r="CN39" s="29">
        <f t="shared" si="7"/>
        <v>0.6372394840242972</v>
      </c>
      <c r="CO39" s="29">
        <f t="shared" si="7"/>
        <v>6.7862275383718584E-2</v>
      </c>
      <c r="CP39" s="29">
        <f t="shared" si="7"/>
        <v>0.36996883380049672</v>
      </c>
      <c r="CQ39" s="29">
        <f t="shared" si="7"/>
        <v>-10.787614007761581</v>
      </c>
      <c r="CR39" s="29">
        <f t="shared" si="7"/>
        <v>3.8323892232951962</v>
      </c>
      <c r="CS39" s="29">
        <f t="shared" si="7"/>
        <v>0.12311407426119225</v>
      </c>
      <c r="CT39" s="29">
        <f t="shared" si="7"/>
        <v>0.31609695005156924</v>
      </c>
      <c r="CU39" s="29">
        <f t="shared" si="7"/>
        <v>0.8668219386982714</v>
      </c>
      <c r="CV39" s="29">
        <f t="shared" si="7"/>
        <v>0.1222314415864415</v>
      </c>
      <c r="CW39" s="29">
        <f t="shared" si="7"/>
        <v>3.3827569704167226E-2</v>
      </c>
      <c r="CX39" s="29">
        <f t="shared" si="7"/>
        <v>0.20479043398722174</v>
      </c>
      <c r="CY39" s="29">
        <f t="shared" si="7"/>
        <v>0.28041636213338061</v>
      </c>
      <c r="CZ39" s="29">
        <f t="shared" si="7"/>
        <v>0.22988848329725575</v>
      </c>
      <c r="DA39" s="29">
        <f t="shared" si="7"/>
        <v>0.3520621214975671</v>
      </c>
      <c r="DB39" s="29">
        <f t="shared" si="7"/>
        <v>-8.9130859462932088E-2</v>
      </c>
      <c r="DC39" s="29">
        <f t="shared" si="7"/>
        <v>0.26182910973975226</v>
      </c>
      <c r="DD39" s="29">
        <f t="shared" si="7"/>
        <v>60.506735431099365</v>
      </c>
      <c r="DE39" s="29">
        <f t="shared" si="7"/>
        <v>0.15617805389268313</v>
      </c>
      <c r="DF39" s="29">
        <f t="shared" si="7"/>
        <v>4.1832609627536321E-2</v>
      </c>
      <c r="DG39" s="29">
        <f t="shared" si="7"/>
        <v>0.81995834310006033</v>
      </c>
      <c r="DH39" s="29">
        <f t="shared" si="7"/>
        <v>3.9568668600966639E-2</v>
      </c>
      <c r="DI39" s="29">
        <f t="shared" si="7"/>
        <v>0.21960018449053842</v>
      </c>
      <c r="DJ39" s="29">
        <f t="shared" si="7"/>
        <v>0.14817275218013493</v>
      </c>
      <c r="DK39" s="29">
        <f t="shared" si="7"/>
        <v>0.19059590890692824</v>
      </c>
      <c r="DL39" s="29">
        <f t="shared" si="7"/>
        <v>-7.7956198545887645E-3</v>
      </c>
      <c r="DM39" s="29">
        <f t="shared" si="7"/>
        <v>1.2557895948434623</v>
      </c>
      <c r="DN39" s="29" t="e">
        <f t="shared" si="7"/>
        <v>#DIV/0!</v>
      </c>
      <c r="DO39" s="29">
        <f t="shared" si="7"/>
        <v>-0.12358310919442039</v>
      </c>
      <c r="DP39" s="29">
        <f t="shared" si="7"/>
        <v>0.52225050998451417</v>
      </c>
      <c r="DQ39" s="29">
        <f t="shared" si="7"/>
        <v>0.8689617247986785</v>
      </c>
      <c r="DR39" s="29">
        <f t="shared" si="7"/>
        <v>-9.9077043839521561</v>
      </c>
    </row>
    <row r="40" spans="1:183" x14ac:dyDescent="0.3">
      <c r="BL40" s="29">
        <f t="shared" si="6"/>
        <v>3.6221320633553655E-2</v>
      </c>
      <c r="BM40" s="29">
        <f t="shared" si="6"/>
        <v>0.22769324786863498</v>
      </c>
      <c r="BN40" s="29">
        <f t="shared" si="6"/>
        <v>0.51113719969336546</v>
      </c>
      <c r="BO40" s="29">
        <f t="shared" si="6"/>
        <v>8.0409463755288124E-2</v>
      </c>
      <c r="BP40" s="29">
        <f t="shared" si="6"/>
        <v>2.9232585920545728E-2</v>
      </c>
      <c r="BQ40" s="29">
        <f t="shared" si="6"/>
        <v>1.9043600583896536E-2</v>
      </c>
      <c r="BR40" s="29" t="e">
        <f t="shared" si="6"/>
        <v>#DIV/0!</v>
      </c>
      <c r="BS40" s="29">
        <f t="shared" si="6"/>
        <v>2.5969801868836573E-2</v>
      </c>
      <c r="BT40" s="29">
        <f t="shared" si="6"/>
        <v>0.1637824219827434</v>
      </c>
      <c r="BU40" s="29">
        <f t="shared" si="6"/>
        <v>-2.7959605188743519E-2</v>
      </c>
      <c r="BV40" s="29">
        <f t="shared" si="6"/>
        <v>0.19912762227294126</v>
      </c>
      <c r="BW40" s="29">
        <f t="shared" si="6"/>
        <v>0.1013817769336276</v>
      </c>
      <c r="BX40" s="29">
        <f t="shared" si="6"/>
        <v>0.19446013711008747</v>
      </c>
      <c r="BY40" s="29">
        <f t="shared" si="6"/>
        <v>0.3274653744346489</v>
      </c>
      <c r="BZ40" s="29">
        <f t="shared" si="6"/>
        <v>7.3164041014434633E-2</v>
      </c>
      <c r="CA40" s="29">
        <f t="shared" si="6"/>
        <v>1.0291713874176545</v>
      </c>
      <c r="CB40" s="29">
        <f t="shared" ref="CB40:CQ55" si="8">+CB10-EK10</f>
        <v>0.1672599879768184</v>
      </c>
      <c r="CC40" s="29">
        <f t="shared" si="8"/>
        <v>1.0000939032812963</v>
      </c>
      <c r="CD40" s="29">
        <f t="shared" si="8"/>
        <v>3.3310054039748156</v>
      </c>
      <c r="CE40" s="29">
        <f t="shared" si="8"/>
        <v>0.34133525972248147</v>
      </c>
      <c r="CF40" s="29">
        <f t="shared" si="8"/>
        <v>2.5928323533114028E-2</v>
      </c>
      <c r="CG40" s="29" t="e">
        <f t="shared" si="8"/>
        <v>#DIV/0!</v>
      </c>
      <c r="CH40" s="29">
        <f t="shared" si="8"/>
        <v>-1.4148415534489711</v>
      </c>
      <c r="CI40" s="29">
        <f t="shared" si="8"/>
        <v>-5.2352139090700578E-2</v>
      </c>
      <c r="CJ40" s="29">
        <f t="shared" si="7"/>
        <v>0.14048923596897267</v>
      </c>
      <c r="CK40" s="29">
        <f t="shared" si="7"/>
        <v>0.27133898471449458</v>
      </c>
      <c r="CL40" s="29">
        <f t="shared" si="7"/>
        <v>0.65016444194208378</v>
      </c>
      <c r="CM40" s="29">
        <f t="shared" si="7"/>
        <v>0.14353547755517093</v>
      </c>
      <c r="CN40" s="29">
        <f t="shared" si="7"/>
        <v>0.46100146082558557</v>
      </c>
      <c r="CO40" s="29">
        <f t="shared" si="7"/>
        <v>1.1517649496401772E-2</v>
      </c>
      <c r="CP40" s="29">
        <f t="shared" si="7"/>
        <v>0.16698262006781739</v>
      </c>
      <c r="CQ40" s="29" t="e">
        <f t="shared" si="7"/>
        <v>#DIV/0!</v>
      </c>
      <c r="CR40" s="29">
        <f t="shared" si="7"/>
        <v>11.196474557536385</v>
      </c>
      <c r="CS40" s="29">
        <f t="shared" si="7"/>
        <v>1.5510267618947804E-3</v>
      </c>
      <c r="CT40" s="29">
        <f t="shared" si="7"/>
        <v>0.16439117856657248</v>
      </c>
      <c r="CU40" s="29">
        <f t="shared" si="7"/>
        <v>0.60248525863739888</v>
      </c>
      <c r="CV40" s="29">
        <f t="shared" si="7"/>
        <v>-5.8105608075553983E-2</v>
      </c>
      <c r="CW40" s="29">
        <f t="shared" si="7"/>
        <v>6.3904743290873478E-2</v>
      </c>
      <c r="CX40" s="29">
        <f t="shared" si="7"/>
        <v>4.7119899097662565E-2</v>
      </c>
      <c r="CY40" s="29">
        <f t="shared" si="7"/>
        <v>0.24953983885883479</v>
      </c>
      <c r="CZ40" s="29">
        <f t="shared" si="7"/>
        <v>0.53387715150750104</v>
      </c>
      <c r="DA40" s="29">
        <f t="shared" si="7"/>
        <v>0.13107349365266074</v>
      </c>
      <c r="DB40" s="29">
        <f t="shared" si="7"/>
        <v>7.6972518574888182E-2</v>
      </c>
      <c r="DC40" s="29">
        <f t="shared" si="7"/>
        <v>0.10810384433605591</v>
      </c>
      <c r="DD40" s="29">
        <f t="shared" si="7"/>
        <v>33.893863968116918</v>
      </c>
      <c r="DE40" s="29">
        <f t="shared" si="7"/>
        <v>-3.5535288872790227E-2</v>
      </c>
      <c r="DF40" s="29">
        <f t="shared" si="7"/>
        <v>4.2741772006655077E-2</v>
      </c>
      <c r="DG40" s="29">
        <f t="shared" si="7"/>
        <v>0.64252597487567609</v>
      </c>
      <c r="DH40" s="29">
        <f t="shared" si="7"/>
        <v>0.16416213000780644</v>
      </c>
      <c r="DI40" s="29">
        <f t="shared" si="7"/>
        <v>0.17307211271415668</v>
      </c>
      <c r="DJ40" s="29">
        <f t="shared" si="7"/>
        <v>0.2493577810848443</v>
      </c>
      <c r="DK40" s="29">
        <f t="shared" si="7"/>
        <v>0.16988058078893742</v>
      </c>
      <c r="DL40" s="29">
        <f t="shared" si="7"/>
        <v>7.7373976102269149E-2</v>
      </c>
      <c r="DM40" s="29">
        <f t="shared" si="7"/>
        <v>0.23554536435818629</v>
      </c>
      <c r="DN40" s="29" t="e">
        <f t="shared" si="7"/>
        <v>#DIV/0!</v>
      </c>
      <c r="DO40" s="29">
        <f t="shared" si="7"/>
        <v>4.9626679415606723E-2</v>
      </c>
      <c r="DP40" s="29">
        <f t="shared" si="7"/>
        <v>0.38139578394463652</v>
      </c>
      <c r="DQ40" s="29">
        <f t="shared" si="7"/>
        <v>1.175810679633897</v>
      </c>
      <c r="DR40" s="29">
        <f t="shared" si="7"/>
        <v>-23.035902589232027</v>
      </c>
    </row>
    <row r="41" spans="1:183" x14ac:dyDescent="0.3">
      <c r="BL41" s="29">
        <f t="shared" si="6"/>
        <v>2.4933845059126325E-2</v>
      </c>
      <c r="BM41" s="29">
        <f t="shared" si="6"/>
        <v>0.23022976240238791</v>
      </c>
      <c r="BN41" s="29">
        <f t="shared" si="6"/>
        <v>0.44898376255606176</v>
      </c>
      <c r="BO41" s="29">
        <f t="shared" si="6"/>
        <v>6.0028788640328901E-2</v>
      </c>
      <c r="BP41" s="29">
        <f t="shared" si="6"/>
        <v>0.13270585903557075</v>
      </c>
      <c r="BQ41" s="29">
        <f t="shared" si="6"/>
        <v>1.4469887011933302E-2</v>
      </c>
      <c r="BR41" s="29" t="e">
        <f t="shared" si="6"/>
        <v>#DIV/0!</v>
      </c>
      <c r="BS41" s="29">
        <f t="shared" si="6"/>
        <v>1.6025496667338102E-2</v>
      </c>
      <c r="BT41" s="29">
        <f t="shared" si="6"/>
        <v>0.2366207974609727</v>
      </c>
      <c r="BU41" s="29">
        <f t="shared" si="6"/>
        <v>0.11286460415596811</v>
      </c>
      <c r="BV41" s="29">
        <f t="shared" si="6"/>
        <v>0.20727136840924765</v>
      </c>
      <c r="BW41" s="29">
        <f t="shared" si="6"/>
        <v>0.11694910892952748</v>
      </c>
      <c r="BX41" s="29">
        <f t="shared" si="6"/>
        <v>0.24228920007982169</v>
      </c>
      <c r="BY41" s="29">
        <f t="shared" si="6"/>
        <v>0.36052850349545995</v>
      </c>
      <c r="BZ41" s="29">
        <f t="shared" si="6"/>
        <v>0.12939105854159272</v>
      </c>
      <c r="CA41" s="29">
        <f t="shared" si="6"/>
        <v>1.1513152449414772</v>
      </c>
      <c r="CB41" s="29">
        <f t="shared" si="8"/>
        <v>0.22749725458444381</v>
      </c>
      <c r="CC41" s="29">
        <f t="shared" si="8"/>
        <v>0.96936315409377261</v>
      </c>
      <c r="CD41" s="29">
        <f t="shared" si="8"/>
        <v>3.8711557682282125</v>
      </c>
      <c r="CE41" s="29">
        <f t="shared" si="8"/>
        <v>0.20394534390007935</v>
      </c>
      <c r="CF41" s="29">
        <f t="shared" si="8"/>
        <v>0.10118550235417267</v>
      </c>
      <c r="CG41" s="29" t="e">
        <f t="shared" si="8"/>
        <v>#DIV/0!</v>
      </c>
      <c r="CH41" s="29">
        <f t="shared" si="8"/>
        <v>0.7608913937780124</v>
      </c>
      <c r="CI41" s="29">
        <f t="shared" si="8"/>
        <v>0.12673880800434378</v>
      </c>
      <c r="CJ41" s="29">
        <f t="shared" si="7"/>
        <v>0.2187555730860189</v>
      </c>
      <c r="CK41" s="29">
        <f t="shared" si="7"/>
        <v>0.3894760842253171</v>
      </c>
      <c r="CL41" s="29">
        <f t="shared" si="7"/>
        <v>0.5819698111118361</v>
      </c>
      <c r="CM41" s="29">
        <f t="shared" si="7"/>
        <v>0.2118343178648322</v>
      </c>
      <c r="CN41" s="29">
        <f t="shared" si="7"/>
        <v>0.361805717051424</v>
      </c>
      <c r="CO41" s="29">
        <f t="shared" si="7"/>
        <v>-0.68049283177809472</v>
      </c>
      <c r="CP41" s="29">
        <f t="shared" si="7"/>
        <v>0.2745588430064666</v>
      </c>
      <c r="CQ41" s="29" t="e">
        <f t="shared" si="7"/>
        <v>#DIV/0!</v>
      </c>
      <c r="CR41" s="29">
        <f t="shared" si="7"/>
        <v>-29.975921619079624</v>
      </c>
      <c r="CS41" s="29">
        <f t="shared" si="7"/>
        <v>3.4822999371773244E-2</v>
      </c>
      <c r="CT41" s="29">
        <f t="shared" si="7"/>
        <v>0.35499830200278792</v>
      </c>
      <c r="CU41" s="29">
        <f t="shared" si="7"/>
        <v>0.59052272026327668</v>
      </c>
      <c r="CV41" s="29">
        <f t="shared" si="7"/>
        <v>-2.6183026810160284</v>
      </c>
      <c r="CW41" s="29">
        <f t="shared" si="7"/>
        <v>8.3193157717142974E-2</v>
      </c>
      <c r="CX41" s="29">
        <f t="shared" si="7"/>
        <v>0.24401061973190741</v>
      </c>
      <c r="CY41" s="29">
        <f t="shared" si="7"/>
        <v>0.33993006071509901</v>
      </c>
      <c r="CZ41" s="29">
        <f t="shared" si="7"/>
        <v>0.55156341168619938</v>
      </c>
      <c r="DA41" s="29">
        <f t="shared" si="7"/>
        <v>0.38922174540667043</v>
      </c>
      <c r="DB41" s="29">
        <f t="shared" si="7"/>
        <v>1.561440093960853E-2</v>
      </c>
      <c r="DC41" s="29">
        <f t="shared" si="7"/>
        <v>0.1526466687382545</v>
      </c>
      <c r="DD41" s="29" t="e">
        <f t="shared" si="7"/>
        <v>#DIV/0!</v>
      </c>
      <c r="DE41" s="29">
        <f t="shared" si="7"/>
        <v>0.12420891845273063</v>
      </c>
      <c r="DF41" s="29">
        <f t="shared" si="7"/>
        <v>4.2592933042551295E-2</v>
      </c>
      <c r="DG41" s="29">
        <f t="shared" si="7"/>
        <v>3.3426783443843036</v>
      </c>
      <c r="DH41" s="29">
        <f t="shared" si="7"/>
        <v>0.34516482187845443</v>
      </c>
      <c r="DI41" s="29">
        <f t="shared" si="7"/>
        <v>0.25911203160133367</v>
      </c>
      <c r="DJ41" s="29">
        <f t="shared" si="7"/>
        <v>0.24727266065443243</v>
      </c>
      <c r="DK41" s="29">
        <f t="shared" si="7"/>
        <v>0.18288849594432877</v>
      </c>
      <c r="DL41" s="29">
        <f t="shared" si="7"/>
        <v>7.880691426887787E-2</v>
      </c>
      <c r="DM41" s="29">
        <f t="shared" si="7"/>
        <v>0.72657688815250843</v>
      </c>
      <c r="DN41" s="29" t="e">
        <f t="shared" si="7"/>
        <v>#DIV/0!</v>
      </c>
      <c r="DO41" s="29">
        <f t="shared" si="7"/>
        <v>3.6511065970977641E-2</v>
      </c>
      <c r="DP41" s="29">
        <f t="shared" si="7"/>
        <v>0.44756670908728335</v>
      </c>
      <c r="DQ41" s="29">
        <f t="shared" si="7"/>
        <v>0.73814168404186509</v>
      </c>
      <c r="DR41" s="29">
        <f t="shared" si="7"/>
        <v>-556.41726266022386</v>
      </c>
    </row>
    <row r="42" spans="1:183" x14ac:dyDescent="0.3">
      <c r="BL42" s="29">
        <f t="shared" si="6"/>
        <v>6.2007197853730878E-2</v>
      </c>
      <c r="BM42" s="29">
        <f t="shared" si="6"/>
        <v>0.22603681119361463</v>
      </c>
      <c r="BN42" s="29">
        <f t="shared" si="6"/>
        <v>0.35396404737075537</v>
      </c>
      <c r="BO42" s="29">
        <f t="shared" si="6"/>
        <v>9.1779291889141357E-2</v>
      </c>
      <c r="BP42" s="29">
        <f t="shared" si="6"/>
        <v>-1.5948356939212815E-2</v>
      </c>
      <c r="BQ42" s="29">
        <f t="shared" si="6"/>
        <v>2.8656033015665994E-2</v>
      </c>
      <c r="BR42" s="29" t="e">
        <f t="shared" si="6"/>
        <v>#DIV/0!</v>
      </c>
      <c r="BS42" s="29">
        <f t="shared" si="6"/>
        <v>5.9359535136170649E-2</v>
      </c>
      <c r="BT42" s="29">
        <f t="shared" si="6"/>
        <v>0.49101487615919914</v>
      </c>
      <c r="BU42" s="29">
        <f t="shared" si="6"/>
        <v>-1.1350839259888112E-2</v>
      </c>
      <c r="BV42" s="29">
        <f t="shared" si="6"/>
        <v>0.3846236554766671</v>
      </c>
      <c r="BW42" s="29">
        <f t="shared" si="6"/>
        <v>0.10535611516957799</v>
      </c>
      <c r="BX42" s="29">
        <f t="shared" si="6"/>
        <v>0.15991206900491906</v>
      </c>
      <c r="BY42" s="29">
        <f t="shared" si="6"/>
        <v>0.11624351904892394</v>
      </c>
      <c r="BZ42" s="29">
        <f t="shared" si="6"/>
        <v>0.11977234982311158</v>
      </c>
      <c r="CA42" s="29">
        <f t="shared" si="6"/>
        <v>0.95732767856506507</v>
      </c>
      <c r="CB42" s="29">
        <f t="shared" si="8"/>
        <v>0.28303537362797337</v>
      </c>
      <c r="CC42" s="29">
        <f t="shared" si="8"/>
        <v>0.23139117221081859</v>
      </c>
      <c r="CD42" s="29">
        <f t="shared" si="8"/>
        <v>-0.86404359074377357</v>
      </c>
      <c r="CE42" s="29">
        <f t="shared" si="8"/>
        <v>0.23629970677741907</v>
      </c>
      <c r="CF42" s="29">
        <f t="shared" si="8"/>
        <v>0.16738721570856052</v>
      </c>
      <c r="CG42" s="29" t="e">
        <f t="shared" si="8"/>
        <v>#DIV/0!</v>
      </c>
      <c r="CH42" s="29">
        <f t="shared" si="8"/>
        <v>0.82842410442426329</v>
      </c>
      <c r="CI42" s="29">
        <f t="shared" si="8"/>
        <v>0.17937148375443079</v>
      </c>
      <c r="CJ42" s="29">
        <f t="shared" si="7"/>
        <v>0.34302300044222067</v>
      </c>
      <c r="CK42" s="29">
        <f t="shared" si="7"/>
        <v>0.47982239086518746</v>
      </c>
      <c r="CL42" s="29">
        <f t="shared" si="7"/>
        <v>0.45487002951036715</v>
      </c>
      <c r="CM42" s="29">
        <f t="shared" si="7"/>
        <v>0.19182214298467171</v>
      </c>
      <c r="CN42" s="29">
        <f t="shared" si="7"/>
        <v>0.12415694162039437</v>
      </c>
      <c r="CO42" s="29">
        <f t="shared" si="7"/>
        <v>0.44912618322731057</v>
      </c>
      <c r="CP42" s="29">
        <f t="shared" si="7"/>
        <v>0.28284266080251019</v>
      </c>
      <c r="CQ42" s="29" t="e">
        <f t="shared" si="7"/>
        <v>#DIV/0!</v>
      </c>
      <c r="CR42" s="29">
        <f t="shared" si="7"/>
        <v>0.51119063284071009</v>
      </c>
      <c r="CS42" s="29">
        <f t="shared" si="7"/>
        <v>7.2997231460515177E-2</v>
      </c>
      <c r="CT42" s="29">
        <f t="shared" si="7"/>
        <v>0.18021317699765194</v>
      </c>
      <c r="CU42" s="29">
        <f t="shared" si="7"/>
        <v>0.30378845920031172</v>
      </c>
      <c r="CV42" s="29">
        <f t="shared" si="7"/>
        <v>0.66772563575897026</v>
      </c>
      <c r="CW42" s="29">
        <f t="shared" si="7"/>
        <v>3.2749064615501422E-2</v>
      </c>
      <c r="CX42" s="29">
        <f t="shared" si="7"/>
        <v>0.19428010945636143</v>
      </c>
      <c r="CY42" s="29">
        <f t="shared" si="7"/>
        <v>0.28485319469685977</v>
      </c>
      <c r="CZ42" s="29">
        <f t="shared" si="7"/>
        <v>0.32222237160291256</v>
      </c>
      <c r="DA42" s="29">
        <f t="shared" si="7"/>
        <v>0.29650894822924001</v>
      </c>
      <c r="DB42" s="29">
        <f t="shared" si="7"/>
        <v>3.8323742919348258E-2</v>
      </c>
      <c r="DC42" s="29">
        <f t="shared" si="7"/>
        <v>0.25617965748574434</v>
      </c>
      <c r="DD42" s="29" t="e">
        <f t="shared" si="7"/>
        <v>#DIV/0!</v>
      </c>
      <c r="DE42" s="29">
        <f t="shared" si="7"/>
        <v>6.8664451293209416E-3</v>
      </c>
      <c r="DF42" s="29">
        <f t="shared" si="7"/>
        <v>6.9740224025560682E-2</v>
      </c>
      <c r="DG42" s="29">
        <f t="shared" si="7"/>
        <v>1.1749430117352504</v>
      </c>
      <c r="DH42" s="29">
        <f t="shared" si="7"/>
        <v>-0.23710037973642994</v>
      </c>
      <c r="DI42" s="29">
        <f t="shared" si="7"/>
        <v>0.26837850886541226</v>
      </c>
      <c r="DJ42" s="29">
        <f t="shared" si="7"/>
        <v>0.14851204378153637</v>
      </c>
      <c r="DK42" s="29">
        <f t="shared" si="7"/>
        <v>0.18317081847334582</v>
      </c>
      <c r="DL42" s="29">
        <f t="shared" si="7"/>
        <v>5.4497075887248059E-2</v>
      </c>
      <c r="DM42" s="29">
        <f t="shared" si="7"/>
        <v>0.5184295392759023</v>
      </c>
      <c r="DN42" s="29" t="e">
        <f t="shared" si="7"/>
        <v>#DIV/0!</v>
      </c>
      <c r="DO42" s="29">
        <f t="shared" si="7"/>
        <v>5.165155883856154E-2</v>
      </c>
      <c r="DP42" s="29">
        <f t="shared" si="7"/>
        <v>0.25971113323708145</v>
      </c>
      <c r="DQ42" s="29">
        <f t="shared" si="7"/>
        <v>5.1271836109361244</v>
      </c>
      <c r="DR42" s="29">
        <f t="shared" si="7"/>
        <v>-413.98547396518023</v>
      </c>
    </row>
    <row r="43" spans="1:183" x14ac:dyDescent="0.3">
      <c r="BL43" s="29">
        <f t="shared" si="6"/>
        <v>0.12083093414753532</v>
      </c>
      <c r="BM43" s="29">
        <f t="shared" si="6"/>
        <v>0.17504815155361819</v>
      </c>
      <c r="BN43" s="29">
        <f t="shared" si="6"/>
        <v>0.92283227636862475</v>
      </c>
      <c r="BO43" s="29">
        <f t="shared" si="6"/>
        <v>0.26515215091350286</v>
      </c>
      <c r="BP43" s="29">
        <f t="shared" si="6"/>
        <v>2.3353080010752758E-2</v>
      </c>
      <c r="BQ43" s="29">
        <f t="shared" si="6"/>
        <v>-5.3546859164554927E-3</v>
      </c>
      <c r="BR43" s="29" t="e">
        <f t="shared" si="6"/>
        <v>#DIV/0!</v>
      </c>
      <c r="BS43" s="29">
        <f t="shared" si="6"/>
        <v>7.072084486457364E-2</v>
      </c>
      <c r="BT43" s="29">
        <f t="shared" si="6"/>
        <v>0.15132898465753231</v>
      </c>
      <c r="BU43" s="29">
        <f t="shared" si="6"/>
        <v>5.8973751489186377E-2</v>
      </c>
      <c r="BV43" s="29">
        <f t="shared" si="6"/>
        <v>0.39698851138120594</v>
      </c>
      <c r="BW43" s="29">
        <f t="shared" si="6"/>
        <v>0.16838029003041421</v>
      </c>
      <c r="BX43" s="29">
        <f t="shared" si="6"/>
        <v>0.13107929400113782</v>
      </c>
      <c r="BY43" s="29">
        <f t="shared" si="6"/>
        <v>5.2891879815531642</v>
      </c>
      <c r="BZ43" s="29">
        <f t="shared" si="6"/>
        <v>0.24177213198544278</v>
      </c>
      <c r="CA43" s="29">
        <f t="shared" si="6"/>
        <v>2.0696736139778698</v>
      </c>
      <c r="CB43" s="29">
        <f t="shared" si="8"/>
        <v>0.25878432640858007</v>
      </c>
      <c r="CC43" s="29">
        <f t="shared" si="8"/>
        <v>2.1685817177279771</v>
      </c>
      <c r="CD43" s="29">
        <f t="shared" si="8"/>
        <v>-12.552183673552626</v>
      </c>
      <c r="CE43" s="29">
        <f t="shared" si="8"/>
        <v>0.43188672782657345</v>
      </c>
      <c r="CF43" s="29">
        <f t="shared" si="8"/>
        <v>5.3486747522698552E-2</v>
      </c>
      <c r="CG43" s="29" t="e">
        <f t="shared" si="8"/>
        <v>#DIV/0!</v>
      </c>
      <c r="CH43" s="29">
        <f t="shared" si="8"/>
        <v>1.1076547816005231</v>
      </c>
      <c r="CI43" s="29">
        <f t="shared" si="8"/>
        <v>0.12075617961367269</v>
      </c>
      <c r="CJ43" s="29">
        <f t="shared" si="7"/>
        <v>0.29741814555991442</v>
      </c>
      <c r="CK43" s="29">
        <f t="shared" si="7"/>
        <v>0.88766885175265553</v>
      </c>
      <c r="CL43" s="29">
        <f t="shared" si="7"/>
        <v>1.4555493502886256</v>
      </c>
      <c r="CM43" s="29">
        <f t="shared" si="7"/>
        <v>0.23129985872763092</v>
      </c>
      <c r="CN43" s="29">
        <f t="shared" si="7"/>
        <v>0.65714802944012152</v>
      </c>
      <c r="CO43" s="29">
        <f t="shared" si="7"/>
        <v>0.44035572078912366</v>
      </c>
      <c r="CP43" s="29">
        <f t="shared" si="7"/>
        <v>0.2537167808330929</v>
      </c>
      <c r="CQ43" s="29" t="e">
        <f t="shared" si="7"/>
        <v>#DIV/0!</v>
      </c>
      <c r="CR43" s="29">
        <f t="shared" si="7"/>
        <v>3.1925046125845888</v>
      </c>
      <c r="CS43" s="29">
        <f t="shared" si="7"/>
        <v>-7.3320988362515216E-3</v>
      </c>
      <c r="CT43" s="29">
        <f t="shared" si="7"/>
        <v>-0.26153981935328696</v>
      </c>
      <c r="CU43" s="29">
        <f t="shared" si="7"/>
        <v>-2.7331797342083339</v>
      </c>
      <c r="CV43" s="29">
        <f t="shared" si="7"/>
        <v>0.66080536496988973</v>
      </c>
      <c r="CW43" s="29">
        <f t="shared" si="7"/>
        <v>7.7956943578609716E-2</v>
      </c>
      <c r="CX43" s="29">
        <f t="shared" si="7"/>
        <v>0.18772740894037621</v>
      </c>
      <c r="CY43" s="29">
        <f t="shared" si="7"/>
        <v>0.23085626800908887</v>
      </c>
      <c r="CZ43" s="29">
        <f t="shared" si="7"/>
        <v>0.66092717030005876</v>
      </c>
      <c r="DA43" s="29">
        <f t="shared" si="7"/>
        <v>0.12155790299919489</v>
      </c>
      <c r="DB43" s="29">
        <f t="shared" si="7"/>
        <v>0.24612551728483867</v>
      </c>
      <c r="DC43" s="29">
        <f t="shared" si="7"/>
        <v>0.12344249479092473</v>
      </c>
      <c r="DD43" s="29" t="e">
        <f t="shared" si="7"/>
        <v>#DIV/0!</v>
      </c>
      <c r="DE43" s="29">
        <f t="shared" si="7"/>
        <v>4.3817533414276078E-2</v>
      </c>
      <c r="DF43" s="29">
        <f t="shared" si="7"/>
        <v>5.7432528475920286E-2</v>
      </c>
      <c r="DG43" s="29">
        <f t="shared" si="7"/>
        <v>1.2124131509982203</v>
      </c>
      <c r="DH43" s="29">
        <f t="shared" si="7"/>
        <v>-0.40635057486247295</v>
      </c>
      <c r="DI43" s="29">
        <f t="shared" si="7"/>
        <v>6.5578567093533824E-3</v>
      </c>
      <c r="DJ43" s="29">
        <f t="shared" si="7"/>
        <v>2.7035477981494749E-2</v>
      </c>
      <c r="DK43" s="29">
        <f t="shared" si="7"/>
        <v>0.25769454133561576</v>
      </c>
      <c r="DL43" s="29">
        <f t="shared" si="7"/>
        <v>0.31829621071522429</v>
      </c>
      <c r="DM43" s="29">
        <f t="shared" si="7"/>
        <v>0.26976494299216425</v>
      </c>
      <c r="DN43" s="29" t="e">
        <f t="shared" si="7"/>
        <v>#DIV/0!</v>
      </c>
      <c r="DO43" s="29">
        <f t="shared" si="7"/>
        <v>0.27600906991759444</v>
      </c>
      <c r="DP43" s="29">
        <f t="shared" si="7"/>
        <v>0.82571630883249958</v>
      </c>
      <c r="DQ43" s="29">
        <f t="shared" si="7"/>
        <v>-1.9419143751819616</v>
      </c>
      <c r="DR43" s="29" t="e">
        <f t="shared" si="7"/>
        <v>#DIV/0!</v>
      </c>
    </row>
    <row r="44" spans="1:183" x14ac:dyDescent="0.3">
      <c r="BL44" s="29">
        <f t="shared" si="6"/>
        <v>6.2204074603592563E-2</v>
      </c>
      <c r="BM44" s="29">
        <f t="shared" si="6"/>
        <v>0.14432677781581549</v>
      </c>
      <c r="BN44" s="29">
        <f t="shared" si="6"/>
        <v>0.74802360920697697</v>
      </c>
      <c r="BO44" s="29">
        <f t="shared" si="6"/>
        <v>0.33051810346256694</v>
      </c>
      <c r="BP44" s="29">
        <f t="shared" si="6"/>
        <v>-0.16047096102281344</v>
      </c>
      <c r="BQ44" s="29">
        <f t="shared" si="6"/>
        <v>4.139015606176355E-2</v>
      </c>
      <c r="BR44" s="29" t="e">
        <f t="shared" si="6"/>
        <v>#DIV/0!</v>
      </c>
      <c r="BS44" s="29">
        <f t="shared" si="6"/>
        <v>8.8692194179813888E-2</v>
      </c>
      <c r="BT44" s="29">
        <f t="shared" si="6"/>
        <v>-4.0685162827084342E-2</v>
      </c>
      <c r="BU44" s="29">
        <f t="shared" si="6"/>
        <v>1.6887156842406714E-2</v>
      </c>
      <c r="BV44" s="29">
        <f t="shared" si="6"/>
        <v>1.174721834987676</v>
      </c>
      <c r="BW44" s="29">
        <f t="shared" si="6"/>
        <v>0.12325015656205496</v>
      </c>
      <c r="BX44" s="29">
        <f t="shared" si="6"/>
        <v>0.19063096715789163</v>
      </c>
      <c r="BY44" s="29">
        <f t="shared" si="6"/>
        <v>1.8938272713815838</v>
      </c>
      <c r="BZ44" s="29">
        <f t="shared" si="6"/>
        <v>0.2279932752321242</v>
      </c>
      <c r="CA44" s="29">
        <f t="shared" si="6"/>
        <v>-5.8786297299561507</v>
      </c>
      <c r="CB44" s="29">
        <f t="shared" si="8"/>
        <v>0.26777031834065079</v>
      </c>
      <c r="CC44" s="29">
        <f t="shared" si="8"/>
        <v>1.0985347774418242</v>
      </c>
      <c r="CD44" s="29">
        <f t="shared" si="8"/>
        <v>-24.196214228051126</v>
      </c>
      <c r="CE44" s="29">
        <f t="shared" si="8"/>
        <v>0.12926170164057371</v>
      </c>
      <c r="CF44" s="29">
        <f t="shared" si="8"/>
        <v>5.7844882224749705E-2</v>
      </c>
      <c r="CG44" s="29" t="e">
        <f t="shared" si="8"/>
        <v>#DIV/0!</v>
      </c>
      <c r="CH44" s="29">
        <f t="shared" si="8"/>
        <v>1.4680031287088551</v>
      </c>
      <c r="CI44" s="29">
        <f t="shared" si="8"/>
        <v>3.234594986814221E-3</v>
      </c>
      <c r="CJ44" s="29">
        <f t="shared" si="7"/>
        <v>0.45204272192713235</v>
      </c>
      <c r="CK44" s="29">
        <f t="shared" si="7"/>
        <v>3.9944236122820675</v>
      </c>
      <c r="CL44" s="29">
        <f t="shared" si="7"/>
        <v>-1.3486582943954262</v>
      </c>
      <c r="CM44" s="29">
        <f t="shared" si="7"/>
        <v>0.25558894905476248</v>
      </c>
      <c r="CN44" s="29">
        <f t="shared" si="7"/>
        <v>0.97890473497815245</v>
      </c>
      <c r="CO44" s="29">
        <f t="shared" si="7"/>
        <v>4.1569230397959345E-2</v>
      </c>
      <c r="CP44" s="29">
        <f t="shared" si="7"/>
        <v>0.31653411305711798</v>
      </c>
      <c r="CQ44" s="29" t="e">
        <f t="shared" si="7"/>
        <v>#DIV/0!</v>
      </c>
      <c r="CR44" s="29">
        <f t="shared" si="7"/>
        <v>2.6608387896979755</v>
      </c>
      <c r="CS44" s="29">
        <f t="shared" si="7"/>
        <v>-3.4759124591055679E-2</v>
      </c>
      <c r="CT44" s="29">
        <f t="shared" si="7"/>
        <v>-0.64604247929631842</v>
      </c>
      <c r="CU44" s="29">
        <f t="shared" si="7"/>
        <v>-0.4450418777298808</v>
      </c>
      <c r="CV44" s="29">
        <f t="shared" si="7"/>
        <v>-2.0704964060963618</v>
      </c>
      <c r="CW44" s="29">
        <f t="shared" si="7"/>
        <v>0.15363818052324096</v>
      </c>
      <c r="CX44" s="29">
        <f t="shared" si="7"/>
        <v>-4.3243221956764444E-2</v>
      </c>
      <c r="CY44" s="29">
        <f t="shared" si="7"/>
        <v>0.36226555245119307</v>
      </c>
      <c r="CZ44" s="29">
        <f t="shared" si="7"/>
        <v>0.32783475050516642</v>
      </c>
      <c r="DA44" s="29">
        <f t="shared" si="7"/>
        <v>0.36234248076008857</v>
      </c>
      <c r="DB44" s="29">
        <f t="shared" si="7"/>
        <v>0.15064781904271474</v>
      </c>
      <c r="DC44" s="29">
        <f t="shared" si="7"/>
        <v>0.18905273059131611</v>
      </c>
      <c r="DD44" s="29" t="e">
        <f t="shared" si="7"/>
        <v>#DIV/0!</v>
      </c>
      <c r="DE44" s="29">
        <f t="shared" si="7"/>
        <v>6.5922865486761406E-2</v>
      </c>
      <c r="DF44" s="29">
        <f t="shared" si="7"/>
        <v>5.0818809262439868E-2</v>
      </c>
      <c r="DG44" s="29">
        <f t="shared" si="7"/>
        <v>2.6448247814445964</v>
      </c>
      <c r="DH44" s="29">
        <f t="shared" si="7"/>
        <v>-0.74412891030849249</v>
      </c>
      <c r="DI44" s="29">
        <f t="shared" si="7"/>
        <v>7.2532669578031728E-2</v>
      </c>
      <c r="DJ44" s="29">
        <f t="shared" si="7"/>
        <v>2.2544707926299923E-2</v>
      </c>
      <c r="DK44" s="29">
        <f t="shared" si="7"/>
        <v>0.23181785858189552</v>
      </c>
      <c r="DL44" s="29">
        <f t="shared" si="7"/>
        <v>0.38157272267022302</v>
      </c>
      <c r="DM44" s="29">
        <f t="shared" si="7"/>
        <v>0.30717036634935457</v>
      </c>
      <c r="DN44" s="29" t="e">
        <f t="shared" si="7"/>
        <v>#DIV/0!</v>
      </c>
      <c r="DO44" s="29">
        <f t="shared" si="7"/>
        <v>0.22093633039221183</v>
      </c>
      <c r="DP44" s="29">
        <f t="shared" si="7"/>
        <v>1.4396635944739034</v>
      </c>
      <c r="DQ44" s="29">
        <f t="shared" si="7"/>
        <v>-5636.6120354907944</v>
      </c>
      <c r="DR44" s="29" t="e">
        <f t="shared" si="7"/>
        <v>#DIV/0!</v>
      </c>
    </row>
    <row r="45" spans="1:183" x14ac:dyDescent="0.3">
      <c r="BL45" s="29">
        <f t="shared" si="6"/>
        <v>-0.39497707382123903</v>
      </c>
      <c r="BM45" s="29">
        <f t="shared" si="6"/>
        <v>0.14069871476988294</v>
      </c>
      <c r="BN45" s="29">
        <f t="shared" si="6"/>
        <v>0.29699069877489315</v>
      </c>
      <c r="BO45" s="29">
        <f t="shared" si="6"/>
        <v>8.3626498811981698E-2</v>
      </c>
      <c r="BP45" s="29">
        <f t="shared" si="6"/>
        <v>0.39812924093801638</v>
      </c>
      <c r="BQ45" s="29">
        <f t="shared" si="6"/>
        <v>1.7802128331585454E-3</v>
      </c>
      <c r="BR45" s="29" t="e">
        <f t="shared" si="6"/>
        <v>#DIV/0!</v>
      </c>
      <c r="BS45" s="29">
        <f t="shared" si="6"/>
        <v>1.6208325742436136E-2</v>
      </c>
      <c r="BT45" s="29">
        <f t="shared" si="6"/>
        <v>0.48169569873055407</v>
      </c>
      <c r="BU45" s="29">
        <f t="shared" si="6"/>
        <v>0.16300317427130695</v>
      </c>
      <c r="BV45" s="29">
        <f t="shared" si="6"/>
        <v>0.50135898386570288</v>
      </c>
      <c r="BW45" s="29">
        <f t="shared" si="6"/>
        <v>0.14168724148138667</v>
      </c>
      <c r="BX45" s="29">
        <f t="shared" si="6"/>
        <v>0.16438133165269031</v>
      </c>
      <c r="BY45" s="29">
        <f t="shared" si="6"/>
        <v>1.1915330909776469</v>
      </c>
      <c r="BZ45" s="29">
        <f t="shared" si="6"/>
        <v>0.24380418662571501</v>
      </c>
      <c r="CA45" s="29">
        <f t="shared" si="6"/>
        <v>0.7934563981760363</v>
      </c>
      <c r="CB45" s="29">
        <f t="shared" si="8"/>
        <v>0.4884602327369012</v>
      </c>
      <c r="CC45" s="29">
        <f t="shared" si="8"/>
        <v>0.658006414552464</v>
      </c>
      <c r="CD45" s="29">
        <f t="shared" si="8"/>
        <v>-10.019554112521599</v>
      </c>
      <c r="CE45" s="29">
        <f t="shared" si="8"/>
        <v>0.37371209145040418</v>
      </c>
      <c r="CF45" s="29">
        <f t="shared" si="8"/>
        <v>0.14967860897542939</v>
      </c>
      <c r="CG45" s="29">
        <f t="shared" si="8"/>
        <v>4.031510385540515</v>
      </c>
      <c r="CH45" s="29">
        <f t="shared" si="8"/>
        <v>1.3149906729619019</v>
      </c>
      <c r="CI45" s="29">
        <f t="shared" si="8"/>
        <v>-1.4308886959645717E-2</v>
      </c>
      <c r="CJ45" s="29">
        <f t="shared" si="7"/>
        <v>0.37759635579604978</v>
      </c>
      <c r="CK45" s="29">
        <f t="shared" si="7"/>
        <v>1.2426445857293533</v>
      </c>
      <c r="CL45" s="29">
        <f t="shared" si="7"/>
        <v>0.48542507014492131</v>
      </c>
      <c r="CM45" s="29">
        <f t="shared" si="7"/>
        <v>0.12623628548698806</v>
      </c>
      <c r="CN45" s="29">
        <f t="shared" si="7"/>
        <v>0.61178057208677283</v>
      </c>
      <c r="CO45" s="29">
        <f t="shared" si="7"/>
        <v>0.49527757128285543</v>
      </c>
      <c r="CP45" s="29">
        <f t="shared" si="7"/>
        <v>0.41128620404214855</v>
      </c>
      <c r="CQ45" s="29" t="e">
        <f t="shared" si="7"/>
        <v>#DIV/0!</v>
      </c>
      <c r="CR45" s="29">
        <f t="shared" si="7"/>
        <v>2.7728145360389287</v>
      </c>
      <c r="CS45" s="29">
        <f t="shared" si="7"/>
        <v>0.29825119502354935</v>
      </c>
      <c r="CT45" s="29">
        <f t="shared" si="7"/>
        <v>-0.21721908611853791</v>
      </c>
      <c r="CU45" s="29">
        <f t="shared" si="7"/>
        <v>0.16581133547412086</v>
      </c>
      <c r="CV45" s="29">
        <f t="shared" si="7"/>
        <v>0.74360550089203303</v>
      </c>
      <c r="CW45" s="29">
        <f t="shared" si="7"/>
        <v>8.2139507676593948E-2</v>
      </c>
      <c r="CX45" s="29">
        <f t="shared" si="7"/>
        <v>0.23619988030138672</v>
      </c>
      <c r="CY45" s="29">
        <f t="shared" si="7"/>
        <v>0.67651659230907368</v>
      </c>
      <c r="CZ45" s="29">
        <f t="shared" si="7"/>
        <v>0.22183101267540661</v>
      </c>
      <c r="DA45" s="29">
        <f t="shared" si="7"/>
        <v>0.38304948512530457</v>
      </c>
      <c r="DB45" s="29">
        <f t="shared" si="7"/>
        <v>0.22931543359908901</v>
      </c>
      <c r="DC45" s="29">
        <f t="shared" si="7"/>
        <v>0.17655231503709823</v>
      </c>
      <c r="DD45" s="29" t="e">
        <f t="shared" si="7"/>
        <v>#DIV/0!</v>
      </c>
      <c r="DE45" s="29">
        <f t="shared" si="7"/>
        <v>3.0594547515800041E-2</v>
      </c>
      <c r="DF45" s="29">
        <f t="shared" si="7"/>
        <v>0.13843086251455194</v>
      </c>
      <c r="DG45" s="29">
        <f t="shared" si="7"/>
        <v>1.1672727983857318</v>
      </c>
      <c r="DH45" s="29">
        <f t="shared" si="7"/>
        <v>-0.63222363850412999</v>
      </c>
      <c r="DI45" s="29">
        <f t="shared" si="7"/>
        <v>0.1246123529430132</v>
      </c>
      <c r="DJ45" s="29">
        <f t="shared" si="7"/>
        <v>0.15263554622481323</v>
      </c>
      <c r="DK45" s="29">
        <f t="shared" si="7"/>
        <v>0.19091481573467406</v>
      </c>
      <c r="DL45" s="29">
        <f t="shared" si="7"/>
        <v>0.41873090584098827</v>
      </c>
      <c r="DM45" s="29">
        <f t="shared" si="7"/>
        <v>0.42126072616711685</v>
      </c>
      <c r="DN45" s="29" t="e">
        <f t="shared" si="7"/>
        <v>#DIV/0!</v>
      </c>
      <c r="DO45" s="29">
        <f t="shared" si="7"/>
        <v>0.31989710784219499</v>
      </c>
      <c r="DP45" s="29">
        <f t="shared" si="7"/>
        <v>0.64383186468354814</v>
      </c>
      <c r="DQ45" s="29">
        <f t="shared" si="7"/>
        <v>-2.1177812786363175</v>
      </c>
      <c r="DR45" s="29">
        <f t="shared" si="7"/>
        <v>-524.64010063959654</v>
      </c>
    </row>
    <row r="46" spans="1:183" x14ac:dyDescent="0.3">
      <c r="BL46" s="29">
        <f t="shared" si="6"/>
        <v>-0.24147200825954251</v>
      </c>
      <c r="BM46" s="29">
        <f t="shared" si="6"/>
        <v>0.10663370349025447</v>
      </c>
      <c r="BN46" s="29">
        <f t="shared" si="6"/>
        <v>0.20228472463265068</v>
      </c>
      <c r="BO46" s="29">
        <f t="shared" si="6"/>
        <v>7.6791875286053024E-3</v>
      </c>
      <c r="BP46" s="29">
        <f t="shared" si="6"/>
        <v>0.18850535344377872</v>
      </c>
      <c r="BQ46" s="29">
        <f t="shared" si="6"/>
        <v>-6.2944411011968682E-2</v>
      </c>
      <c r="BR46" s="29" t="e">
        <f t="shared" si="6"/>
        <v>#DIV/0!</v>
      </c>
      <c r="BS46" s="29">
        <f t="shared" si="6"/>
        <v>-3.5767701609342062E-2</v>
      </c>
      <c r="BT46" s="29">
        <f t="shared" si="6"/>
        <v>9.5206086888576236E-2</v>
      </c>
      <c r="BU46" s="29">
        <f t="shared" si="6"/>
        <v>3.0162694488729214E-2</v>
      </c>
      <c r="BV46" s="29">
        <f t="shared" si="6"/>
        <v>0.17802779723982853</v>
      </c>
      <c r="BW46" s="29">
        <f t="shared" si="6"/>
        <v>9.8063671741250857E-2</v>
      </c>
      <c r="BX46" s="29">
        <f t="shared" si="6"/>
        <v>0.20986689776610534</v>
      </c>
      <c r="BY46" s="29">
        <f t="shared" si="6"/>
        <v>0.52412607068445549</v>
      </c>
      <c r="BZ46" s="29">
        <f t="shared" si="6"/>
        <v>3.3562546483086542E-2</v>
      </c>
      <c r="CA46" s="29">
        <f t="shared" si="6"/>
        <v>0.8000932598491306</v>
      </c>
      <c r="CB46" s="29">
        <f t="shared" si="8"/>
        <v>0.52472257328601213</v>
      </c>
      <c r="CC46" s="29">
        <f t="shared" si="8"/>
        <v>1.5406380243967133</v>
      </c>
      <c r="CD46" s="29">
        <f t="shared" si="8"/>
        <v>2.9083486692579941</v>
      </c>
      <c r="CE46" s="29">
        <f t="shared" si="8"/>
        <v>0.10477895020800809</v>
      </c>
      <c r="CF46" s="29">
        <f t="shared" si="8"/>
        <v>3.0882460759954489E-2</v>
      </c>
      <c r="CG46" s="29">
        <f t="shared" si="8"/>
        <v>5.0624234204960841</v>
      </c>
      <c r="CH46" s="29">
        <f t="shared" si="8"/>
        <v>0.70163274529072783</v>
      </c>
      <c r="CI46" s="29">
        <f t="shared" si="8"/>
        <v>9.456499157641729E-2</v>
      </c>
      <c r="CJ46" s="29">
        <f t="shared" si="7"/>
        <v>0.45755393644736819</v>
      </c>
      <c r="CK46" s="29">
        <f t="shared" si="7"/>
        <v>0.60200575145534474</v>
      </c>
      <c r="CL46" s="29">
        <f t="shared" si="7"/>
        <v>0.30388161696354543</v>
      </c>
      <c r="CM46" s="29">
        <f t="shared" si="7"/>
        <v>0.14565559999552158</v>
      </c>
      <c r="CN46" s="29">
        <f t="shared" si="7"/>
        <v>0.93351812446386062</v>
      </c>
      <c r="CO46" s="29">
        <f t="shared" si="7"/>
        <v>0.40867190449838331</v>
      </c>
      <c r="CP46" s="29">
        <f t="shared" si="7"/>
        <v>0.40533254975965449</v>
      </c>
      <c r="CQ46" s="29" t="e">
        <f t="shared" si="7"/>
        <v>#DIV/0!</v>
      </c>
      <c r="CR46" s="29">
        <f t="shared" si="7"/>
        <v>2.2373160088174671</v>
      </c>
      <c r="CS46" s="29">
        <f t="shared" si="7"/>
        <v>4.1343684883560883E-2</v>
      </c>
      <c r="CT46" s="29">
        <f t="shared" ref="CT46:DR56" si="9">+CT16-FC16</f>
        <v>0.17105871267718054</v>
      </c>
      <c r="CU46" s="29">
        <f t="shared" si="9"/>
        <v>0.23624967265080532</v>
      </c>
      <c r="CV46" s="29">
        <f t="shared" si="9"/>
        <v>0.53960907161573424</v>
      </c>
      <c r="CW46" s="29">
        <f t="shared" si="9"/>
        <v>4.1455627028268438E-3</v>
      </c>
      <c r="CX46" s="29">
        <f t="shared" si="9"/>
        <v>0.21937790876085206</v>
      </c>
      <c r="CY46" s="29">
        <f t="shared" si="9"/>
        <v>0.45971872580530104</v>
      </c>
      <c r="CZ46" s="29">
        <f t="shared" si="9"/>
        <v>0.24864242950204529</v>
      </c>
      <c r="DA46" s="29">
        <f t="shared" si="9"/>
        <v>0.18095939299287267</v>
      </c>
      <c r="DB46" s="29">
        <f t="shared" si="9"/>
        <v>-8.9802889199229741E-3</v>
      </c>
      <c r="DC46" s="29">
        <f t="shared" si="9"/>
        <v>0.13536940345025905</v>
      </c>
      <c r="DD46" s="29" t="e">
        <f t="shared" si="9"/>
        <v>#DIV/0!</v>
      </c>
      <c r="DE46" s="29">
        <f t="shared" si="9"/>
        <v>6.2746540651750005E-2</v>
      </c>
      <c r="DF46" s="29">
        <f t="shared" si="9"/>
        <v>0.31769560120089668</v>
      </c>
      <c r="DG46" s="29">
        <f t="shared" si="9"/>
        <v>0.78655952150911945</v>
      </c>
      <c r="DH46" s="29">
        <f t="shared" si="9"/>
        <v>0.2202291162578911</v>
      </c>
      <c r="DI46" s="29">
        <f t="shared" si="9"/>
        <v>0.57487502560868964</v>
      </c>
      <c r="DJ46" s="29">
        <f t="shared" si="9"/>
        <v>0.13360558384145005</v>
      </c>
      <c r="DK46" s="29">
        <f t="shared" si="9"/>
        <v>0.1676333962207921</v>
      </c>
      <c r="DL46" s="29">
        <f t="shared" si="9"/>
        <v>7.6737902290633375E-2</v>
      </c>
      <c r="DM46" s="29">
        <f t="shared" si="9"/>
        <v>0.40962349666104769</v>
      </c>
      <c r="DN46" s="29" t="e">
        <f t="shared" si="9"/>
        <v>#DIV/0!</v>
      </c>
      <c r="DO46" s="29">
        <f t="shared" si="9"/>
        <v>0.15217951596658252</v>
      </c>
      <c r="DP46" s="29">
        <f t="shared" si="9"/>
        <v>0.42370064960600495</v>
      </c>
      <c r="DQ46" s="29">
        <f t="shared" si="9"/>
        <v>1.4099305724077111</v>
      </c>
      <c r="DR46" s="29">
        <f t="shared" si="9"/>
        <v>-3.0119168712155364</v>
      </c>
    </row>
    <row r="47" spans="1:183" x14ac:dyDescent="0.3">
      <c r="BL47" s="29">
        <f t="shared" si="6"/>
        <v>-0.14196603027393673</v>
      </c>
      <c r="BM47" s="29">
        <f t="shared" si="6"/>
        <v>7.7205150970440783E-2</v>
      </c>
      <c r="BN47" s="29">
        <f t="shared" si="6"/>
        <v>5.4981520864668676E-3</v>
      </c>
      <c r="BO47" s="29">
        <f t="shared" si="6"/>
        <v>0.16115112486364547</v>
      </c>
      <c r="BP47" s="29">
        <f t="shared" si="6"/>
        <v>0.92617758704877762</v>
      </c>
      <c r="BQ47" s="29">
        <f t="shared" si="6"/>
        <v>1.4912484693810568E-2</v>
      </c>
      <c r="BR47" s="29" t="e">
        <f t="shared" si="6"/>
        <v>#N/A</v>
      </c>
      <c r="BS47" s="29">
        <f t="shared" si="6"/>
        <v>7.6095873132539182E-2</v>
      </c>
      <c r="BT47" s="29">
        <f t="shared" si="6"/>
        <v>5.5566839401625878E-2</v>
      </c>
      <c r="BU47" s="29">
        <f t="shared" si="6"/>
        <v>-8.3171686396591005E-2</v>
      </c>
      <c r="BV47" s="29">
        <f t="shared" si="6"/>
        <v>-0.41017609652598375</v>
      </c>
      <c r="BW47" s="29">
        <f t="shared" si="6"/>
        <v>-1.5081872876200331E-2</v>
      </c>
      <c r="BX47" s="29">
        <f t="shared" si="6"/>
        <v>7.0804653658513406E-2</v>
      </c>
      <c r="BY47" s="29">
        <f t="shared" si="6"/>
        <v>-0.33071193752958084</v>
      </c>
      <c r="BZ47" s="29">
        <f t="shared" si="6"/>
        <v>9.9287209823525679E-2</v>
      </c>
      <c r="CA47" s="29">
        <f t="shared" si="6"/>
        <v>-0.17374391548752843</v>
      </c>
      <c r="CB47" s="29">
        <f t="shared" si="8"/>
        <v>-0.35529646098051515</v>
      </c>
      <c r="CC47" s="29">
        <f t="shared" si="8"/>
        <v>-1.0020128930746519</v>
      </c>
      <c r="CD47" s="29">
        <f t="shared" si="8"/>
        <v>-9.6270983998633373</v>
      </c>
      <c r="CE47" s="29">
        <f t="shared" si="8"/>
        <v>-7.3162372105403328E-2</v>
      </c>
      <c r="CF47" s="29">
        <f t="shared" si="8"/>
        <v>-0.16090365233060977</v>
      </c>
      <c r="CG47" s="29">
        <f t="shared" si="8"/>
        <v>-11.731064845950335</v>
      </c>
      <c r="CH47" s="29">
        <f t="shared" si="8"/>
        <v>-1.642766115368957</v>
      </c>
      <c r="CI47" s="29">
        <f t="shared" si="8"/>
        <v>-0.1610750265320009</v>
      </c>
      <c r="CJ47" s="29">
        <f t="shared" si="8"/>
        <v>4.1959997188500964E-4</v>
      </c>
      <c r="CK47" s="29">
        <f t="shared" si="8"/>
        <v>-0.26669442729961279</v>
      </c>
      <c r="CL47" s="29">
        <f t="shared" si="8"/>
        <v>-6.2766520895200406E-2</v>
      </c>
      <c r="CM47" s="29">
        <f t="shared" si="8"/>
        <v>2.1910512416273953E-2</v>
      </c>
      <c r="CN47" s="29">
        <f t="shared" si="8"/>
        <v>0.28418687997370728</v>
      </c>
      <c r="CO47" s="29">
        <f t="shared" si="8"/>
        <v>0.52134934418962553</v>
      </c>
      <c r="CP47" s="29">
        <f t="shared" si="8"/>
        <v>-0.10613313350083531</v>
      </c>
      <c r="CQ47" s="29" t="e">
        <f t="shared" si="8"/>
        <v>#DIV/0!</v>
      </c>
      <c r="CR47" s="29">
        <f t="shared" ref="CR47:CX62" si="10">+CR17-FA17</f>
        <v>-0.17242619671555603</v>
      </c>
      <c r="CS47" s="29">
        <f t="shared" si="10"/>
        <v>-9.6632523609607057E-2</v>
      </c>
      <c r="CT47" s="29">
        <f t="shared" si="9"/>
        <v>-0.61867704309719662</v>
      </c>
      <c r="CU47" s="29">
        <f t="shared" si="9"/>
        <v>-4.4380405392168476E-2</v>
      </c>
      <c r="CV47" s="29">
        <f t="shared" si="9"/>
        <v>0.81676254482412891</v>
      </c>
      <c r="CW47" s="29">
        <f t="shared" si="9"/>
        <v>0.13294364291395711</v>
      </c>
      <c r="CX47" s="29">
        <f t="shared" si="9"/>
        <v>-0.35547068728588194</v>
      </c>
      <c r="CY47" s="29">
        <f t="shared" si="9"/>
        <v>-0.48730786973787787</v>
      </c>
      <c r="CZ47" s="29">
        <f t="shared" si="9"/>
        <v>1.1529542950965643E-2</v>
      </c>
      <c r="DA47" s="29">
        <f t="shared" si="9"/>
        <v>1.9713223796397727E-2</v>
      </c>
      <c r="DB47" s="29">
        <f t="shared" si="9"/>
        <v>0.1242260426834908</v>
      </c>
      <c r="DC47" s="29">
        <f t="shared" si="9"/>
        <v>-6.7977907169565643E-2</v>
      </c>
      <c r="DD47" s="29">
        <f t="shared" si="9"/>
        <v>2.6211755582640661E-2</v>
      </c>
      <c r="DE47" s="29">
        <f t="shared" si="9"/>
        <v>-0.25400479087325634</v>
      </c>
      <c r="DF47" s="29">
        <f t="shared" si="9"/>
        <v>4.9348652264089576E-3</v>
      </c>
      <c r="DG47" s="29">
        <f t="shared" si="9"/>
        <v>-0.33384087684178398</v>
      </c>
      <c r="DH47" s="29">
        <f t="shared" si="9"/>
        <v>0.17544858173163003</v>
      </c>
      <c r="DI47" s="29">
        <f t="shared" si="9"/>
        <v>0.10270346037133271</v>
      </c>
      <c r="DJ47" s="29">
        <f t="shared" si="9"/>
        <v>1.4315401816085149E-3</v>
      </c>
      <c r="DK47" s="29">
        <f t="shared" si="9"/>
        <v>-4.1204481109245794E-2</v>
      </c>
      <c r="DL47" s="29">
        <f t="shared" si="9"/>
        <v>-0.31856836360828633</v>
      </c>
      <c r="DM47" s="29">
        <f t="shared" si="9"/>
        <v>-0.43158589943868408</v>
      </c>
      <c r="DN47" s="29" t="e">
        <f t="shared" si="9"/>
        <v>#DIV/0!</v>
      </c>
      <c r="DO47" s="29">
        <f t="shared" si="9"/>
        <v>0.12067454422981283</v>
      </c>
      <c r="DP47" s="29">
        <f t="shared" si="9"/>
        <v>4.0837883394855279E-2</v>
      </c>
      <c r="DQ47" s="29">
        <f t="shared" si="9"/>
        <v>-3.3641989184900538</v>
      </c>
      <c r="DR47" s="29">
        <f t="shared" si="9"/>
        <v>-2.4188423630687006</v>
      </c>
    </row>
    <row r="48" spans="1:183" x14ac:dyDescent="0.3">
      <c r="BL48" s="29">
        <f t="shared" si="6"/>
        <v>1.8513040749291942E-2</v>
      </c>
      <c r="BM48" s="29">
        <f t="shared" si="6"/>
        <v>0.12462031588764633</v>
      </c>
      <c r="BN48" s="29">
        <f t="shared" si="6"/>
        <v>0.22823037551882885</v>
      </c>
      <c r="BO48" s="29">
        <f t="shared" si="6"/>
        <v>0.26835556007267136</v>
      </c>
      <c r="BP48" s="29">
        <f t="shared" si="6"/>
        <v>0.26822978899179784</v>
      </c>
      <c r="BQ48" s="29">
        <f t="shared" si="6"/>
        <v>9.7717592658703722E-3</v>
      </c>
      <c r="BR48" s="29" t="e">
        <f t="shared" si="6"/>
        <v>#DIV/0!</v>
      </c>
      <c r="BS48" s="29">
        <f t="shared" si="6"/>
        <v>7.1455385075118061E-2</v>
      </c>
      <c r="BT48" s="29">
        <f t="shared" si="6"/>
        <v>0.30501897901381914</v>
      </c>
      <c r="BU48" s="29">
        <f t="shared" si="6"/>
        <v>-6.5234534055333526E-2</v>
      </c>
      <c r="BV48" s="29">
        <f t="shared" si="6"/>
        <v>-0.73875630110820256</v>
      </c>
      <c r="BW48" s="29">
        <f t="shared" si="6"/>
        <v>6.4145863361069533E-2</v>
      </c>
      <c r="BX48" s="29">
        <f t="shared" si="6"/>
        <v>0.14804234957937235</v>
      </c>
      <c r="BY48" s="29">
        <f t="shared" si="6"/>
        <v>0.57967864541498682</v>
      </c>
      <c r="BZ48" s="29">
        <f t="shared" si="6"/>
        <v>0.1462192250000528</v>
      </c>
      <c r="CA48" s="29">
        <f t="shared" si="6"/>
        <v>0.25116796807733954</v>
      </c>
      <c r="CB48" s="29">
        <f t="shared" si="8"/>
        <v>-0.4172476401220464</v>
      </c>
      <c r="CC48" s="29">
        <f t="shared" si="8"/>
        <v>0.27151625547700364</v>
      </c>
      <c r="CD48" s="29">
        <f t="shared" si="8"/>
        <v>-8.6432409746808805</v>
      </c>
      <c r="CE48" s="29">
        <f t="shared" si="8"/>
        <v>0.24125812310342587</v>
      </c>
      <c r="CF48" s="29">
        <f t="shared" si="8"/>
        <v>-8.783995301509484E-2</v>
      </c>
      <c r="CG48" s="29" t="e">
        <f t="shared" si="8"/>
        <v>#DIV/0!</v>
      </c>
      <c r="CH48" s="29">
        <f t="shared" si="8"/>
        <v>-1.3960858109469818</v>
      </c>
      <c r="CI48" s="29">
        <f t="shared" si="8"/>
        <v>-0.15929610932800886</v>
      </c>
      <c r="CJ48" s="29">
        <f t="shared" si="8"/>
        <v>0.25323092671748193</v>
      </c>
      <c r="CK48" s="29">
        <f t="shared" si="8"/>
        <v>0.45949909002190337</v>
      </c>
      <c r="CL48" s="29">
        <f t="shared" si="8"/>
        <v>0.34885359593562937</v>
      </c>
      <c r="CM48" s="29">
        <f t="shared" si="8"/>
        <v>0.11357011537862216</v>
      </c>
      <c r="CN48" s="29">
        <f t="shared" si="8"/>
        <v>0.48416210134893778</v>
      </c>
      <c r="CO48" s="29">
        <f t="shared" si="8"/>
        <v>0.56278086851097453</v>
      </c>
      <c r="CP48" s="29">
        <f t="shared" si="8"/>
        <v>0.20130103922475984</v>
      </c>
      <c r="CQ48" s="29">
        <f t="shared" si="8"/>
        <v>-2.8329351687139388</v>
      </c>
      <c r="CR48" s="29">
        <f t="shared" si="10"/>
        <v>1.5554512972418026</v>
      </c>
      <c r="CS48" s="29">
        <f t="shared" si="10"/>
        <v>-0.10832056128713952</v>
      </c>
      <c r="CT48" s="29">
        <f t="shared" si="9"/>
        <v>-0.79646525738179141</v>
      </c>
      <c r="CU48" s="29">
        <f t="shared" si="9"/>
        <v>0.25951759278625375</v>
      </c>
      <c r="CV48" s="29">
        <f t="shared" si="9"/>
        <v>0.67312260328973617</v>
      </c>
      <c r="CW48" s="29">
        <f t="shared" si="9"/>
        <v>0.11577852911279207</v>
      </c>
      <c r="CX48" s="29">
        <f t="shared" si="9"/>
        <v>-0.32626433023661261</v>
      </c>
      <c r="CY48" s="29">
        <f t="shared" si="9"/>
        <v>-0.45745472080178928</v>
      </c>
      <c r="CZ48" s="29">
        <f t="shared" si="9"/>
        <v>0.25843935945648588</v>
      </c>
      <c r="DA48" s="29">
        <f t="shared" si="9"/>
        <v>0.37551971015159991</v>
      </c>
      <c r="DB48" s="29">
        <f t="shared" si="9"/>
        <v>0.1213018421308163</v>
      </c>
      <c r="DC48" s="29">
        <f t="shared" si="9"/>
        <v>-2.3130767927570517E-3</v>
      </c>
      <c r="DD48" s="29">
        <f t="shared" si="9"/>
        <v>0.37630461321207398</v>
      </c>
      <c r="DE48" s="29">
        <f t="shared" si="9"/>
        <v>-0.11960488535385028</v>
      </c>
      <c r="DF48" s="29">
        <f t="shared" si="9"/>
        <v>0.16310982131056451</v>
      </c>
      <c r="DG48" s="29">
        <f t="shared" si="9"/>
        <v>0.29700014064889446</v>
      </c>
      <c r="DH48" s="29">
        <f t="shared" si="9"/>
        <v>0.12683641065514184</v>
      </c>
      <c r="DI48" s="29">
        <f t="shared" si="9"/>
        <v>0.11399216676135149</v>
      </c>
      <c r="DJ48" s="29">
        <f t="shared" si="9"/>
        <v>0.15973400676282679</v>
      </c>
      <c r="DK48" s="29">
        <f t="shared" si="9"/>
        <v>5.7271848736959674E-2</v>
      </c>
      <c r="DL48" s="29">
        <f t="shared" si="9"/>
        <v>-0.22898793193056455</v>
      </c>
      <c r="DM48" s="29">
        <f t="shared" si="9"/>
        <v>-0.4719095527497601</v>
      </c>
      <c r="DN48" s="29" t="e">
        <f t="shared" si="9"/>
        <v>#DIV/0!</v>
      </c>
      <c r="DO48" s="29">
        <f t="shared" si="9"/>
        <v>0.12420673556425299</v>
      </c>
      <c r="DP48" s="29">
        <f t="shared" si="9"/>
        <v>0.5714020847719129</v>
      </c>
      <c r="DQ48" s="29">
        <f t="shared" si="9"/>
        <v>-8.2096845686433468</v>
      </c>
      <c r="DR48" s="29">
        <f t="shared" si="9"/>
        <v>-1.652143072396699</v>
      </c>
    </row>
    <row r="49" spans="64:122" x14ac:dyDescent="0.3">
      <c r="BL49" s="29">
        <f t="shared" si="6"/>
        <v>-6.3509527885264871E-2</v>
      </c>
      <c r="BM49" s="29">
        <f t="shared" si="6"/>
        <v>8.5830542928041931E-2</v>
      </c>
      <c r="BN49" s="29">
        <f t="shared" si="6"/>
        <v>0.36327916075534938</v>
      </c>
      <c r="BO49" s="29">
        <f t="shared" si="6"/>
        <v>0.13928392052424876</v>
      </c>
      <c r="BP49" s="29">
        <f t="shared" si="6"/>
        <v>0.275812708034331</v>
      </c>
      <c r="BQ49" s="29">
        <f t="shared" si="6"/>
        <v>-3.2641092100924363E-2</v>
      </c>
      <c r="BR49" s="29" t="e">
        <f t="shared" si="6"/>
        <v>#DIV/0!</v>
      </c>
      <c r="BS49" s="29">
        <f t="shared" si="6"/>
        <v>-0.10596328352213114</v>
      </c>
      <c r="BT49" s="29">
        <f t="shared" si="6"/>
        <v>0.28663781343421335</v>
      </c>
      <c r="BU49" s="29">
        <f t="shared" si="6"/>
        <v>-0.2333640140090234</v>
      </c>
      <c r="BV49" s="29">
        <f t="shared" si="6"/>
        <v>-0.86270546566168815</v>
      </c>
      <c r="BW49" s="29">
        <f t="shared" si="6"/>
        <v>8.440372067517532E-2</v>
      </c>
      <c r="BX49" s="29">
        <f t="shared" si="6"/>
        <v>6.9178609644584332E-2</v>
      </c>
      <c r="BY49" s="29">
        <f t="shared" si="6"/>
        <v>0.91851212420770179</v>
      </c>
      <c r="BZ49" s="29">
        <f t="shared" si="6"/>
        <v>0.197077985674177</v>
      </c>
      <c r="CA49" s="29">
        <f t="shared" si="6"/>
        <v>0.65868760261411397</v>
      </c>
      <c r="CB49" s="29">
        <f t="shared" si="8"/>
        <v>-0.45999941866877725</v>
      </c>
      <c r="CC49" s="29">
        <f t="shared" si="8"/>
        <v>0.13523360053948252</v>
      </c>
      <c r="CD49" s="29">
        <f t="shared" si="8"/>
        <v>0.76936549407455335</v>
      </c>
      <c r="CE49" s="29">
        <f t="shared" si="8"/>
        <v>0.23683858088255771</v>
      </c>
      <c r="CF49" s="29">
        <f t="shared" si="8"/>
        <v>-0.17670025037908388</v>
      </c>
      <c r="CG49" s="29">
        <f t="shared" si="8"/>
        <v>0.85749915617787664</v>
      </c>
      <c r="CH49" s="29">
        <f t="shared" si="8"/>
        <v>0.25242213571435279</v>
      </c>
      <c r="CI49" s="29">
        <f t="shared" si="8"/>
        <v>-0.26370081801610235</v>
      </c>
      <c r="CJ49" s="29">
        <f t="shared" si="8"/>
        <v>0.25408851170854885</v>
      </c>
      <c r="CK49" s="29">
        <f t="shared" si="8"/>
        <v>0.6614477361744443</v>
      </c>
      <c r="CL49" s="29">
        <f t="shared" si="8"/>
        <v>0.70263343256016908</v>
      </c>
      <c r="CM49" s="29">
        <f t="shared" si="8"/>
        <v>0.11669245502469983</v>
      </c>
      <c r="CN49" s="29">
        <f t="shared" si="8"/>
        <v>0.85751389852818793</v>
      </c>
      <c r="CO49" s="29">
        <f t="shared" si="8"/>
        <v>0.62579151506324093</v>
      </c>
      <c r="CP49" s="29">
        <f t="shared" si="8"/>
        <v>0.14134321001073813</v>
      </c>
      <c r="CQ49" s="29">
        <f t="shared" si="8"/>
        <v>-3.6734815678592447</v>
      </c>
      <c r="CR49" s="29">
        <f t="shared" si="10"/>
        <v>2.6830376616666802</v>
      </c>
      <c r="CS49" s="29">
        <f t="shared" si="10"/>
        <v>-0.24686919489907067</v>
      </c>
      <c r="CT49" s="29">
        <f t="shared" si="9"/>
        <v>-0.74247963458935606</v>
      </c>
      <c r="CU49" s="29">
        <f t="shared" si="9"/>
        <v>-0.28342639066241904</v>
      </c>
      <c r="CV49" s="29">
        <f t="shared" si="9"/>
        <v>0.75428979875864388</v>
      </c>
      <c r="CW49" s="29">
        <f t="shared" si="9"/>
        <v>0.1422472232369143</v>
      </c>
      <c r="CX49" s="29">
        <f t="shared" si="9"/>
        <v>-0.15659089780415769</v>
      </c>
      <c r="CY49" s="29">
        <f t="shared" si="9"/>
        <v>-0.31063327875786295</v>
      </c>
      <c r="CZ49" s="29">
        <f t="shared" si="9"/>
        <v>0.2656644966591738</v>
      </c>
      <c r="DA49" s="29">
        <f t="shared" si="9"/>
        <v>0.19298536089631735</v>
      </c>
      <c r="DB49" s="29">
        <f t="shared" si="9"/>
        <v>0.27043506441516518</v>
      </c>
      <c r="DC49" s="29">
        <f t="shared" si="9"/>
        <v>-0.15252949032202467</v>
      </c>
      <c r="DD49" s="29">
        <f t="shared" si="9"/>
        <v>0.14281879291400101</v>
      </c>
      <c r="DE49" s="29">
        <f t="shared" si="9"/>
        <v>-0.16088623050713524</v>
      </c>
      <c r="DF49" s="29">
        <f t="shared" si="9"/>
        <v>4.8075538985810851E-2</v>
      </c>
      <c r="DG49" s="29">
        <f t="shared" si="9"/>
        <v>0.86784369197410216</v>
      </c>
      <c r="DH49" s="29">
        <f t="shared" si="9"/>
        <v>0.58460471959989069</v>
      </c>
      <c r="DI49" s="29">
        <f t="shared" si="9"/>
        <v>3.9568629841145286E-2</v>
      </c>
      <c r="DJ49" s="29">
        <f t="shared" si="9"/>
        <v>0.16881020715991235</v>
      </c>
      <c r="DK49" s="29">
        <f t="shared" si="9"/>
        <v>2.9680341615236694E-2</v>
      </c>
      <c r="DL49" s="29">
        <f t="shared" si="9"/>
        <v>-0.3694532535800259</v>
      </c>
      <c r="DM49" s="29">
        <f t="shared" si="9"/>
        <v>-0.34147380053296761</v>
      </c>
      <c r="DN49" s="29" t="e">
        <f t="shared" si="9"/>
        <v>#DIV/0!</v>
      </c>
      <c r="DO49" s="29">
        <f t="shared" si="9"/>
        <v>0.24434422090163621</v>
      </c>
      <c r="DP49" s="29">
        <f t="shared" si="9"/>
        <v>0.43872736046022343</v>
      </c>
      <c r="DQ49" s="29">
        <f t="shared" si="9"/>
        <v>-2.4162790769192002</v>
      </c>
      <c r="DR49" s="29">
        <f t="shared" si="9"/>
        <v>-1209.884601210101</v>
      </c>
    </row>
    <row r="50" spans="64:122" x14ac:dyDescent="0.3">
      <c r="BL50" s="29">
        <f t="shared" si="6"/>
        <v>0.12804855370516233</v>
      </c>
      <c r="BM50" s="29">
        <f t="shared" si="6"/>
        <v>0.22623065238247175</v>
      </c>
      <c r="BN50" s="29">
        <f t="shared" si="6"/>
        <v>0.40333148718167489</v>
      </c>
      <c r="BO50" s="29">
        <f t="shared" si="6"/>
        <v>0.20208801975771618</v>
      </c>
      <c r="BP50" s="29">
        <f t="shared" si="6"/>
        <v>8.3254385033777578E-2</v>
      </c>
      <c r="BQ50" s="29">
        <f t="shared" si="6"/>
        <v>1.8285268865793514E-2</v>
      </c>
      <c r="BR50" s="29" t="e">
        <f t="shared" si="6"/>
        <v>#DIV/0!</v>
      </c>
      <c r="BS50" s="29">
        <f t="shared" si="6"/>
        <v>-6.4685441944985822E-2</v>
      </c>
      <c r="BT50" s="29">
        <f t="shared" si="6"/>
        <v>0.22626382464560835</v>
      </c>
      <c r="BU50" s="29">
        <f t="shared" si="6"/>
        <v>0.25003630711024327</v>
      </c>
      <c r="BV50" s="29">
        <f t="shared" si="6"/>
        <v>-0.56798467879050052</v>
      </c>
      <c r="BW50" s="29">
        <f t="shared" si="6"/>
        <v>8.3414151707172923E-3</v>
      </c>
      <c r="BX50" s="29">
        <f t="shared" si="6"/>
        <v>0.27097261488862778</v>
      </c>
      <c r="BY50" s="29">
        <f t="shared" si="6"/>
        <v>1.1061329688857324</v>
      </c>
      <c r="BZ50" s="29">
        <f t="shared" si="6"/>
        <v>2.9231399409957448E-2</v>
      </c>
      <c r="CA50" s="29">
        <f t="shared" si="6"/>
        <v>0.89593648604502796</v>
      </c>
      <c r="CB50" s="29">
        <f t="shared" si="8"/>
        <v>-0.36767923750112619</v>
      </c>
      <c r="CC50" s="29">
        <f t="shared" si="8"/>
        <v>1.6540604034513753</v>
      </c>
      <c r="CD50" s="29">
        <f t="shared" si="8"/>
        <v>-4.7100651684394927</v>
      </c>
      <c r="CE50" s="29">
        <f t="shared" si="8"/>
        <v>0.37444877899151918</v>
      </c>
      <c r="CF50" s="29">
        <f t="shared" si="8"/>
        <v>0.20625412128653275</v>
      </c>
      <c r="CG50" s="29" t="e">
        <f t="shared" si="8"/>
        <v>#DIV/0!</v>
      </c>
      <c r="CH50" s="29">
        <f t="shared" si="8"/>
        <v>2.8473113168154569</v>
      </c>
      <c r="CI50" s="29">
        <f t="shared" si="8"/>
        <v>0.25975354625147784</v>
      </c>
      <c r="CJ50" s="29">
        <f t="shared" si="8"/>
        <v>0.47341590763363628</v>
      </c>
      <c r="CK50" s="29">
        <f t="shared" si="8"/>
        <v>0.5802832825554487</v>
      </c>
      <c r="CL50" s="29">
        <f t="shared" si="8"/>
        <v>0.43918207401659781</v>
      </c>
      <c r="CM50" s="29">
        <f t="shared" si="8"/>
        <v>0.16551779626919116</v>
      </c>
      <c r="CN50" s="29">
        <f t="shared" si="8"/>
        <v>-3.0456826461604192E-2</v>
      </c>
      <c r="CO50" s="29">
        <f t="shared" si="8"/>
        <v>0.3600862284475792</v>
      </c>
      <c r="CP50" s="29">
        <f t="shared" si="8"/>
        <v>0.29192773214789547</v>
      </c>
      <c r="CQ50" s="29">
        <f t="shared" si="8"/>
        <v>-7.697614065674574</v>
      </c>
      <c r="CR50" s="29">
        <f t="shared" si="10"/>
        <v>4.550753419815063</v>
      </c>
      <c r="CS50" s="29">
        <f t="shared" si="10"/>
        <v>0.18964759223883609</v>
      </c>
      <c r="CT50" s="29">
        <f t="shared" si="9"/>
        <v>-0.21321247556058354</v>
      </c>
      <c r="CU50" s="29">
        <f t="shared" si="9"/>
        <v>-0.11230457397681559</v>
      </c>
      <c r="CV50" s="29">
        <f t="shared" si="9"/>
        <v>0.5567612196916869</v>
      </c>
      <c r="CW50" s="29">
        <f t="shared" si="9"/>
        <v>0.14090791184823015</v>
      </c>
      <c r="CX50" s="29">
        <f t="shared" si="9"/>
        <v>-0.11722372424282157</v>
      </c>
      <c r="CY50" s="29">
        <f t="shared" si="9"/>
        <v>-0.27748434164505642</v>
      </c>
      <c r="CZ50" s="29">
        <f t="shared" si="9"/>
        <v>0.36455547593804205</v>
      </c>
      <c r="DA50" s="29">
        <f t="shared" si="9"/>
        <v>0.35450460654856109</v>
      </c>
      <c r="DB50" s="29">
        <f t="shared" si="9"/>
        <v>-0.1933180086404831</v>
      </c>
      <c r="DC50" s="29">
        <f t="shared" si="9"/>
        <v>3.290539462925568E-2</v>
      </c>
      <c r="DD50" s="29">
        <f t="shared" si="9"/>
        <v>0.34130048096041221</v>
      </c>
      <c r="DE50" s="29">
        <f t="shared" si="9"/>
        <v>0.3145610381906494</v>
      </c>
      <c r="DF50" s="29">
        <f t="shared" si="9"/>
        <v>9.3608170588697637E-2</v>
      </c>
      <c r="DG50" s="29">
        <f t="shared" si="9"/>
        <v>2.0021501731900013</v>
      </c>
      <c r="DH50" s="29">
        <f t="shared" si="9"/>
        <v>-0.10003665196905653</v>
      </c>
      <c r="DI50" s="29">
        <f t="shared" si="9"/>
        <v>6.898727403561089E-2</v>
      </c>
      <c r="DJ50" s="29">
        <f t="shared" si="9"/>
        <v>0.28666345099525958</v>
      </c>
      <c r="DK50" s="29">
        <f t="shared" si="9"/>
        <v>0.10598974682036599</v>
      </c>
      <c r="DL50" s="29">
        <f t="shared" si="9"/>
        <v>-0.34380878281798621</v>
      </c>
      <c r="DM50" s="29">
        <f t="shared" si="9"/>
        <v>-0.32986487282805732</v>
      </c>
      <c r="DN50" s="29" t="e">
        <f t="shared" si="9"/>
        <v>#DIV/0!</v>
      </c>
      <c r="DO50" s="29">
        <f t="shared" si="9"/>
        <v>-0.18445806824755662</v>
      </c>
      <c r="DP50" s="29">
        <f t="shared" si="9"/>
        <v>0.80636827083399398</v>
      </c>
      <c r="DQ50" s="29">
        <f t="shared" si="9"/>
        <v>-4.0053656178719796</v>
      </c>
      <c r="DR50" s="29">
        <f t="shared" si="9"/>
        <v>-48.170043217886672</v>
      </c>
    </row>
    <row r="51" spans="64:122" x14ac:dyDescent="0.3">
      <c r="BL51" s="29">
        <f t="shared" si="6"/>
        <v>0.2571842846440614</v>
      </c>
      <c r="BM51" s="29">
        <f t="shared" si="6"/>
        <v>9.7952347001752704E-2</v>
      </c>
      <c r="BN51" s="29">
        <f t="shared" si="6"/>
        <v>1.1812125565180631E-2</v>
      </c>
      <c r="BO51" s="29">
        <f t="shared" si="6"/>
        <v>0.18232889926188989</v>
      </c>
      <c r="BP51" s="29">
        <f t="shared" si="6"/>
        <v>0.20160712630837585</v>
      </c>
      <c r="BQ51" s="29">
        <f t="shared" si="6"/>
        <v>-5.026545112297276E-3</v>
      </c>
      <c r="BR51" s="29" t="e">
        <f t="shared" si="6"/>
        <v>#DIV/0!</v>
      </c>
      <c r="BS51" s="29">
        <f t="shared" si="6"/>
        <v>-1.3935331583008637E-2</v>
      </c>
      <c r="BT51" s="29">
        <f t="shared" si="6"/>
        <v>-3.0306949977436437E-2</v>
      </c>
      <c r="BU51" s="29">
        <f t="shared" si="6"/>
        <v>7.5831771427004036E-3</v>
      </c>
      <c r="BV51" s="29">
        <f t="shared" si="6"/>
        <v>1.1711805890700839</v>
      </c>
      <c r="BW51" s="29">
        <f t="shared" si="6"/>
        <v>-5.2814639566327592E-2</v>
      </c>
      <c r="BX51" s="29">
        <f t="shared" si="6"/>
        <v>9.6396529191755898E-2</v>
      </c>
      <c r="BY51" s="29">
        <f t="shared" si="6"/>
        <v>6.7271169133159576</v>
      </c>
      <c r="BZ51" s="29">
        <f t="shared" si="6"/>
        <v>0.20966178328639451</v>
      </c>
      <c r="CA51" s="29">
        <f t="shared" si="6"/>
        <v>0.85394149313438894</v>
      </c>
      <c r="CB51" s="29">
        <f t="shared" si="8"/>
        <v>-0.34006164910312675</v>
      </c>
      <c r="CC51" s="29">
        <f t="shared" si="8"/>
        <v>0.36484489624663857</v>
      </c>
      <c r="CD51" s="29">
        <f t="shared" si="8"/>
        <v>-4.1531749053583722</v>
      </c>
      <c r="CE51" s="29">
        <f t="shared" si="8"/>
        <v>1.2323990372316018E-2</v>
      </c>
      <c r="CF51" s="29">
        <f t="shared" si="8"/>
        <v>-3.0017225072366704E-2</v>
      </c>
      <c r="CG51" s="29" t="e">
        <f t="shared" si="8"/>
        <v>#DIV/0!</v>
      </c>
      <c r="CH51" s="29">
        <f t="shared" si="8"/>
        <v>-2.4765515154787208</v>
      </c>
      <c r="CI51" s="29">
        <f t="shared" si="8"/>
        <v>-9.7422945985546017E-2</v>
      </c>
      <c r="CJ51" s="29">
        <f t="shared" si="8"/>
        <v>-0.1310034093205803</v>
      </c>
      <c r="CK51" s="29">
        <f t="shared" si="8"/>
        <v>3.2352523846217132</v>
      </c>
      <c r="CL51" s="29">
        <f t="shared" si="8"/>
        <v>0.6973210411068278</v>
      </c>
      <c r="CM51" s="29">
        <f t="shared" si="8"/>
        <v>-1.8785704158401639E-3</v>
      </c>
      <c r="CN51" s="29">
        <f t="shared" si="8"/>
        <v>0.66005940910194905</v>
      </c>
      <c r="CO51" s="29">
        <f t="shared" si="8"/>
        <v>0.26889894714225404</v>
      </c>
      <c r="CP51" s="29">
        <f t="shared" si="8"/>
        <v>-0.14427966207136533</v>
      </c>
      <c r="CQ51" s="29">
        <f t="shared" si="8"/>
        <v>-16.810298274649409</v>
      </c>
      <c r="CR51" s="29">
        <f t="shared" si="10"/>
        <v>-9.0360362359926005E-2</v>
      </c>
      <c r="CS51" s="29">
        <f t="shared" si="10"/>
        <v>-0.11663938492219006</v>
      </c>
      <c r="CT51" s="29">
        <f t="shared" si="9"/>
        <v>0.35830591488807684</v>
      </c>
      <c r="CU51" s="29">
        <f t="shared" si="9"/>
        <v>-6.7275173624934848E-2</v>
      </c>
      <c r="CV51" s="29">
        <f t="shared" si="9"/>
        <v>0.14150920760693031</v>
      </c>
      <c r="CW51" s="29">
        <f t="shared" si="9"/>
        <v>0.21871910149448759</v>
      </c>
      <c r="CX51" s="29">
        <f t="shared" si="9"/>
        <v>0.21013673721205883</v>
      </c>
      <c r="CY51" s="29">
        <f t="shared" si="9"/>
        <v>-0.41809890714201448</v>
      </c>
      <c r="CZ51" s="29">
        <f t="shared" si="9"/>
        <v>0.64892779078615914</v>
      </c>
      <c r="DA51" s="29">
        <f t="shared" si="9"/>
        <v>2.7592483755564334E-2</v>
      </c>
      <c r="DB51" s="29">
        <f t="shared" si="9"/>
        <v>0.21937083325936513</v>
      </c>
      <c r="DC51" s="29">
        <f t="shared" si="9"/>
        <v>0.17242861992253566</v>
      </c>
      <c r="DD51" s="29">
        <f t="shared" si="9"/>
        <v>0.24605578535894279</v>
      </c>
      <c r="DE51" s="29">
        <f t="shared" si="9"/>
        <v>-0.83065548841864745</v>
      </c>
      <c r="DF51" s="29">
        <f t="shared" si="9"/>
        <v>7.4704650611570056E-3</v>
      </c>
      <c r="DG51" s="29">
        <f t="shared" si="9"/>
        <v>1.7998806734252122</v>
      </c>
      <c r="DH51" s="29">
        <f t="shared" si="9"/>
        <v>3.3131278126384167E-2</v>
      </c>
      <c r="DI51" s="29">
        <f t="shared" si="9"/>
        <v>-9.0833576078871658E-2</v>
      </c>
      <c r="DJ51" s="29">
        <f t="shared" si="9"/>
        <v>8.2271269004508429E-2</v>
      </c>
      <c r="DK51" s="29">
        <f t="shared" si="9"/>
        <v>7.7637905172275534E-2</v>
      </c>
      <c r="DL51" s="29">
        <f t="shared" si="9"/>
        <v>-0.28736961983716247</v>
      </c>
      <c r="DM51" s="29">
        <f t="shared" si="9"/>
        <v>-8.4696025956950027E-2</v>
      </c>
      <c r="DN51" s="29" t="e">
        <f t="shared" si="9"/>
        <v>#DIV/0!</v>
      </c>
      <c r="DO51" s="29">
        <f t="shared" si="9"/>
        <v>0.12318346518747103</v>
      </c>
      <c r="DP51" s="29">
        <f t="shared" si="9"/>
        <v>0.98620158270991898</v>
      </c>
      <c r="DQ51" s="29">
        <f t="shared" si="9"/>
        <v>-7.2038634180690906</v>
      </c>
      <c r="DR51" s="29">
        <f t="shared" si="9"/>
        <v>-8.6635097595803128</v>
      </c>
    </row>
    <row r="52" spans="64:122" x14ac:dyDescent="0.3">
      <c r="BL52" s="29">
        <f t="shared" ref="BL52:CA62" si="11">+BL22-DU22</f>
        <v>1.0501918409723698E-2</v>
      </c>
      <c r="BM52" s="29">
        <f t="shared" si="11"/>
        <v>0.22801873202553036</v>
      </c>
      <c r="BN52" s="29">
        <f t="shared" si="11"/>
        <v>0.16906772431931438</v>
      </c>
      <c r="BO52" s="29">
        <f t="shared" si="11"/>
        <v>0.27740454202692266</v>
      </c>
      <c r="BP52" s="29">
        <f t="shared" si="11"/>
        <v>0.53702310960942745</v>
      </c>
      <c r="BQ52" s="29">
        <f t="shared" si="11"/>
        <v>-7.4447238946371286E-3</v>
      </c>
      <c r="BR52" s="29" t="e">
        <f t="shared" si="11"/>
        <v>#DIV/0!</v>
      </c>
      <c r="BS52" s="29">
        <f t="shared" si="11"/>
        <v>-7.5107661738805565E-2</v>
      </c>
      <c r="BT52" s="29">
        <f t="shared" si="11"/>
        <v>0.48965122734248934</v>
      </c>
      <c r="BU52" s="29">
        <f t="shared" si="11"/>
        <v>-4.4796508495310583E-3</v>
      </c>
      <c r="BV52" s="29">
        <f t="shared" si="11"/>
        <v>1.6556188467863118</v>
      </c>
      <c r="BW52" s="29">
        <f t="shared" si="11"/>
        <v>5.6746298189006783E-2</v>
      </c>
      <c r="BX52" s="29">
        <f t="shared" si="11"/>
        <v>0.21698360939213868</v>
      </c>
      <c r="BY52" s="29">
        <f t="shared" si="11"/>
        <v>1.5392075423470726</v>
      </c>
      <c r="BZ52" s="29">
        <f t="shared" si="11"/>
        <v>0.33379896701001166</v>
      </c>
      <c r="CA52" s="29">
        <f t="shared" si="11"/>
        <v>0.39969169962268136</v>
      </c>
      <c r="CB52" s="29">
        <f t="shared" si="8"/>
        <v>-0.21469829155135667</v>
      </c>
      <c r="CC52" s="29">
        <f t="shared" si="8"/>
        <v>0.38181095105542773</v>
      </c>
      <c r="CD52" s="29">
        <f t="shared" si="8"/>
        <v>-5.810462744446399</v>
      </c>
      <c r="CE52" s="29">
        <f t="shared" si="8"/>
        <v>7.2603103526311719E-2</v>
      </c>
      <c r="CF52" s="29">
        <f t="shared" si="8"/>
        <v>-7.8597815156216333E-2</v>
      </c>
      <c r="CG52" s="29" t="e">
        <f t="shared" si="8"/>
        <v>#DIV/0!</v>
      </c>
      <c r="CH52" s="29">
        <f t="shared" si="8"/>
        <v>-6.2852148884310441</v>
      </c>
      <c r="CI52" s="29">
        <f t="shared" si="8"/>
        <v>1.2113831643729034E-2</v>
      </c>
      <c r="CJ52" s="29">
        <f t="shared" si="8"/>
        <v>1.2074143189967357E-2</v>
      </c>
      <c r="CK52" s="29">
        <f t="shared" si="8"/>
        <v>1.5573783226636433</v>
      </c>
      <c r="CL52" s="29">
        <f t="shared" si="8"/>
        <v>0.32688881199744202</v>
      </c>
      <c r="CM52" s="29">
        <f t="shared" si="8"/>
        <v>9.2058192615817935E-2</v>
      </c>
      <c r="CN52" s="29">
        <f t="shared" si="8"/>
        <v>0.64156360775407351</v>
      </c>
      <c r="CO52" s="29">
        <f t="shared" si="8"/>
        <v>-0.4647655395772754</v>
      </c>
      <c r="CP52" s="29">
        <f t="shared" si="8"/>
        <v>6.1352871922977892E-2</v>
      </c>
      <c r="CQ52" s="29" t="e">
        <f t="shared" si="8"/>
        <v>#DIV/0!</v>
      </c>
      <c r="CR52" s="29">
        <f t="shared" si="10"/>
        <v>-0.90358443119860787</v>
      </c>
      <c r="CS52" s="29">
        <f t="shared" si="10"/>
        <v>9.8513611260768408E-2</v>
      </c>
      <c r="CT52" s="29">
        <f t="shared" si="9"/>
        <v>0.63735309864996725</v>
      </c>
      <c r="CU52" s="29">
        <f t="shared" si="9"/>
        <v>0.66095313401555711</v>
      </c>
      <c r="CV52" s="29">
        <f t="shared" si="9"/>
        <v>-0.85367199062693055</v>
      </c>
      <c r="CW52" s="29">
        <f t="shared" si="9"/>
        <v>0.27080205990769879</v>
      </c>
      <c r="CX52" s="29">
        <f t="shared" si="9"/>
        <v>0.18929293495201904</v>
      </c>
      <c r="CY52" s="29">
        <f t="shared" si="9"/>
        <v>-0.39241171319375834</v>
      </c>
      <c r="CZ52" s="29">
        <f t="shared" si="9"/>
        <v>0.19781649444750427</v>
      </c>
      <c r="DA52" s="29">
        <f t="shared" si="9"/>
        <v>-0.12459173642043009</v>
      </c>
      <c r="DB52" s="29">
        <f t="shared" si="9"/>
        <v>0.45303547161543289</v>
      </c>
      <c r="DC52" s="29">
        <f t="shared" si="9"/>
        <v>0.3005501565999803</v>
      </c>
      <c r="DD52" s="29">
        <f t="shared" si="9"/>
        <v>-0.25885113618920075</v>
      </c>
      <c r="DE52" s="29">
        <f t="shared" si="9"/>
        <v>-0.27804638664065484</v>
      </c>
      <c r="DF52" s="29">
        <f t="shared" si="9"/>
        <v>6.0794988383170656E-2</v>
      </c>
      <c r="DG52" s="29">
        <f t="shared" si="9"/>
        <v>1.2048906468118918</v>
      </c>
      <c r="DH52" s="29">
        <f t="shared" si="9"/>
        <v>-0.12515728060057874</v>
      </c>
      <c r="DI52" s="29">
        <f t="shared" si="9"/>
        <v>9.1458196817136073E-2</v>
      </c>
      <c r="DJ52" s="29">
        <f t="shared" si="9"/>
        <v>0.15298716262244116</v>
      </c>
      <c r="DK52" s="29">
        <f t="shared" si="9"/>
        <v>0.15870907372666132</v>
      </c>
      <c r="DL52" s="29">
        <f t="shared" si="9"/>
        <v>-0.23006133022046427</v>
      </c>
      <c r="DM52" s="29">
        <f t="shared" si="9"/>
        <v>1.9838657130583583</v>
      </c>
      <c r="DN52" s="29" t="e">
        <f t="shared" si="9"/>
        <v>#DIV/0!</v>
      </c>
      <c r="DO52" s="29">
        <f t="shared" si="9"/>
        <v>0.3416228743198465</v>
      </c>
      <c r="DP52" s="29">
        <f t="shared" si="9"/>
        <v>0.83761489954529134</v>
      </c>
      <c r="DQ52" s="29">
        <f t="shared" si="9"/>
        <v>-9.1891692014602029</v>
      </c>
      <c r="DR52" s="29">
        <f t="shared" si="9"/>
        <v>-27.63717572842793</v>
      </c>
    </row>
    <row r="53" spans="64:122" x14ac:dyDescent="0.3">
      <c r="BL53" s="29">
        <f t="shared" si="11"/>
        <v>6.3465065254088238E-2</v>
      </c>
      <c r="BM53" s="29">
        <f t="shared" si="11"/>
        <v>0.33936460839598537</v>
      </c>
      <c r="BN53" s="29">
        <f t="shared" si="11"/>
        <v>0.2969290502358447</v>
      </c>
      <c r="BO53" s="29">
        <f t="shared" si="11"/>
        <v>0.49119159258559242</v>
      </c>
      <c r="BP53" s="29">
        <f t="shared" si="11"/>
        <v>0.29557849711272649</v>
      </c>
      <c r="BQ53" s="29">
        <f t="shared" si="11"/>
        <v>-2.952581789902875E-2</v>
      </c>
      <c r="BR53" s="29" t="e">
        <f t="shared" si="11"/>
        <v>#DIV/0!</v>
      </c>
      <c r="BS53" s="29">
        <f t="shared" si="11"/>
        <v>-0.14686028710782839</v>
      </c>
      <c r="BT53" s="29">
        <f t="shared" si="11"/>
        <v>0.61399634927942259</v>
      </c>
      <c r="BU53" s="29">
        <f t="shared" si="11"/>
        <v>0.33982552637595687</v>
      </c>
      <c r="BV53" s="29">
        <f t="shared" si="11"/>
        <v>2.329757596305714</v>
      </c>
      <c r="BW53" s="29">
        <f t="shared" si="11"/>
        <v>0.14464084458056159</v>
      </c>
      <c r="BX53" s="29">
        <f t="shared" si="11"/>
        <v>0.24773977674752523</v>
      </c>
      <c r="BY53" s="29">
        <f t="shared" si="11"/>
        <v>3.7122425589605048</v>
      </c>
      <c r="BZ53" s="29">
        <f t="shared" si="11"/>
        <v>0.40985036859381496</v>
      </c>
      <c r="CA53" s="29">
        <f t="shared" si="11"/>
        <v>0.85734175176126448</v>
      </c>
      <c r="CB53" s="29">
        <f t="shared" si="8"/>
        <v>-0.26157074126799618</v>
      </c>
      <c r="CC53" s="29">
        <f t="shared" si="8"/>
        <v>-4.5318583638575207</v>
      </c>
      <c r="CD53" s="29">
        <f t="shared" si="8"/>
        <v>-6.2085538542802912</v>
      </c>
      <c r="CE53" s="29">
        <f t="shared" si="8"/>
        <v>0.20594455355735208</v>
      </c>
      <c r="CF53" s="29">
        <f t="shared" si="8"/>
        <v>0.3927563875804243</v>
      </c>
      <c r="CG53" s="29" t="e">
        <f t="shared" si="8"/>
        <v>#DIV/0!</v>
      </c>
      <c r="CH53" s="29">
        <f t="shared" si="8"/>
        <v>-8.2154779501906532</v>
      </c>
      <c r="CI53" s="29">
        <f t="shared" si="8"/>
        <v>0.38022158228203218</v>
      </c>
      <c r="CJ53" s="29">
        <f t="shared" si="8"/>
        <v>9.5426688346456956E-2</v>
      </c>
      <c r="CK53" s="29">
        <f t="shared" si="8"/>
        <v>4.3036910417233605</v>
      </c>
      <c r="CL53" s="29">
        <f t="shared" si="8"/>
        <v>0.58337207041310202</v>
      </c>
      <c r="CM53" s="29">
        <f t="shared" si="8"/>
        <v>0.19070961528035379</v>
      </c>
      <c r="CN53" s="29">
        <f t="shared" si="8"/>
        <v>1.1477342590166475</v>
      </c>
      <c r="CO53" s="29">
        <f t="shared" si="8"/>
        <v>-1.5292532678954109</v>
      </c>
      <c r="CP53" s="29">
        <f t="shared" si="8"/>
        <v>0.15836316755198387</v>
      </c>
      <c r="CQ53" s="29" t="e">
        <f t="shared" si="8"/>
        <v>#DIV/0!</v>
      </c>
      <c r="CR53" s="29">
        <f t="shared" si="10"/>
        <v>-60.201941776436854</v>
      </c>
      <c r="CS53" s="29">
        <f t="shared" si="10"/>
        <v>0.32823552533884293</v>
      </c>
      <c r="CT53" s="29">
        <f t="shared" si="9"/>
        <v>0.75318796400851151</v>
      </c>
      <c r="CU53" s="29">
        <f t="shared" si="9"/>
        <v>0.23540385637198458</v>
      </c>
      <c r="CV53" s="29">
        <f t="shared" si="9"/>
        <v>-4.583988456460137</v>
      </c>
      <c r="CW53" s="29">
        <f t="shared" si="9"/>
        <v>0.34468037890237357</v>
      </c>
      <c r="CX53" s="29">
        <f t="shared" si="9"/>
        <v>0.36609159405666303</v>
      </c>
      <c r="CY53" s="29">
        <f t="shared" si="9"/>
        <v>-0.39389823701380311</v>
      </c>
      <c r="CZ53" s="29">
        <f t="shared" si="9"/>
        <v>0.35428523519186617</v>
      </c>
      <c r="DA53" s="29">
        <f t="shared" si="9"/>
        <v>-0.17266458850938049</v>
      </c>
      <c r="DB53" s="29">
        <f t="shared" si="9"/>
        <v>0.49823289557560124</v>
      </c>
      <c r="DC53" s="29">
        <f t="shared" si="9"/>
        <v>0.44652077687846436</v>
      </c>
      <c r="DD53" s="29">
        <f t="shared" si="9"/>
        <v>-0.20893719742046657</v>
      </c>
      <c r="DE53" s="29">
        <f t="shared" si="9"/>
        <v>0.52079849555305291</v>
      </c>
      <c r="DF53" s="29">
        <f t="shared" si="9"/>
        <v>5.8774727446629371E-2</v>
      </c>
      <c r="DG53" s="29">
        <f t="shared" si="9"/>
        <v>-1.2265452414410705</v>
      </c>
      <c r="DH53" s="29">
        <f t="shared" si="9"/>
        <v>-0.35528376093108793</v>
      </c>
      <c r="DI53" s="29">
        <f t="shared" si="9"/>
        <v>0.22669995501665174</v>
      </c>
      <c r="DJ53" s="29">
        <f t="shared" si="9"/>
        <v>0.17396529878694056</v>
      </c>
      <c r="DK53" s="29">
        <f t="shared" si="9"/>
        <v>0.26116735836269389</v>
      </c>
      <c r="DL53" s="29">
        <f t="shared" si="9"/>
        <v>-0.24349626071657826</v>
      </c>
      <c r="DM53" s="29">
        <f t="shared" si="9"/>
        <v>3.1357017397555129</v>
      </c>
      <c r="DN53" s="29" t="e">
        <f t="shared" si="9"/>
        <v>#DIV/0!</v>
      </c>
      <c r="DO53" s="29">
        <f t="shared" si="9"/>
        <v>0.36654091408436562</v>
      </c>
      <c r="DP53" s="29">
        <f t="shared" si="9"/>
        <v>2.0063246152739036</v>
      </c>
      <c r="DQ53" s="29">
        <f t="shared" si="9"/>
        <v>-15.98483966667704</v>
      </c>
      <c r="DR53" s="29">
        <f t="shared" si="9"/>
        <v>-562.32690948657137</v>
      </c>
    </row>
    <row r="54" spans="64:122" x14ac:dyDescent="0.3">
      <c r="BL54" s="29">
        <f t="shared" si="11"/>
        <v>0.10905331990422051</v>
      </c>
      <c r="BM54" s="29">
        <f t="shared" si="11"/>
        <v>0.17666047318954015</v>
      </c>
      <c r="BN54" s="29">
        <f t="shared" si="11"/>
        <v>0.20084788157656464</v>
      </c>
      <c r="BO54" s="29">
        <f t="shared" si="11"/>
        <v>0.22428668507571514</v>
      </c>
      <c r="BP54" s="29">
        <f t="shared" si="11"/>
        <v>0.25581864539419741</v>
      </c>
      <c r="BQ54" s="29">
        <f t="shared" si="11"/>
        <v>-3.3210329123755544E-2</v>
      </c>
      <c r="BR54" s="29" t="e">
        <f t="shared" si="11"/>
        <v>#DIV/0!</v>
      </c>
      <c r="BS54" s="29">
        <f t="shared" si="11"/>
        <v>-6.5939384875703277E-2</v>
      </c>
      <c r="BT54" s="29">
        <f t="shared" si="11"/>
        <v>2.2751620420060181E-2</v>
      </c>
      <c r="BU54" s="29">
        <f t="shared" si="11"/>
        <v>0.39774090094900072</v>
      </c>
      <c r="BV54" s="29">
        <f t="shared" si="11"/>
        <v>0.29477488679682073</v>
      </c>
      <c r="BW54" s="29">
        <f t="shared" si="11"/>
        <v>6.7174217072060727E-2</v>
      </c>
      <c r="BX54" s="29">
        <f t="shared" si="11"/>
        <v>0.1886123402445371</v>
      </c>
      <c r="BY54" s="29">
        <f t="shared" si="11"/>
        <v>7.4307176328376032</v>
      </c>
      <c r="BZ54" s="29">
        <f t="shared" si="11"/>
        <v>0.27609228995485424</v>
      </c>
      <c r="CA54" s="29">
        <f t="shared" si="11"/>
        <v>0.90241524513007543</v>
      </c>
      <c r="CB54" s="29">
        <f t="shared" si="8"/>
        <v>-0.41394191354898169</v>
      </c>
      <c r="CC54" s="29">
        <f t="shared" si="8"/>
        <v>1.2803860291257521</v>
      </c>
      <c r="CD54" s="29">
        <f t="shared" si="8"/>
        <v>-10.819057191817212</v>
      </c>
      <c r="CE54" s="29">
        <f t="shared" si="8"/>
        <v>0.30910912143547487</v>
      </c>
      <c r="CF54" s="29">
        <f t="shared" si="8"/>
        <v>0.60438702892102258</v>
      </c>
      <c r="CG54" s="29" t="e">
        <f t="shared" si="8"/>
        <v>#DIV/0!</v>
      </c>
      <c r="CH54" s="29">
        <f t="shared" si="8"/>
        <v>-4.8047973876030099</v>
      </c>
      <c r="CI54" s="29">
        <f t="shared" si="8"/>
        <v>0.78089603099273774</v>
      </c>
      <c r="CJ54" s="29">
        <f t="shared" si="8"/>
        <v>2.5766301109401146E-2</v>
      </c>
      <c r="CK54" s="29">
        <f t="shared" si="8"/>
        <v>1.9022625452673547</v>
      </c>
      <c r="CL54" s="29">
        <f t="shared" si="8"/>
        <v>0.49591308877002716</v>
      </c>
      <c r="CM54" s="29">
        <f t="shared" si="8"/>
        <v>0.12667133211218407</v>
      </c>
      <c r="CN54" s="29">
        <f t="shared" si="8"/>
        <v>3.1541168777728252</v>
      </c>
      <c r="CO54" s="29">
        <f t="shared" si="8"/>
        <v>-0.85055083655758357</v>
      </c>
      <c r="CP54" s="29">
        <f t="shared" si="8"/>
        <v>3.849266543161356E-2</v>
      </c>
      <c r="CQ54" s="29" t="e">
        <f t="shared" si="8"/>
        <v>#DIV/0!</v>
      </c>
      <c r="CR54" s="29">
        <f t="shared" si="10"/>
        <v>-0.47173122138565859</v>
      </c>
      <c r="CS54" s="29">
        <f t="shared" si="10"/>
        <v>0.26443677283345401</v>
      </c>
      <c r="CT54" s="29">
        <f t="shared" si="9"/>
        <v>0.17147518421748331</v>
      </c>
      <c r="CU54" s="29">
        <f t="shared" si="9"/>
        <v>0.56094689448257329</v>
      </c>
      <c r="CV54" s="29">
        <f t="shared" si="9"/>
        <v>-1.8939561945158296</v>
      </c>
      <c r="CW54" s="29">
        <f t="shared" si="9"/>
        <v>0.33798905086210684</v>
      </c>
      <c r="CX54" s="29">
        <f t="shared" si="9"/>
        <v>-1.8606666355585277E-2</v>
      </c>
      <c r="CY54" s="29">
        <f t="shared" si="9"/>
        <v>-0.53043310266971444</v>
      </c>
      <c r="CZ54" s="29">
        <f t="shared" si="9"/>
        <v>0.13121436141981735</v>
      </c>
      <c r="DA54" s="29">
        <f t="shared" si="9"/>
        <v>0.400563451867743</v>
      </c>
      <c r="DB54" s="29">
        <f t="shared" si="9"/>
        <v>0.44246802907281424</v>
      </c>
      <c r="DC54" s="29">
        <f t="shared" si="9"/>
        <v>0.10939247549778008</v>
      </c>
      <c r="DD54" s="29">
        <f t="shared" si="9"/>
        <v>0.80079342216030791</v>
      </c>
      <c r="DE54" s="29">
        <f t="shared" si="9"/>
        <v>0.49931828322433836</v>
      </c>
      <c r="DF54" s="29">
        <f t="shared" si="9"/>
        <v>8.3210839411403947E-2</v>
      </c>
      <c r="DG54" s="29">
        <f t="shared" si="9"/>
        <v>0.83946877654081242</v>
      </c>
      <c r="DH54" s="29">
        <f t="shared" si="9"/>
        <v>-0.60764478391543819</v>
      </c>
      <c r="DI54" s="29">
        <f t="shared" si="9"/>
        <v>0.13160165880171137</v>
      </c>
      <c r="DJ54" s="29">
        <f t="shared" si="9"/>
        <v>6.4945133051632742E-2</v>
      </c>
      <c r="DK54" s="29">
        <f t="shared" si="9"/>
        <v>0.13687386053742234</v>
      </c>
      <c r="DL54" s="29">
        <f t="shared" si="9"/>
        <v>-0.14919445947456711</v>
      </c>
      <c r="DM54" s="29">
        <f t="shared" si="9"/>
        <v>0.20840090975091341</v>
      </c>
      <c r="DN54" s="29" t="e">
        <f t="shared" si="9"/>
        <v>#DIV/0!</v>
      </c>
      <c r="DO54" s="29">
        <f t="shared" si="9"/>
        <v>0.29997799758457389</v>
      </c>
      <c r="DP54" s="29">
        <f t="shared" si="9"/>
        <v>0.93469582247068284</v>
      </c>
      <c r="DQ54" s="29">
        <f t="shared" si="9"/>
        <v>-22.521027420492246</v>
      </c>
      <c r="DR54" s="29">
        <f t="shared" si="9"/>
        <v>-389.7306204701494</v>
      </c>
    </row>
    <row r="55" spans="64:122" x14ac:dyDescent="0.3">
      <c r="BL55" s="29">
        <f t="shared" si="11"/>
        <v>-0.13236331335164531</v>
      </c>
      <c r="BM55" s="29">
        <f t="shared" si="11"/>
        <v>-8.2006530746421946E-2</v>
      </c>
      <c r="BN55" s="29">
        <f t="shared" si="11"/>
        <v>-0.11654138115749846</v>
      </c>
      <c r="BO55" s="29">
        <f t="shared" si="11"/>
        <v>-0.27163174908413323</v>
      </c>
      <c r="BP55" s="29">
        <f t="shared" si="11"/>
        <v>0.30475315699604744</v>
      </c>
      <c r="BQ55" s="29">
        <f t="shared" si="11"/>
        <v>-2.5757261077050897E-2</v>
      </c>
      <c r="BR55" s="29" t="e">
        <f t="shared" si="11"/>
        <v>#DIV/0!</v>
      </c>
      <c r="BS55" s="29">
        <f t="shared" si="11"/>
        <v>0.32566325344426195</v>
      </c>
      <c r="BT55" s="29">
        <f t="shared" si="11"/>
        <v>-0.62814388765940121</v>
      </c>
      <c r="BU55" s="29">
        <f t="shared" si="11"/>
        <v>4.2569123367655504E-2</v>
      </c>
      <c r="BV55" s="29">
        <f t="shared" si="11"/>
        <v>-1.0449202293634965</v>
      </c>
      <c r="BW55" s="29">
        <f t="shared" si="11"/>
        <v>-1.4649899287990653E-2</v>
      </c>
      <c r="BX55" s="29">
        <f t="shared" si="11"/>
        <v>-7.4634132817831711E-2</v>
      </c>
      <c r="BY55" s="29">
        <f t="shared" si="11"/>
        <v>-7.4595758163788188</v>
      </c>
      <c r="BZ55" s="29">
        <f t="shared" si="11"/>
        <v>0.36209300188490401</v>
      </c>
      <c r="CA55" s="29">
        <f t="shared" si="11"/>
        <v>-1.5639726370822535</v>
      </c>
      <c r="CB55" s="29">
        <f t="shared" si="8"/>
        <v>-1.1585575841379492</v>
      </c>
      <c r="CC55" s="29">
        <f t="shared" si="8"/>
        <v>0.17828539517999764</v>
      </c>
      <c r="CD55" s="29">
        <f t="shared" si="8"/>
        <v>-17.874421227127002</v>
      </c>
      <c r="CE55" s="29">
        <f t="shared" si="8"/>
        <v>-0.31101585966985579</v>
      </c>
      <c r="CF55" s="29">
        <f t="shared" si="8"/>
        <v>8.6123397623547593E-2</v>
      </c>
      <c r="CG55" s="29" t="e">
        <f t="shared" si="8"/>
        <v>#DIV/0!</v>
      </c>
      <c r="CH55" s="29">
        <f t="shared" si="8"/>
        <v>-1.3612158768109337</v>
      </c>
      <c r="CI55" s="29">
        <f t="shared" si="8"/>
        <v>5.5598797136355183E-2</v>
      </c>
      <c r="CJ55" s="29">
        <f t="shared" si="8"/>
        <v>4.9967503686795922E-2</v>
      </c>
      <c r="CK55" s="29">
        <f t="shared" si="8"/>
        <v>-0.41230762974214707</v>
      </c>
      <c r="CL55" s="29">
        <f t="shared" si="8"/>
        <v>-0.77436949736358907</v>
      </c>
      <c r="CM55" s="29">
        <f t="shared" si="8"/>
        <v>-0.16596411703007585</v>
      </c>
      <c r="CN55" s="29">
        <f t="shared" si="8"/>
        <v>0.50843417077564856</v>
      </c>
      <c r="CO55" s="29">
        <f t="shared" si="8"/>
        <v>-1.5220541371845586E-2</v>
      </c>
      <c r="CP55" s="29">
        <f t="shared" si="8"/>
        <v>-0.37720791621363803</v>
      </c>
      <c r="CQ55" s="29" t="e">
        <f t="shared" si="8"/>
        <v>#DIV/0!</v>
      </c>
      <c r="CR55" s="29">
        <f t="shared" si="10"/>
        <v>-18.810076056153871</v>
      </c>
      <c r="CS55" s="29">
        <f t="shared" si="10"/>
        <v>0.13731358010904926</v>
      </c>
      <c r="CT55" s="29">
        <f t="shared" si="9"/>
        <v>-0.89010232868909278</v>
      </c>
      <c r="CU55" s="29">
        <f t="shared" si="9"/>
        <v>-3.8829860116214325</v>
      </c>
      <c r="CV55" s="29">
        <f t="shared" si="9"/>
        <v>-0.16881898902015835</v>
      </c>
      <c r="CW55" s="29">
        <f t="shared" si="9"/>
        <v>8.0669818622180034E-2</v>
      </c>
      <c r="CX55" s="29">
        <f t="shared" si="9"/>
        <v>-5.7950505282063469E-2</v>
      </c>
      <c r="CY55" s="29">
        <f t="shared" si="9"/>
        <v>-0.71610823133974955</v>
      </c>
      <c r="CZ55" s="29">
        <f t="shared" si="9"/>
        <v>-0.63483062628275277</v>
      </c>
      <c r="DA55" s="29">
        <f t="shared" si="9"/>
        <v>0.40027727150561931</v>
      </c>
      <c r="DB55" s="29">
        <f t="shared" si="9"/>
        <v>0.33554286283034662</v>
      </c>
      <c r="DC55" s="29">
        <f t="shared" si="9"/>
        <v>-0.30605244158284139</v>
      </c>
      <c r="DD55" s="29">
        <f t="shared" si="9"/>
        <v>0.68339752420534494</v>
      </c>
      <c r="DE55" s="29">
        <f t="shared" si="9"/>
        <v>4.2956661812369346E-2</v>
      </c>
      <c r="DF55" s="29">
        <f t="shared" si="9"/>
        <v>-0.11384998761735554</v>
      </c>
      <c r="DG55" s="29">
        <f t="shared" si="9"/>
        <v>-0.96741776518095435</v>
      </c>
      <c r="DH55" s="29">
        <f t="shared" si="9"/>
        <v>-1.2054005256900895</v>
      </c>
      <c r="DI55" s="29">
        <f t="shared" si="9"/>
        <v>-0.18395012743349026</v>
      </c>
      <c r="DJ55" s="29">
        <f t="shared" si="9"/>
        <v>-0.17581471956698147</v>
      </c>
      <c r="DK55" s="29">
        <f t="shared" si="9"/>
        <v>-0.14368095361139743</v>
      </c>
      <c r="DL55" s="29">
        <f t="shared" si="9"/>
        <v>-0.61204110952730151</v>
      </c>
      <c r="DM55" s="29">
        <f t="shared" si="9"/>
        <v>-0.96110561409842732</v>
      </c>
      <c r="DN55" s="29" t="e">
        <f t="shared" si="9"/>
        <v>#DIV/0!</v>
      </c>
      <c r="DO55" s="29">
        <f t="shared" si="9"/>
        <v>0.21479168621540645</v>
      </c>
      <c r="DP55" s="29">
        <f t="shared" si="9"/>
        <v>-0.25917443440043164</v>
      </c>
      <c r="DQ55" s="29">
        <f t="shared" si="9"/>
        <v>-12.846454018219124</v>
      </c>
      <c r="DR55" s="29" t="e">
        <f t="shared" si="9"/>
        <v>#DIV/0!</v>
      </c>
    </row>
    <row r="56" spans="64:122" x14ac:dyDescent="0.3">
      <c r="BL56" s="29">
        <f t="shared" si="11"/>
        <v>-0.3248021641971055</v>
      </c>
      <c r="BM56" s="29">
        <f t="shared" si="11"/>
        <v>-7.4868718059549977E-2</v>
      </c>
      <c r="BN56" s="29">
        <f t="shared" si="11"/>
        <v>-0.49994456620455496</v>
      </c>
      <c r="BO56" s="29">
        <f t="shared" si="11"/>
        <v>0.36509972837140381</v>
      </c>
      <c r="BP56" s="29">
        <f t="shared" si="11"/>
        <v>0.38951926472037535</v>
      </c>
      <c r="BQ56" s="29">
        <f t="shared" si="11"/>
        <v>-2.0443470260290475E-2</v>
      </c>
      <c r="BR56" s="29" t="e">
        <f t="shared" si="11"/>
        <v>#DIV/0!</v>
      </c>
      <c r="BS56" s="29">
        <f t="shared" si="11"/>
        <v>0.29183064521085422</v>
      </c>
      <c r="BT56" s="29">
        <f t="shared" si="11"/>
        <v>-1.6858480091140049</v>
      </c>
      <c r="BU56" s="29">
        <f t="shared" si="11"/>
        <v>-9.6264468969389672E-2</v>
      </c>
      <c r="BV56" s="29">
        <f t="shared" si="11"/>
        <v>-1.2477477755896105</v>
      </c>
      <c r="BW56" s="29">
        <f t="shared" si="11"/>
        <v>3.0551448415412574E-2</v>
      </c>
      <c r="BX56" s="29">
        <f t="shared" si="11"/>
        <v>-4.6315582565511493E-2</v>
      </c>
      <c r="BY56" s="29">
        <f t="shared" si="11"/>
        <v>-12.669707473679113</v>
      </c>
      <c r="BZ56" s="29">
        <f t="shared" si="11"/>
        <v>0.13194982129733746</v>
      </c>
      <c r="CA56" s="29">
        <f t="shared" si="11"/>
        <v>-35.391133027018768</v>
      </c>
      <c r="CB56" s="29">
        <f t="shared" ref="CB56:CQ62" si="12">+CB26-EK26</f>
        <v>-1.1716792734953618</v>
      </c>
      <c r="CC56" s="29">
        <f t="shared" si="12"/>
        <v>0.47207247431983701</v>
      </c>
      <c r="CD56" s="29">
        <f t="shared" si="12"/>
        <v>-17.135731997346241</v>
      </c>
      <c r="CE56" s="29">
        <f t="shared" si="12"/>
        <v>-0.7392405011282992</v>
      </c>
      <c r="CF56" s="29">
        <f t="shared" si="12"/>
        <v>-0.37108271005004867</v>
      </c>
      <c r="CG56" s="29" t="e">
        <f t="shared" si="12"/>
        <v>#DIV/0!</v>
      </c>
      <c r="CH56" s="29">
        <f t="shared" si="12"/>
        <v>-5.1340658798252345</v>
      </c>
      <c r="CI56" s="29">
        <f t="shared" si="12"/>
        <v>-0.37998858425529525</v>
      </c>
      <c r="CJ56" s="29">
        <f t="shared" si="12"/>
        <v>-0.34247242764540253</v>
      </c>
      <c r="CK56" s="29">
        <f t="shared" si="12"/>
        <v>-3.8261998276867653</v>
      </c>
      <c r="CL56" s="29">
        <f t="shared" si="12"/>
        <v>-10.375279191915938</v>
      </c>
      <c r="CM56" s="29">
        <f t="shared" si="12"/>
        <v>-0.29179301116231504</v>
      </c>
      <c r="CN56" s="29">
        <f t="shared" si="12"/>
        <v>5.2218740954413922E-2</v>
      </c>
      <c r="CO56" s="29">
        <f t="shared" si="12"/>
        <v>0.24782489317785306</v>
      </c>
      <c r="CP56" s="29">
        <f t="shared" si="12"/>
        <v>-0.2614354773705887</v>
      </c>
      <c r="CQ56" s="29" t="e">
        <f t="shared" si="12"/>
        <v>#DIV/0!</v>
      </c>
      <c r="CR56" s="29">
        <f t="shared" si="10"/>
        <v>-2.6837930618139696</v>
      </c>
      <c r="CS56" s="29">
        <f t="shared" si="10"/>
        <v>-0.29055383581424299</v>
      </c>
      <c r="CT56" s="29">
        <f t="shared" si="9"/>
        <v>-1.3980028574051155</v>
      </c>
      <c r="CU56" s="29">
        <f t="shared" si="9"/>
        <v>-0.66830245464215654</v>
      </c>
      <c r="CV56" s="29">
        <f t="shared" si="9"/>
        <v>-4.8352144393252567</v>
      </c>
      <c r="CW56" s="29">
        <f t="shared" si="9"/>
        <v>0.20446298993651379</v>
      </c>
      <c r="CX56" s="29">
        <f t="shared" si="9"/>
        <v>-0.55529164983287194</v>
      </c>
      <c r="CY56" s="29">
        <f t="shared" ref="CY56:DR62" si="13">+CY26-FH26</f>
        <v>-1.3275295704497829</v>
      </c>
      <c r="CZ56" s="29">
        <f t="shared" si="13"/>
        <v>-0.67538031116186326</v>
      </c>
      <c r="DA56" s="29">
        <f t="shared" si="13"/>
        <v>0.15097205668215086</v>
      </c>
      <c r="DB56" s="29">
        <f t="shared" si="13"/>
        <v>-3.6776957858280612E-2</v>
      </c>
      <c r="DC56" s="29">
        <f t="shared" si="13"/>
        <v>-0.56129320948554207</v>
      </c>
      <c r="DD56" s="29">
        <f t="shared" si="13"/>
        <v>0.66627997482021384</v>
      </c>
      <c r="DE56" s="29">
        <f t="shared" si="13"/>
        <v>-0.89935893782405585</v>
      </c>
      <c r="DF56" s="29">
        <f t="shared" si="13"/>
        <v>2.3645498713382396E-2</v>
      </c>
      <c r="DG56" s="29">
        <f t="shared" si="13"/>
        <v>0.83931963606834303</v>
      </c>
      <c r="DH56" s="29">
        <f t="shared" si="13"/>
        <v>-1.0135614219331257</v>
      </c>
      <c r="DI56" s="29">
        <f t="shared" si="13"/>
        <v>-0.19355070303474231</v>
      </c>
      <c r="DJ56" s="29">
        <f t="shared" si="13"/>
        <v>-0.23921294668160975</v>
      </c>
      <c r="DK56" s="29">
        <f t="shared" si="13"/>
        <v>-0.23122083536836047</v>
      </c>
      <c r="DL56" s="29">
        <f t="shared" si="13"/>
        <v>-0.40799412482394826</v>
      </c>
      <c r="DM56" s="29">
        <f t="shared" si="13"/>
        <v>-1.8651200910704089</v>
      </c>
      <c r="DN56" s="29" t="e">
        <f t="shared" si="13"/>
        <v>#DIV/0!</v>
      </c>
      <c r="DO56" s="29">
        <f t="shared" si="13"/>
        <v>2.5759293392162652E-2</v>
      </c>
      <c r="DP56" s="29">
        <f t="shared" si="13"/>
        <v>-0.43359965010309964</v>
      </c>
      <c r="DQ56" s="29">
        <f t="shared" si="13"/>
        <v>-4481.2086226548627</v>
      </c>
      <c r="DR56" s="29" t="e">
        <f t="shared" si="13"/>
        <v>#DIV/0!</v>
      </c>
    </row>
    <row r="57" spans="64:122" x14ac:dyDescent="0.3">
      <c r="BL57" s="29">
        <f t="shared" si="11"/>
        <v>-0.81414409488786554</v>
      </c>
      <c r="BM57" s="29">
        <f t="shared" si="11"/>
        <v>-4.5633650040799445E-4</v>
      </c>
      <c r="BN57" s="29">
        <f t="shared" si="11"/>
        <v>4.3408215358297642E-2</v>
      </c>
      <c r="BO57" s="29">
        <f t="shared" si="11"/>
        <v>0.36033774003033647</v>
      </c>
      <c r="BP57" s="29">
        <f t="shared" si="11"/>
        <v>0.35363050063738494</v>
      </c>
      <c r="BQ57" s="29">
        <f t="shared" si="11"/>
        <v>7.945936119531094E-3</v>
      </c>
      <c r="BR57" s="29" t="e">
        <f t="shared" si="11"/>
        <v>#DIV/0!</v>
      </c>
      <c r="BS57" s="29">
        <f t="shared" si="11"/>
        <v>0.26056170751425045</v>
      </c>
      <c r="BT57" s="29">
        <f t="shared" si="11"/>
        <v>-9.0825092129431795E-2</v>
      </c>
      <c r="BU57" s="29">
        <f t="shared" si="11"/>
        <v>-0.25680341072566559</v>
      </c>
      <c r="BV57" s="29">
        <f t="shared" si="11"/>
        <v>-1.1000523383259551</v>
      </c>
      <c r="BW57" s="29">
        <f t="shared" si="11"/>
        <v>1.5362593658031498E-2</v>
      </c>
      <c r="BX57" s="29">
        <f t="shared" si="11"/>
        <v>3.4504016425004558E-2</v>
      </c>
      <c r="BY57" s="29">
        <f t="shared" si="11"/>
        <v>-0.36644809805808531</v>
      </c>
      <c r="BZ57" s="29">
        <f t="shared" si="11"/>
        <v>0.49314890300809466</v>
      </c>
      <c r="CA57" s="29">
        <f t="shared" si="11"/>
        <v>-1.0340668608868608</v>
      </c>
      <c r="CB57" s="29">
        <f t="shared" si="12"/>
        <v>-0.94493822089873913</v>
      </c>
      <c r="CC57" s="29">
        <f t="shared" si="12"/>
        <v>-0.11821143452843152</v>
      </c>
      <c r="CD57" s="29">
        <f t="shared" si="12"/>
        <v>-11.80026641004323</v>
      </c>
      <c r="CE57" s="29">
        <f t="shared" si="12"/>
        <v>-0.20755342075012773</v>
      </c>
      <c r="CF57" s="29">
        <f t="shared" si="12"/>
        <v>-0.17109538050189155</v>
      </c>
      <c r="CG57" s="29">
        <f t="shared" si="12"/>
        <v>0.74576596654045346</v>
      </c>
      <c r="CH57" s="29">
        <f t="shared" si="12"/>
        <v>-1.5616249824115909</v>
      </c>
      <c r="CI57" s="29">
        <f t="shared" si="12"/>
        <v>-0.31636365564192404</v>
      </c>
      <c r="CJ57" s="29">
        <f t="shared" si="12"/>
        <v>-0.27294497142308427</v>
      </c>
      <c r="CK57" s="29">
        <f t="shared" si="12"/>
        <v>-0.76899597263397546</v>
      </c>
      <c r="CL57" s="29">
        <f t="shared" si="12"/>
        <v>-0.22286663325186873</v>
      </c>
      <c r="CM57" s="29">
        <f t="shared" si="12"/>
        <v>-7.5227363424255067E-3</v>
      </c>
      <c r="CN57" s="29">
        <f t="shared" si="12"/>
        <v>-3.8286419408253503E-2</v>
      </c>
      <c r="CO57" s="29">
        <f t="shared" si="12"/>
        <v>-0.57268990335375758</v>
      </c>
      <c r="CP57" s="29">
        <f t="shared" si="12"/>
        <v>-8.3316677827568686E-2</v>
      </c>
      <c r="CQ57" s="29" t="e">
        <f t="shared" si="12"/>
        <v>#DIV/0!</v>
      </c>
      <c r="CR57" s="29">
        <f t="shared" si="10"/>
        <v>-1.1621170169588517</v>
      </c>
      <c r="CS57" s="29">
        <f t="shared" si="10"/>
        <v>-0.25473115367968746</v>
      </c>
      <c r="CT57" s="29">
        <f t="shared" si="10"/>
        <v>-0.70324654515081164</v>
      </c>
      <c r="CU57" s="29">
        <f t="shared" si="10"/>
        <v>0.30453433743430225</v>
      </c>
      <c r="CV57" s="29">
        <f t="shared" si="10"/>
        <v>-8.1783856553600764E-2</v>
      </c>
      <c r="CW57" s="29">
        <f t="shared" si="10"/>
        <v>0.16967922162852556</v>
      </c>
      <c r="CX57" s="29">
        <f t="shared" si="10"/>
        <v>-0.16477926148911282</v>
      </c>
      <c r="CY57" s="29">
        <f t="shared" si="13"/>
        <v>-0.86667361394680398</v>
      </c>
      <c r="CZ57" s="29">
        <f t="shared" si="13"/>
        <v>-9.8085482632661369E-2</v>
      </c>
      <c r="DA57" s="29">
        <f t="shared" si="13"/>
        <v>-0.119677205544924</v>
      </c>
      <c r="DB57" s="29">
        <f t="shared" si="13"/>
        <v>0.21835662948901235</v>
      </c>
      <c r="DC57" s="29">
        <f t="shared" si="13"/>
        <v>-0.32022959631544579</v>
      </c>
      <c r="DD57" s="29">
        <f t="shared" si="13"/>
        <v>0.14302659231259696</v>
      </c>
      <c r="DE57" s="29">
        <f t="shared" si="13"/>
        <v>-0.39414926138767115</v>
      </c>
      <c r="DF57" s="29">
        <f t="shared" si="13"/>
        <v>4.3262822481197949E-2</v>
      </c>
      <c r="DG57" s="29">
        <f t="shared" si="13"/>
        <v>5.7154785488988669E-3</v>
      </c>
      <c r="DH57" s="29">
        <f t="shared" si="13"/>
        <v>-0.89277623975191878</v>
      </c>
      <c r="DI57" s="29">
        <f t="shared" si="13"/>
        <v>-9.4360977016172409E-3</v>
      </c>
      <c r="DJ57" s="29">
        <f t="shared" si="13"/>
        <v>1.9619949562206251E-3</v>
      </c>
      <c r="DK57" s="29">
        <f t="shared" si="13"/>
        <v>-7.6082815893995681E-2</v>
      </c>
      <c r="DL57" s="29">
        <f t="shared" si="13"/>
        <v>-6.0471581559074838E-2</v>
      </c>
      <c r="DM57" s="29">
        <f t="shared" si="13"/>
        <v>-1.0784291458551716</v>
      </c>
      <c r="DN57" s="29" t="e">
        <f t="shared" si="13"/>
        <v>#DIV/0!</v>
      </c>
      <c r="DO57" s="29">
        <f t="shared" si="13"/>
        <v>0.52626700272169114</v>
      </c>
      <c r="DP57" s="29">
        <f t="shared" si="13"/>
        <v>3.0596641574598404E-3</v>
      </c>
      <c r="DQ57" s="29">
        <f t="shared" si="13"/>
        <v>-5.4197742687345061</v>
      </c>
      <c r="DR57" s="29">
        <f t="shared" si="13"/>
        <v>-244.8927988100628</v>
      </c>
    </row>
    <row r="58" spans="64:122" x14ac:dyDescent="0.3">
      <c r="BL58" s="29">
        <f t="shared" si="11"/>
        <v>-0.45954142105324203</v>
      </c>
      <c r="BM58" s="29">
        <f t="shared" si="11"/>
        <v>-4.903650972945206E-3</v>
      </c>
      <c r="BN58" s="29">
        <f t="shared" si="11"/>
        <v>-3.3195241790542784E-2</v>
      </c>
      <c r="BO58" s="29">
        <f t="shared" si="11"/>
        <v>0.18977638236889816</v>
      </c>
      <c r="BP58" s="29">
        <f t="shared" si="11"/>
        <v>0.30666687917418584</v>
      </c>
      <c r="BQ58" s="29">
        <f t="shared" si="11"/>
        <v>-4.7541342688645516E-2</v>
      </c>
      <c r="BR58" s="29" t="e">
        <f t="shared" si="11"/>
        <v>#DIV/0!</v>
      </c>
      <c r="BS58" s="29">
        <f t="shared" si="11"/>
        <v>0.13668231412479959</v>
      </c>
      <c r="BT58" s="29">
        <f t="shared" si="11"/>
        <v>-5.5118072000254204E-2</v>
      </c>
      <c r="BU58" s="29">
        <f t="shared" si="11"/>
        <v>-5.4765830287242689E-2</v>
      </c>
      <c r="BV58" s="29">
        <f t="shared" si="11"/>
        <v>-0.32724504104673013</v>
      </c>
      <c r="BW58" s="29">
        <f t="shared" si="11"/>
        <v>-1.4028371254570127E-2</v>
      </c>
      <c r="BX58" s="29">
        <f t="shared" si="11"/>
        <v>5.8100582398035172E-4</v>
      </c>
      <c r="BY58" s="29">
        <f t="shared" si="11"/>
        <v>-0.20871448615743171</v>
      </c>
      <c r="BZ58" s="29">
        <f t="shared" si="11"/>
        <v>9.8240823590514781E-2</v>
      </c>
      <c r="CA58" s="29">
        <f t="shared" si="11"/>
        <v>-0.30374753820459932</v>
      </c>
      <c r="CB58" s="29">
        <f t="shared" si="12"/>
        <v>-0.80803500457111932</v>
      </c>
      <c r="CC58" s="29">
        <f t="shared" si="12"/>
        <v>-0.69350810709684785</v>
      </c>
      <c r="CD58" s="29">
        <f t="shared" si="12"/>
        <v>-2.9058881201486764</v>
      </c>
      <c r="CE58" s="29">
        <f t="shared" si="12"/>
        <v>-0.28182673981063355</v>
      </c>
      <c r="CF58" s="29">
        <f t="shared" si="12"/>
        <v>-5.9405126652021911E-2</v>
      </c>
      <c r="CG58" s="29">
        <f t="shared" si="12"/>
        <v>-0.39212426993350902</v>
      </c>
      <c r="CH58" s="29">
        <f t="shared" si="12"/>
        <v>-0.49622641228541431</v>
      </c>
      <c r="CI58" s="29">
        <f t="shared" si="12"/>
        <v>-0.12889530307389452</v>
      </c>
      <c r="CJ58" s="29">
        <f t="shared" si="12"/>
        <v>-0.13066708452967557</v>
      </c>
      <c r="CK58" s="29">
        <f t="shared" si="12"/>
        <v>-0.30182064789974006</v>
      </c>
      <c r="CL58" s="29">
        <f t="shared" si="12"/>
        <v>-7.8555224353783704E-2</v>
      </c>
      <c r="CM58" s="29">
        <f t="shared" si="12"/>
        <v>-3.2153489044645545E-2</v>
      </c>
      <c r="CN58" s="29">
        <f t="shared" si="12"/>
        <v>-0.15276643609682072</v>
      </c>
      <c r="CO58" s="29">
        <f t="shared" si="12"/>
        <v>-0.27591073670985633</v>
      </c>
      <c r="CP58" s="29">
        <f t="shared" si="12"/>
        <v>-0.19586845113113971</v>
      </c>
      <c r="CQ58" s="29" t="e">
        <f t="shared" si="12"/>
        <v>#DIV/0!</v>
      </c>
      <c r="CR58" s="29">
        <f t="shared" si="10"/>
        <v>-0.5946106223908626</v>
      </c>
      <c r="CS58" s="29">
        <f t="shared" si="10"/>
        <v>-5.5022690833240739E-2</v>
      </c>
      <c r="CT58" s="29">
        <f t="shared" si="10"/>
        <v>-0.22660080870691002</v>
      </c>
      <c r="CU58" s="29">
        <f t="shared" si="10"/>
        <v>7.5433132134315906E-2</v>
      </c>
      <c r="CV58" s="29">
        <f t="shared" si="10"/>
        <v>-0.10855944657766736</v>
      </c>
      <c r="CW58" s="29">
        <f t="shared" si="10"/>
        <v>0.11278048619663661</v>
      </c>
      <c r="CX58" s="29">
        <f t="shared" si="10"/>
        <v>-2.1834014658405287E-2</v>
      </c>
      <c r="CY58" s="29">
        <f t="shared" si="13"/>
        <v>-0.50044363953333815</v>
      </c>
      <c r="CZ58" s="29">
        <f t="shared" si="13"/>
        <v>-8.6816433004373472E-2</v>
      </c>
      <c r="DA58" s="29">
        <f t="shared" si="13"/>
        <v>-4.5288832636688703E-2</v>
      </c>
      <c r="DB58" s="29">
        <f t="shared" si="13"/>
        <v>0.17461141857741935</v>
      </c>
      <c r="DC58" s="29">
        <f t="shared" si="13"/>
        <v>-9.4736919298243238E-2</v>
      </c>
      <c r="DD58" s="29">
        <f t="shared" si="13"/>
        <v>1.2331092417051881E-2</v>
      </c>
      <c r="DE58" s="29">
        <f t="shared" si="13"/>
        <v>-0.24072479925887713</v>
      </c>
      <c r="DF58" s="29">
        <f t="shared" si="13"/>
        <v>-6.1231626638727166E-2</v>
      </c>
      <c r="DG58" s="29">
        <f t="shared" si="13"/>
        <v>-9.6418375872094897E-2</v>
      </c>
      <c r="DH58" s="29">
        <f t="shared" si="13"/>
        <v>-0.17779082971072202</v>
      </c>
      <c r="DI58" s="29">
        <f t="shared" si="13"/>
        <v>-0.14176390087659729</v>
      </c>
      <c r="DJ58" s="29">
        <f t="shared" si="13"/>
        <v>-6.2005308323892727E-2</v>
      </c>
      <c r="DK58" s="29">
        <f t="shared" si="13"/>
        <v>-7.7149829854227248E-2</v>
      </c>
      <c r="DL58" s="29">
        <f t="shared" si="13"/>
        <v>-0.37279874892374976</v>
      </c>
      <c r="DM58" s="29">
        <f t="shared" si="13"/>
        <v>-0.59337318484999124</v>
      </c>
      <c r="DN58" s="29" t="e">
        <f t="shared" si="13"/>
        <v>#DIV/0!</v>
      </c>
      <c r="DO58" s="29">
        <f t="shared" si="13"/>
        <v>0.19950398248380397</v>
      </c>
      <c r="DP58" s="29">
        <f t="shared" si="13"/>
        <v>-3.9319635206882309E-2</v>
      </c>
      <c r="DQ58" s="29">
        <f t="shared" si="13"/>
        <v>-1.1244843137025797</v>
      </c>
      <c r="DR58" s="29">
        <f t="shared" si="13"/>
        <v>-3.4395862788571518</v>
      </c>
    </row>
    <row r="59" spans="64:122" x14ac:dyDescent="0.3">
      <c r="BL59" s="29">
        <f t="shared" si="11"/>
        <v>-0.35179553963061183</v>
      </c>
      <c r="BM59" s="29">
        <f t="shared" si="11"/>
        <v>7.1968227272141472E-2</v>
      </c>
      <c r="BN59" s="29">
        <f t="shared" si="11"/>
        <v>1.5144394917396831E-2</v>
      </c>
      <c r="BO59" s="29">
        <f t="shared" si="11"/>
        <v>0.18838913872597363</v>
      </c>
      <c r="BP59" s="29">
        <f t="shared" si="11"/>
        <v>0.47410567593650643</v>
      </c>
      <c r="BQ59" s="29">
        <f t="shared" si="11"/>
        <v>3.5354427085718676E-3</v>
      </c>
      <c r="BR59" s="29" t="e">
        <f t="shared" si="11"/>
        <v>#N/A</v>
      </c>
      <c r="BS59" s="29">
        <f t="shared" si="11"/>
        <v>9.1163598864662188E-2</v>
      </c>
      <c r="BT59" s="29">
        <f t="shared" si="11"/>
        <v>4.8007331484078763E-2</v>
      </c>
      <c r="BU59" s="29">
        <f t="shared" si="11"/>
        <v>-8.3672913974837559E-2</v>
      </c>
      <c r="BV59" s="29">
        <f t="shared" si="11"/>
        <v>-0.52039963333120554</v>
      </c>
      <c r="BW59" s="29">
        <f t="shared" si="11"/>
        <v>-8.8628278367199886E-3</v>
      </c>
      <c r="BX59" s="29">
        <f t="shared" si="11"/>
        <v>3.7556424456436921E-2</v>
      </c>
      <c r="BY59" s="29">
        <f t="shared" si="11"/>
        <v>-0.49541033986617466</v>
      </c>
      <c r="BZ59" s="29">
        <f t="shared" si="11"/>
        <v>0.12305692306387306</v>
      </c>
      <c r="CA59" s="29">
        <f t="shared" si="11"/>
        <v>-0.47568282907413151</v>
      </c>
      <c r="CB59" s="29">
        <f t="shared" si="12"/>
        <v>-0.55729658468661403</v>
      </c>
      <c r="CC59" s="29">
        <f t="shared" si="12"/>
        <v>-1.7800656372280497</v>
      </c>
      <c r="CD59" s="29">
        <f t="shared" si="12"/>
        <v>-9.2385019544434321</v>
      </c>
      <c r="CE59" s="29">
        <f t="shared" si="12"/>
        <v>-0.28193147593335932</v>
      </c>
      <c r="CF59" s="29">
        <f t="shared" si="12"/>
        <v>-0.17386919806713785</v>
      </c>
      <c r="CG59" s="29">
        <f t="shared" si="12"/>
        <v>-9.2816272644550111</v>
      </c>
      <c r="CH59" s="29">
        <f t="shared" si="12"/>
        <v>-2.4003906350648307</v>
      </c>
      <c r="CI59" s="29">
        <f t="shared" si="12"/>
        <v>-0.13463045371361437</v>
      </c>
      <c r="CJ59" s="29">
        <f t="shared" si="12"/>
        <v>-0.21525184557154642</v>
      </c>
      <c r="CK59" s="29">
        <f t="shared" si="12"/>
        <v>-0.50566913451218443</v>
      </c>
      <c r="CL59" s="29">
        <f t="shared" si="12"/>
        <v>-0.11270378280826332</v>
      </c>
      <c r="CM59" s="29">
        <f t="shared" si="12"/>
        <v>2.8783383921753281E-3</v>
      </c>
      <c r="CN59" s="29">
        <f t="shared" si="12"/>
        <v>-0.15023295226863365</v>
      </c>
      <c r="CO59" s="29">
        <f t="shared" si="12"/>
        <v>-0.18903818591147603</v>
      </c>
      <c r="CP59" s="29">
        <f t="shared" si="12"/>
        <v>-0.14954837821540523</v>
      </c>
      <c r="CQ59" s="29" t="e">
        <f t="shared" si="12"/>
        <v>#DIV/0!</v>
      </c>
      <c r="CR59" s="29">
        <f t="shared" si="10"/>
        <v>-2.11641316379789</v>
      </c>
      <c r="CS59" s="29">
        <f t="shared" si="10"/>
        <v>-0.10283389761019079</v>
      </c>
      <c r="CT59" s="29">
        <f t="shared" si="10"/>
        <v>-0.53634918147764155</v>
      </c>
      <c r="CU59" s="29">
        <f t="shared" si="10"/>
        <v>-0.14210369135749112</v>
      </c>
      <c r="CV59" s="29">
        <f t="shared" si="10"/>
        <v>-0.86719942346064083</v>
      </c>
      <c r="CW59" s="29">
        <f t="shared" si="10"/>
        <v>0.1615665238440267</v>
      </c>
      <c r="CX59" s="29">
        <f t="shared" si="10"/>
        <v>-0.43219230573122092</v>
      </c>
      <c r="CY59" s="29">
        <f t="shared" si="13"/>
        <v>-0.52015090767938876</v>
      </c>
      <c r="CZ59" s="29">
        <f t="shared" si="13"/>
        <v>-6.4640902881483386E-2</v>
      </c>
      <c r="DA59" s="29">
        <f t="shared" si="13"/>
        <v>-0.20467021459357504</v>
      </c>
      <c r="DB59" s="29">
        <f t="shared" si="13"/>
        <v>0.13001375594472364</v>
      </c>
      <c r="DC59" s="29">
        <f t="shared" si="13"/>
        <v>-0.12532904848722182</v>
      </c>
      <c r="DD59" s="29">
        <f t="shared" si="13"/>
        <v>-0.15159310068667609</v>
      </c>
      <c r="DE59" s="29">
        <f t="shared" si="13"/>
        <v>-0.47330351313656582</v>
      </c>
      <c r="DF59" s="29">
        <f t="shared" si="13"/>
        <v>-2.4638144389366401E-2</v>
      </c>
      <c r="DG59" s="29">
        <f t="shared" si="13"/>
        <v>-0.69838148499189057</v>
      </c>
      <c r="DH59" s="29">
        <f t="shared" si="13"/>
        <v>-0.14701355707409824</v>
      </c>
      <c r="DI59" s="29">
        <f t="shared" si="13"/>
        <v>3.0140578730431189E-2</v>
      </c>
      <c r="DJ59" s="29">
        <f t="shared" si="13"/>
        <v>-2.8546147642708686E-2</v>
      </c>
      <c r="DK59" s="29">
        <f t="shared" si="13"/>
        <v>-9.418946571308906E-2</v>
      </c>
      <c r="DL59" s="29">
        <f t="shared" si="13"/>
        <v>-0.34360076222865954</v>
      </c>
      <c r="DM59" s="29">
        <f t="shared" si="13"/>
        <v>-0.88239815428741042</v>
      </c>
      <c r="DN59" s="29" t="e">
        <f t="shared" si="13"/>
        <v>#DIV/0!</v>
      </c>
      <c r="DO59" s="29">
        <f t="shared" si="13"/>
        <v>0.15931860532857878</v>
      </c>
      <c r="DP59" s="29">
        <f t="shared" si="13"/>
        <v>1.0647666037341352E-2</v>
      </c>
      <c r="DQ59" s="29">
        <f t="shared" si="13"/>
        <v>-3.1269110251921979</v>
      </c>
      <c r="DR59" s="29">
        <f t="shared" si="13"/>
        <v>-3.3921705669920659</v>
      </c>
    </row>
    <row r="60" spans="64:122" x14ac:dyDescent="0.3">
      <c r="BL60" s="29">
        <f t="shared" si="11"/>
        <v>-0.29181738341101537</v>
      </c>
      <c r="BM60" s="29">
        <f t="shared" si="11"/>
        <v>7.1596156779015874E-2</v>
      </c>
      <c r="BN60" s="29">
        <f t="shared" si="11"/>
        <v>9.8554678435538112E-2</v>
      </c>
      <c r="BO60" s="29">
        <f t="shared" si="11"/>
        <v>0.17538895543816713</v>
      </c>
      <c r="BP60" s="29">
        <f t="shared" si="11"/>
        <v>0.47922040316935832</v>
      </c>
      <c r="BQ60" s="29">
        <f t="shared" si="11"/>
        <v>-1.9757221746593778E-2</v>
      </c>
      <c r="BR60" s="29" t="e">
        <f t="shared" si="11"/>
        <v>#DIV/0!</v>
      </c>
      <c r="BS60" s="29">
        <f t="shared" si="11"/>
        <v>0.10247835561008778</v>
      </c>
      <c r="BT60" s="29">
        <f t="shared" si="11"/>
        <v>0.2240914774903966</v>
      </c>
      <c r="BU60" s="29">
        <f t="shared" si="11"/>
        <v>3.8335980705242356E-2</v>
      </c>
      <c r="BV60" s="29">
        <f t="shared" si="11"/>
        <v>-0.79264573228433088</v>
      </c>
      <c r="BW60" s="29">
        <f t="shared" si="11"/>
        <v>5.5659120207470991E-2</v>
      </c>
      <c r="BX60" s="29">
        <f t="shared" si="11"/>
        <v>6.7434385132892793E-2</v>
      </c>
      <c r="BY60" s="29">
        <f t="shared" si="11"/>
        <v>-0.28578446446443428</v>
      </c>
      <c r="BZ60" s="29">
        <f t="shared" si="11"/>
        <v>8.2046702316554754E-2</v>
      </c>
      <c r="CA60" s="29">
        <f t="shared" si="11"/>
        <v>-0.23158399019027409</v>
      </c>
      <c r="CB60" s="29">
        <f t="shared" si="12"/>
        <v>-0.58086060679153073</v>
      </c>
      <c r="CC60" s="29">
        <f t="shared" si="12"/>
        <v>-0.16339399494175733</v>
      </c>
      <c r="CD60" s="29">
        <f t="shared" si="12"/>
        <v>-9.8928087732824501</v>
      </c>
      <c r="CE60" s="29">
        <f t="shared" si="12"/>
        <v>-0.12298260181415399</v>
      </c>
      <c r="CF60" s="29">
        <f t="shared" si="12"/>
        <v>-5.062506019997226E-2</v>
      </c>
      <c r="CG60" s="29" t="e">
        <f t="shared" si="12"/>
        <v>#DIV/0!</v>
      </c>
      <c r="CH60" s="29">
        <f t="shared" si="12"/>
        <v>-4.0843889684421733</v>
      </c>
      <c r="CI60" s="29">
        <f t="shared" si="12"/>
        <v>-8.0498112401281796E-2</v>
      </c>
      <c r="CJ60" s="29">
        <f t="shared" si="12"/>
        <v>0.11729414363295954</v>
      </c>
      <c r="CK60" s="29">
        <f t="shared" si="12"/>
        <v>-0.51059107169484497</v>
      </c>
      <c r="CL60" s="29">
        <f t="shared" si="12"/>
        <v>-0.14384334064030924</v>
      </c>
      <c r="CM60" s="29">
        <f t="shared" si="12"/>
        <v>3.868473093582514E-2</v>
      </c>
      <c r="CN60" s="29">
        <f t="shared" si="12"/>
        <v>0.3490794043209805</v>
      </c>
      <c r="CO60" s="29">
        <f t="shared" si="12"/>
        <v>-0.523295522096622</v>
      </c>
      <c r="CP60" s="29">
        <f t="shared" si="12"/>
        <v>-9.8907200978062271E-3</v>
      </c>
      <c r="CQ60" s="29">
        <f t="shared" si="12"/>
        <v>-3.0955141560156241</v>
      </c>
      <c r="CR60" s="29">
        <f t="shared" si="10"/>
        <v>-2.2198905042795554</v>
      </c>
      <c r="CS60" s="29">
        <f t="shared" si="10"/>
        <v>-8.0113056814351546E-2</v>
      </c>
      <c r="CT60" s="29">
        <f t="shared" si="10"/>
        <v>-0.7860347865368098</v>
      </c>
      <c r="CU60" s="29">
        <f t="shared" si="10"/>
        <v>-0.1396541854959128</v>
      </c>
      <c r="CV60" s="29">
        <f t="shared" si="10"/>
        <v>-0.47745405202978319</v>
      </c>
      <c r="CW60" s="29">
        <f t="shared" si="10"/>
        <v>0.10591839361850419</v>
      </c>
      <c r="CX60" s="29">
        <f t="shared" si="10"/>
        <v>-0.38480266656390949</v>
      </c>
      <c r="CY60" s="29">
        <f t="shared" si="13"/>
        <v>-0.43503372001338847</v>
      </c>
      <c r="CZ60" s="29">
        <f t="shared" si="13"/>
        <v>-3.1056549209996342E-2</v>
      </c>
      <c r="DA60" s="29">
        <f t="shared" si="13"/>
        <v>0.1388200948916094</v>
      </c>
      <c r="DB60" s="29">
        <f t="shared" si="13"/>
        <v>0.1344662262174362</v>
      </c>
      <c r="DC60" s="29">
        <f t="shared" si="13"/>
        <v>-0.11708076380838572</v>
      </c>
      <c r="DD60" s="29">
        <f t="shared" si="13"/>
        <v>0.15013745138130274</v>
      </c>
      <c r="DE60" s="29">
        <f t="shared" si="13"/>
        <v>-0.18560731538073583</v>
      </c>
      <c r="DF60" s="29">
        <f t="shared" si="13"/>
        <v>0.13185046878149065</v>
      </c>
      <c r="DG60" s="29">
        <f t="shared" si="13"/>
        <v>7.439395008113614E-2</v>
      </c>
      <c r="DH60" s="29">
        <f t="shared" si="13"/>
        <v>-0.17250494003587846</v>
      </c>
      <c r="DI60" s="29">
        <f t="shared" si="13"/>
        <v>8.4826917635657972E-2</v>
      </c>
      <c r="DJ60" s="29">
        <f t="shared" si="13"/>
        <v>9.6252434258732311E-2</v>
      </c>
      <c r="DK60" s="29">
        <f t="shared" si="13"/>
        <v>-1.9319318544545494E-2</v>
      </c>
      <c r="DL60" s="29">
        <f t="shared" si="13"/>
        <v>-0.28390126256971238</v>
      </c>
      <c r="DM60" s="29">
        <f t="shared" si="13"/>
        <v>-0.93709345655524623</v>
      </c>
      <c r="DN60" s="29" t="e">
        <f t="shared" si="13"/>
        <v>#DIV/0!</v>
      </c>
      <c r="DO60" s="29">
        <f t="shared" si="13"/>
        <v>5.5926069818319268E-2</v>
      </c>
      <c r="DP60" s="29">
        <f t="shared" si="13"/>
        <v>0.20595184994856841</v>
      </c>
      <c r="DQ60" s="29">
        <f t="shared" si="13"/>
        <v>-6.4964656228145525</v>
      </c>
      <c r="DR60" s="29">
        <f t="shared" si="13"/>
        <v>-11.618972247404129</v>
      </c>
    </row>
    <row r="61" spans="64:122" x14ac:dyDescent="0.3">
      <c r="BL61" s="29">
        <f t="shared" si="11"/>
        <v>-0.32528507220257308</v>
      </c>
      <c r="BM61" s="29">
        <f t="shared" si="11"/>
        <v>5.6584280543067633E-2</v>
      </c>
      <c r="BN61" s="29">
        <f t="shared" si="11"/>
        <v>0.30636669250954829</v>
      </c>
      <c r="BO61" s="29">
        <f t="shared" si="11"/>
        <v>-4.3349198751948537E-2</v>
      </c>
      <c r="BP61" s="29">
        <f t="shared" si="11"/>
        <v>0.3997297189100637</v>
      </c>
      <c r="BQ61" s="29">
        <f t="shared" si="11"/>
        <v>-2.6548447735172509E-2</v>
      </c>
      <c r="BR61" s="29" t="e">
        <f t="shared" si="11"/>
        <v>#DIV/0!</v>
      </c>
      <c r="BS61" s="29">
        <f t="shared" si="11"/>
        <v>-7.3961684579767928E-2</v>
      </c>
      <c r="BT61" s="29">
        <f t="shared" si="11"/>
        <v>-0.29538173687572855</v>
      </c>
      <c r="BU61" s="29">
        <f t="shared" si="11"/>
        <v>-0.19327922331327696</v>
      </c>
      <c r="BV61" s="29">
        <f t="shared" si="11"/>
        <v>-0.77356545373609487</v>
      </c>
      <c r="BW61" s="29">
        <f t="shared" si="11"/>
        <v>9.5902295652984137E-2</v>
      </c>
      <c r="BX61" s="29">
        <f t="shared" si="11"/>
        <v>3.7787925601881267E-2</v>
      </c>
      <c r="BY61" s="29">
        <f t="shared" si="11"/>
        <v>0.75995916998302093</v>
      </c>
      <c r="BZ61" s="29">
        <f t="shared" si="11"/>
        <v>9.2797116141254743E-2</v>
      </c>
      <c r="CA61" s="29">
        <f t="shared" si="11"/>
        <v>0.37966802344623329</v>
      </c>
      <c r="CB61" s="29">
        <f t="shared" si="12"/>
        <v>-0.60667327145920757</v>
      </c>
      <c r="CC61" s="29">
        <f t="shared" si="12"/>
        <v>0.25456401127708128</v>
      </c>
      <c r="CD61" s="29">
        <f t="shared" si="12"/>
        <v>3.664370882588075E-2</v>
      </c>
      <c r="CE61" s="29">
        <f t="shared" si="12"/>
        <v>-0.19017500844807289</v>
      </c>
      <c r="CF61" s="29">
        <f t="shared" si="12"/>
        <v>-0.10027577586387237</v>
      </c>
      <c r="CG61" s="29">
        <f t="shared" si="12"/>
        <v>0.76829516629763916</v>
      </c>
      <c r="CH61" s="29">
        <f t="shared" si="12"/>
        <v>-1.3610933438168451</v>
      </c>
      <c r="CI61" s="29">
        <f t="shared" si="12"/>
        <v>-0.20826574957004995</v>
      </c>
      <c r="CJ61" s="29">
        <f t="shared" si="12"/>
        <v>0.17128032659407144</v>
      </c>
      <c r="CK61" s="29">
        <f t="shared" si="12"/>
        <v>0.20124835075737901</v>
      </c>
      <c r="CL61" s="29">
        <f t="shared" si="12"/>
        <v>0.41712130293115701</v>
      </c>
      <c r="CM61" s="29">
        <f t="shared" si="12"/>
        <v>7.3825628092212381E-2</v>
      </c>
      <c r="CN61" s="29">
        <f t="shared" si="12"/>
        <v>0.53895714243042425</v>
      </c>
      <c r="CO61" s="29">
        <f t="shared" si="12"/>
        <v>-0.58899523524606678</v>
      </c>
      <c r="CP61" s="29">
        <f t="shared" si="12"/>
        <v>-2.5092530406969793E-2</v>
      </c>
      <c r="CQ61" s="29">
        <f t="shared" si="12"/>
        <v>-4.2933320088822171</v>
      </c>
      <c r="CR61" s="29">
        <f t="shared" si="10"/>
        <v>0.49980154204929172</v>
      </c>
      <c r="CS61" s="29">
        <f t="shared" si="10"/>
        <v>-0.17868899625082268</v>
      </c>
      <c r="CT61" s="29">
        <f t="shared" si="10"/>
        <v>-0.64051675329774183</v>
      </c>
      <c r="CU61" s="29">
        <f t="shared" si="10"/>
        <v>-1.2373517236245595</v>
      </c>
      <c r="CV61" s="29">
        <f t="shared" si="10"/>
        <v>-2.4602401170605637E-2</v>
      </c>
      <c r="CW61" s="29">
        <f t="shared" si="10"/>
        <v>0.19347753095455633</v>
      </c>
      <c r="CX61" s="29">
        <f t="shared" si="10"/>
        <v>-0.34605037848879616</v>
      </c>
      <c r="CY61" s="29">
        <f t="shared" si="13"/>
        <v>-0.42703491676097949</v>
      </c>
      <c r="CZ61" s="29">
        <f t="shared" si="13"/>
        <v>9.9036213391536787E-2</v>
      </c>
      <c r="DA61" s="29">
        <f t="shared" si="13"/>
        <v>0.13825382595169611</v>
      </c>
      <c r="DB61" s="29">
        <f t="shared" si="13"/>
        <v>0.23092790917830031</v>
      </c>
      <c r="DC61" s="29">
        <f t="shared" si="13"/>
        <v>-0.22316428541333755</v>
      </c>
      <c r="DD61" s="29">
        <f t="shared" si="13"/>
        <v>0.18595699662702581</v>
      </c>
      <c r="DE61" s="29">
        <f t="shared" si="13"/>
        <v>-0.12846312773720614</v>
      </c>
      <c r="DF61" s="29">
        <f t="shared" si="13"/>
        <v>-1.90667191590983E-2</v>
      </c>
      <c r="DG61" s="29">
        <f t="shared" si="13"/>
        <v>0.67085494447498262</v>
      </c>
      <c r="DH61" s="29">
        <f t="shared" si="13"/>
        <v>-0.19050890536943665</v>
      </c>
      <c r="DI61" s="29">
        <f t="shared" si="13"/>
        <v>-6.4089920141081391E-2</v>
      </c>
      <c r="DJ61" s="29">
        <f t="shared" si="13"/>
        <v>9.1435618297674992E-3</v>
      </c>
      <c r="DK61" s="29">
        <f t="shared" si="13"/>
        <v>-6.7184384001461872E-2</v>
      </c>
      <c r="DL61" s="29">
        <f t="shared" si="13"/>
        <v>-0.3978885924706459</v>
      </c>
      <c r="DM61" s="29">
        <f t="shared" si="13"/>
        <v>-0.86519460099582468</v>
      </c>
      <c r="DN61" s="29">
        <f t="shared" si="13"/>
        <v>0.5</v>
      </c>
      <c r="DO61" s="29">
        <f t="shared" si="13"/>
        <v>0.14100894642926254</v>
      </c>
      <c r="DP61" s="29">
        <f t="shared" si="13"/>
        <v>0.38610745757518927</v>
      </c>
      <c r="DQ61" s="29">
        <f t="shared" si="13"/>
        <v>-1.2638984493060201</v>
      </c>
      <c r="DR61" s="29">
        <f t="shared" si="13"/>
        <v>-1162.1211061498602</v>
      </c>
    </row>
    <row r="62" spans="64:122" x14ac:dyDescent="0.3">
      <c r="BL62" s="29">
        <f t="shared" si="11"/>
        <v>-6.3790683312032304E-2</v>
      </c>
      <c r="BM62" s="29">
        <f t="shared" si="11"/>
        <v>7.001371177811333E-2</v>
      </c>
      <c r="BN62" s="29">
        <f t="shared" si="11"/>
        <v>0.37197165863149162</v>
      </c>
      <c r="BO62" s="29">
        <f t="shared" si="11"/>
        <v>0.47755310281963248</v>
      </c>
      <c r="BP62" s="29">
        <f t="shared" si="11"/>
        <v>0.34622870770756953</v>
      </c>
      <c r="BQ62" s="29">
        <f t="shared" si="11"/>
        <v>1.4047428449074362E-2</v>
      </c>
      <c r="BR62" s="29" t="e">
        <f t="shared" si="11"/>
        <v>#DIV/0!</v>
      </c>
      <c r="BS62" s="29">
        <f t="shared" si="11"/>
        <v>8.9698736085338404E-2</v>
      </c>
      <c r="BT62" s="29">
        <f t="shared" si="11"/>
        <v>1.2306711518767832E-2</v>
      </c>
      <c r="BU62" s="29">
        <f t="shared" si="11"/>
        <v>0.51360084984263465</v>
      </c>
      <c r="BV62" s="29">
        <f t="shared" si="11"/>
        <v>-0.81072638393266161</v>
      </c>
      <c r="BW62" s="29">
        <f t="shared" si="11"/>
        <v>0.12378763066486287</v>
      </c>
      <c r="BX62" s="29">
        <f t="shared" si="11"/>
        <v>9.2663076405432476E-2</v>
      </c>
      <c r="BY62" s="29">
        <f t="shared" si="11"/>
        <v>0.46160260852934165</v>
      </c>
      <c r="BZ62" s="29">
        <f t="shared" si="11"/>
        <v>0.130911626094948</v>
      </c>
      <c r="CA62" s="29">
        <f t="shared" si="11"/>
        <v>0.7776994817533176</v>
      </c>
      <c r="CB62" s="29">
        <f t="shared" si="12"/>
        <v>-0.35503169539768309</v>
      </c>
      <c r="CC62" s="29">
        <f t="shared" si="12"/>
        <v>0.7700440429241211</v>
      </c>
      <c r="CD62" s="29">
        <f t="shared" si="12"/>
        <v>-2.7117109711888698</v>
      </c>
      <c r="CE62" s="29">
        <f t="shared" si="12"/>
        <v>-1.3293163169707078E-2</v>
      </c>
      <c r="CF62" s="29">
        <f t="shared" si="12"/>
        <v>0.70533895415807346</v>
      </c>
      <c r="CG62" s="29" t="e">
        <f t="shared" si="12"/>
        <v>#DIV/0!</v>
      </c>
      <c r="CH62" s="29">
        <f t="shared" si="12"/>
        <v>-6.8545561709539191</v>
      </c>
      <c r="CI62" s="29">
        <f t="shared" si="12"/>
        <v>1.0415322799880693</v>
      </c>
      <c r="CJ62" s="29">
        <f t="shared" si="12"/>
        <v>6.1146382974718527E-2</v>
      </c>
      <c r="CK62" s="29">
        <f t="shared" si="12"/>
        <v>-1.3378810354738042</v>
      </c>
      <c r="CL62" s="29">
        <f t="shared" si="12"/>
        <v>-7.373614689203345E-2</v>
      </c>
      <c r="CM62" s="29">
        <f t="shared" si="12"/>
        <v>0.11851911358898948</v>
      </c>
      <c r="CN62" s="29">
        <f t="shared" si="12"/>
        <v>1.3506263005446342</v>
      </c>
      <c r="CO62" s="29">
        <f t="shared" si="12"/>
        <v>-8.842819365261323E-2</v>
      </c>
      <c r="CP62" s="29">
        <f t="shared" si="12"/>
        <v>0.12801010582346872</v>
      </c>
      <c r="CQ62" s="29">
        <f t="shared" si="12"/>
        <v>-8.0314555821801132</v>
      </c>
      <c r="CR62" s="29">
        <f t="shared" si="10"/>
        <v>0.17192525455627439</v>
      </c>
      <c r="CS62" s="29">
        <f t="shared" si="10"/>
        <v>0.5433529520189424</v>
      </c>
      <c r="CT62" s="29">
        <f t="shared" si="10"/>
        <v>-0.51999799955123616</v>
      </c>
      <c r="CU62" s="29">
        <f t="shared" si="10"/>
        <v>-1.1886666403944401</v>
      </c>
      <c r="CV62" s="29">
        <f t="shared" si="10"/>
        <v>-0.46289730049859945</v>
      </c>
      <c r="CW62" s="29">
        <f t="shared" si="10"/>
        <v>0.19464307138896841</v>
      </c>
      <c r="CX62" s="29">
        <f t="shared" si="10"/>
        <v>-0.27545200318214924</v>
      </c>
      <c r="CY62" s="29">
        <f t="shared" si="13"/>
        <v>-0.15791757279025265</v>
      </c>
      <c r="CZ62" s="29">
        <f t="shared" si="13"/>
        <v>-8.6149098984643846E-2</v>
      </c>
      <c r="DA62" s="29">
        <f t="shared" si="13"/>
        <v>0.3849145879139817</v>
      </c>
      <c r="DB62" s="29">
        <f t="shared" si="13"/>
        <v>-7.0447332550175767E-2</v>
      </c>
      <c r="DC62" s="29">
        <f t="shared" si="13"/>
        <v>-6.2991675424941773E-2</v>
      </c>
      <c r="DD62" s="29">
        <f t="shared" si="13"/>
        <v>-2.3994849266353535E-2</v>
      </c>
      <c r="DE62" s="29">
        <f t="shared" si="13"/>
        <v>0.85014835143721446</v>
      </c>
      <c r="DF62" s="29">
        <f t="shared" si="13"/>
        <v>4.4564310203737856E-2</v>
      </c>
      <c r="DG62" s="29">
        <f t="shared" si="13"/>
        <v>0.63477112853401141</v>
      </c>
      <c r="DH62" s="29">
        <f t="shared" si="13"/>
        <v>-0.44229137462985646</v>
      </c>
      <c r="DI62" s="29">
        <f t="shared" si="13"/>
        <v>-1.5392058629872141E-2</v>
      </c>
      <c r="DJ62" s="29">
        <f t="shared" si="13"/>
        <v>5.8498030162029813E-2</v>
      </c>
      <c r="DK62" s="29">
        <f t="shared" si="13"/>
        <v>4.9878104954706903E-2</v>
      </c>
      <c r="DL62" s="29">
        <f t="shared" si="13"/>
        <v>-0.30608082867445852</v>
      </c>
      <c r="DM62" s="29">
        <f t="shared" si="13"/>
        <v>-1.0736249209276043</v>
      </c>
      <c r="DN62" s="29" t="e">
        <f t="shared" si="13"/>
        <v>#DIV/0!</v>
      </c>
      <c r="DO62" s="29">
        <f t="shared" si="13"/>
        <v>5.2531988228773918E-2</v>
      </c>
      <c r="DP62" s="29">
        <f t="shared" si="13"/>
        <v>0.94098417499091447</v>
      </c>
      <c r="DQ62" s="29">
        <f t="shared" si="13"/>
        <v>-2.4807465543096505</v>
      </c>
      <c r="DR62" s="29">
        <f t="shared" si="13"/>
        <v>-47.373107761242579</v>
      </c>
    </row>
  </sheetData>
  <conditionalFormatting sqref="BL5:DR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3"/>
  <sheetViews>
    <sheetView workbookViewId="0">
      <pane xSplit="1" ySplit="1" topLeftCell="B147" activePane="bottomRight" state="frozen"/>
      <selection activeCell="B5" sqref="B5:BH33"/>
      <selection pane="topRight" activeCell="B5" sqref="B5:BH33"/>
      <selection pane="bottomLeft" activeCell="B5" sqref="B5:BH33"/>
      <selection pane="bottomRight" activeCell="B5" sqref="B5:BH33"/>
    </sheetView>
  </sheetViews>
  <sheetFormatPr defaultColWidth="32" defaultRowHeight="14.4" x14ac:dyDescent="0.3"/>
  <cols>
    <col min="1" max="1" width="10.109375" style="19" bestFit="1" customWidth="1"/>
    <col min="2" max="2" width="9.109375" style="19" bestFit="1" customWidth="1"/>
    <col min="3" max="3" width="8.109375" style="19" bestFit="1" customWidth="1"/>
    <col min="4" max="4" width="12.109375" style="19" customWidth="1"/>
    <col min="5" max="6" width="8.109375" style="19" bestFit="1" customWidth="1"/>
    <col min="7" max="7" width="9.109375" style="19" bestFit="1" customWidth="1"/>
    <col min="8" max="9" width="8.109375" style="19" bestFit="1" customWidth="1"/>
    <col min="10" max="10" width="9.109375" style="19" bestFit="1" customWidth="1"/>
    <col min="11" max="16384" width="32" style="19"/>
  </cols>
  <sheetData>
    <row r="1" spans="1:10" ht="15" x14ac:dyDescent="0.25">
      <c r="A1" s="32" t="s">
        <v>230</v>
      </c>
      <c r="B1" s="32" t="s">
        <v>203</v>
      </c>
      <c r="C1" s="32" t="s">
        <v>204</v>
      </c>
      <c r="D1" s="32" t="s">
        <v>207</v>
      </c>
      <c r="E1" s="32" t="s">
        <v>208</v>
      </c>
      <c r="F1" s="32" t="s">
        <v>209</v>
      </c>
      <c r="G1" s="32" t="s">
        <v>210</v>
      </c>
      <c r="H1" s="32" t="s">
        <v>231</v>
      </c>
      <c r="I1" s="32" t="s">
        <v>212</v>
      </c>
      <c r="J1" s="32" t="s">
        <v>232</v>
      </c>
    </row>
    <row r="2" spans="1:10" ht="15" x14ac:dyDescent="0.25">
      <c r="A2" s="33">
        <v>36892</v>
      </c>
      <c r="B2" s="34">
        <v>10401.4033203125</v>
      </c>
      <c r="C2" s="34">
        <v>5444.41796875</v>
      </c>
      <c r="D2" s="34">
        <v>0</v>
      </c>
      <c r="E2" s="34">
        <v>0</v>
      </c>
      <c r="F2" s="34">
        <v>1094</v>
      </c>
      <c r="G2" s="34">
        <v>8138.83447265625</v>
      </c>
      <c r="H2" s="34">
        <v>287.6243896484375</v>
      </c>
      <c r="I2" s="34">
        <v>2191.23876953125</v>
      </c>
      <c r="J2" s="34">
        <v>754.0966796875</v>
      </c>
    </row>
    <row r="3" spans="1:10" ht="15" x14ac:dyDescent="0.25">
      <c r="A3" s="33">
        <v>36923</v>
      </c>
      <c r="B3" s="34">
        <v>9816.595703125</v>
      </c>
      <c r="C3" s="34">
        <v>4893.0966796875</v>
      </c>
      <c r="D3" s="34">
        <v>0</v>
      </c>
      <c r="E3" s="34">
        <v>0</v>
      </c>
      <c r="F3" s="34">
        <v>1026.9000244140625</v>
      </c>
      <c r="G3" s="34">
        <v>7537.56494140625</v>
      </c>
      <c r="H3" s="34">
        <v>223.71620178222656</v>
      </c>
      <c r="I3" s="34">
        <v>2215.495849609375</v>
      </c>
      <c r="J3" s="34">
        <v>752.7471923828125</v>
      </c>
    </row>
    <row r="4" spans="1:10" ht="15" x14ac:dyDescent="0.25">
      <c r="A4" s="33">
        <v>36951</v>
      </c>
      <c r="B4" s="34">
        <v>10605.8583984375</v>
      </c>
      <c r="C4" s="34">
        <v>5358.32080078125</v>
      </c>
      <c r="D4" s="34">
        <v>0</v>
      </c>
      <c r="E4" s="34">
        <v>0</v>
      </c>
      <c r="F4" s="34">
        <v>1104.5</v>
      </c>
      <c r="G4" s="34">
        <v>8598.830078125</v>
      </c>
      <c r="H4" s="34">
        <v>281.18353271484375</v>
      </c>
      <c r="I4" s="34">
        <v>2310.508544921875</v>
      </c>
      <c r="J4" s="34">
        <v>906.6004638671875</v>
      </c>
    </row>
    <row r="5" spans="1:10" ht="15" x14ac:dyDescent="0.25">
      <c r="A5" s="33">
        <v>36982</v>
      </c>
      <c r="B5" s="34">
        <v>10394.884765625</v>
      </c>
      <c r="C5" s="34">
        <v>4265.08544921875</v>
      </c>
      <c r="D5" s="34">
        <v>0</v>
      </c>
      <c r="E5" s="34">
        <v>0</v>
      </c>
      <c r="F5" s="34">
        <v>955.79998779296875</v>
      </c>
      <c r="G5" s="34">
        <v>6947.2138671875</v>
      </c>
      <c r="H5" s="34">
        <v>212.372802734375</v>
      </c>
      <c r="I5" s="34">
        <v>2189.390869140625</v>
      </c>
      <c r="J5" s="34">
        <v>1096.7100830078125</v>
      </c>
    </row>
    <row r="6" spans="1:10" ht="15" x14ac:dyDescent="0.25">
      <c r="A6" s="33">
        <v>37012</v>
      </c>
      <c r="B6" s="34">
        <v>11214.0927734375</v>
      </c>
      <c r="C6" s="34">
        <v>4642.6396484375</v>
      </c>
      <c r="D6" s="34">
        <v>0</v>
      </c>
      <c r="E6" s="34">
        <v>0</v>
      </c>
      <c r="F6" s="34">
        <v>835.70001220703125</v>
      </c>
      <c r="G6" s="34">
        <v>7192.60009765625</v>
      </c>
      <c r="H6" s="34">
        <v>229.10649108886719</v>
      </c>
      <c r="I6" s="34">
        <v>2091.431396484375</v>
      </c>
      <c r="J6" s="34">
        <v>1989.6163330078125</v>
      </c>
    </row>
    <row r="7" spans="1:10" ht="15" x14ac:dyDescent="0.25">
      <c r="A7" s="33">
        <v>37043</v>
      </c>
      <c r="B7" s="34">
        <v>10464.673828125</v>
      </c>
      <c r="C7" s="34">
        <v>4905.1103515625</v>
      </c>
      <c r="D7" s="34">
        <v>0</v>
      </c>
      <c r="E7" s="34">
        <v>0</v>
      </c>
      <c r="F7" s="34">
        <v>832.20001220703125</v>
      </c>
      <c r="G7" s="34">
        <v>7783.9296875</v>
      </c>
      <c r="H7" s="34">
        <v>187.84756469726562</v>
      </c>
      <c r="I7" s="34">
        <v>2036.6173095703125</v>
      </c>
      <c r="J7" s="34">
        <v>1863.936279296875</v>
      </c>
    </row>
    <row r="8" spans="1:10" ht="15" x14ac:dyDescent="0.25">
      <c r="A8" s="33">
        <v>37073</v>
      </c>
      <c r="B8" s="34">
        <v>10881.3525390625</v>
      </c>
      <c r="C8" s="34">
        <v>4728.50244140625</v>
      </c>
      <c r="D8" s="34">
        <v>0</v>
      </c>
      <c r="E8" s="34">
        <v>0</v>
      </c>
      <c r="F8" s="34">
        <v>859.9000244140625</v>
      </c>
      <c r="G8" s="34">
        <v>8560.3662109375</v>
      </c>
      <c r="H8" s="34">
        <v>194.97627258300781</v>
      </c>
      <c r="I8" s="34">
        <v>2128.546875</v>
      </c>
      <c r="J8" s="34">
        <v>2859.208251953125</v>
      </c>
    </row>
    <row r="9" spans="1:10" ht="15" x14ac:dyDescent="0.25">
      <c r="A9" s="33">
        <v>37104</v>
      </c>
      <c r="B9" s="34">
        <v>9870.697265625</v>
      </c>
      <c r="C9" s="34">
        <v>4479.92431640625</v>
      </c>
      <c r="D9" s="34">
        <v>0</v>
      </c>
      <c r="E9" s="34">
        <v>0</v>
      </c>
      <c r="F9" s="34">
        <v>903.29998779296875</v>
      </c>
      <c r="G9" s="34">
        <v>9648.37109375</v>
      </c>
      <c r="H9" s="34">
        <v>189.5234375</v>
      </c>
      <c r="I9" s="34">
        <v>2165.925048828125</v>
      </c>
      <c r="J9" s="34">
        <v>2958.478271484375</v>
      </c>
    </row>
    <row r="10" spans="1:10" ht="15" x14ac:dyDescent="0.25">
      <c r="A10" s="33">
        <v>37135</v>
      </c>
      <c r="B10" s="34">
        <v>9479.9287109375</v>
      </c>
      <c r="C10" s="34">
        <v>3687.255859375</v>
      </c>
      <c r="D10" s="34">
        <v>0</v>
      </c>
      <c r="E10" s="34">
        <v>0</v>
      </c>
      <c r="F10" s="34">
        <v>874.79998779296875</v>
      </c>
      <c r="G10" s="34">
        <v>8111.99365234375</v>
      </c>
      <c r="H10" s="34">
        <v>162.28428649902344</v>
      </c>
      <c r="I10" s="34">
        <v>1707.5418701171875</v>
      </c>
      <c r="J10" s="34">
        <v>2592.481201171875</v>
      </c>
    </row>
    <row r="11" spans="1:10" ht="15" x14ac:dyDescent="0.25">
      <c r="A11" s="33">
        <v>37165</v>
      </c>
      <c r="B11" s="34">
        <v>10370.203125</v>
      </c>
      <c r="C11" s="34">
        <v>2347.37451171875</v>
      </c>
      <c r="D11" s="34">
        <v>0</v>
      </c>
      <c r="E11" s="34">
        <v>0</v>
      </c>
      <c r="F11" s="34">
        <v>978.70001220703125</v>
      </c>
      <c r="G11" s="34">
        <v>9104.607421875</v>
      </c>
      <c r="H11" s="34">
        <v>208.74592590332031</v>
      </c>
      <c r="I11" s="34">
        <v>2252.576904296875</v>
      </c>
      <c r="J11" s="34">
        <v>1707.5257568359375</v>
      </c>
    </row>
    <row r="12" spans="1:10" ht="15" x14ac:dyDescent="0.25">
      <c r="A12" s="33">
        <v>37196</v>
      </c>
      <c r="B12" s="34">
        <v>10523.2431640625</v>
      </c>
      <c r="C12" s="34">
        <v>2587.591552734375</v>
      </c>
      <c r="D12" s="34">
        <v>0</v>
      </c>
      <c r="E12" s="34">
        <v>0</v>
      </c>
      <c r="F12" s="34">
        <v>986.5</v>
      </c>
      <c r="G12" s="34">
        <v>9008.7470703125</v>
      </c>
      <c r="H12" s="34">
        <v>183.82048034667969</v>
      </c>
      <c r="I12" s="34">
        <v>2084.430908203125</v>
      </c>
      <c r="J12" s="34">
        <v>1580.16064453125</v>
      </c>
    </row>
    <row r="13" spans="1:10" ht="15" x14ac:dyDescent="0.25">
      <c r="A13" s="33">
        <v>37226</v>
      </c>
      <c r="B13" s="34">
        <v>10843.7958984375</v>
      </c>
      <c r="C13" s="34">
        <v>1051.4481201171875</v>
      </c>
      <c r="D13" s="34">
        <v>0</v>
      </c>
      <c r="E13" s="34">
        <v>0</v>
      </c>
      <c r="F13" s="34">
        <v>1047.199951171875</v>
      </c>
      <c r="G13" s="34">
        <v>9372.193359375</v>
      </c>
      <c r="H13" s="34">
        <v>240.12472534179687</v>
      </c>
      <c r="I13" s="34">
        <v>2281.945068359375</v>
      </c>
      <c r="J13" s="34">
        <v>1748.4080810546875</v>
      </c>
    </row>
    <row r="14" spans="1:10" ht="15" x14ac:dyDescent="0.25">
      <c r="A14" s="33">
        <v>37257</v>
      </c>
      <c r="B14" s="34">
        <v>9518.1923828125</v>
      </c>
      <c r="C14" s="34">
        <v>427.0853271484375</v>
      </c>
      <c r="D14" s="34">
        <v>205.69497680664062</v>
      </c>
      <c r="E14" s="34">
        <v>1113.5999755859375</v>
      </c>
      <c r="F14" s="34">
        <v>1502.4000244140625</v>
      </c>
      <c r="G14" s="34">
        <v>9185.4013671875</v>
      </c>
      <c r="H14" s="34">
        <v>252.909912109375</v>
      </c>
      <c r="I14" s="34">
        <v>2543.822998046875</v>
      </c>
      <c r="J14" s="34">
        <v>1411.041748046875</v>
      </c>
    </row>
    <row r="15" spans="1:10" ht="15" x14ac:dyDescent="0.25">
      <c r="A15" s="33">
        <v>37288</v>
      </c>
      <c r="B15" s="34">
        <v>8407.1259765625</v>
      </c>
      <c r="C15" s="34">
        <v>525.72442626953125</v>
      </c>
      <c r="D15" s="34">
        <v>186.31138610839844</v>
      </c>
      <c r="E15" s="34">
        <v>1043.5</v>
      </c>
      <c r="F15" s="34">
        <v>1381.199951171875</v>
      </c>
      <c r="G15" s="34">
        <v>8655.8505859375</v>
      </c>
      <c r="H15" s="34">
        <v>224.83541870117187</v>
      </c>
      <c r="I15" s="34">
        <v>2322.36181640625</v>
      </c>
      <c r="J15" s="34">
        <v>1603.5086669921875</v>
      </c>
    </row>
    <row r="16" spans="1:10" ht="15" x14ac:dyDescent="0.25">
      <c r="A16" s="33">
        <v>37316</v>
      </c>
      <c r="B16" s="34">
        <v>9128.4794921875</v>
      </c>
      <c r="C16" s="34">
        <v>639.02392578125</v>
      </c>
      <c r="D16" s="34">
        <v>80.576286315917969</v>
      </c>
      <c r="E16" s="34">
        <v>911.70001220703125</v>
      </c>
      <c r="F16" s="34">
        <v>1435.800048828125</v>
      </c>
      <c r="G16" s="34">
        <v>9116.44921875</v>
      </c>
      <c r="H16" s="34">
        <v>247.77909851074219</v>
      </c>
      <c r="I16" s="34">
        <v>2734.80810546875</v>
      </c>
      <c r="J16" s="34">
        <v>1771.90869140625</v>
      </c>
    </row>
    <row r="17" spans="1:10" ht="15" x14ac:dyDescent="0.25">
      <c r="A17" s="33">
        <v>37347</v>
      </c>
      <c r="B17" s="34">
        <v>7585.4443359375</v>
      </c>
      <c r="C17" s="34">
        <v>1480.393798828125</v>
      </c>
      <c r="D17" s="34">
        <v>124.58309173583984</v>
      </c>
      <c r="E17" s="34">
        <v>1037.199951171875</v>
      </c>
      <c r="F17" s="34">
        <v>1281.300048828125</v>
      </c>
      <c r="G17" s="34">
        <v>7950.68017578125</v>
      </c>
      <c r="H17" s="34">
        <v>209.80857849121094</v>
      </c>
      <c r="I17" s="34">
        <v>2515.096435546875</v>
      </c>
      <c r="J17" s="34">
        <v>1842.397705078125</v>
      </c>
    </row>
    <row r="18" spans="1:10" ht="15" x14ac:dyDescent="0.25">
      <c r="A18" s="33">
        <v>37377</v>
      </c>
      <c r="B18" s="34">
        <v>7787.98876953125</v>
      </c>
      <c r="C18" s="34">
        <v>1306.3612060546875</v>
      </c>
      <c r="D18" s="34">
        <v>119.82669830322266</v>
      </c>
      <c r="E18" s="34">
        <v>965.5</v>
      </c>
      <c r="F18" s="34">
        <v>1269.4000244140625</v>
      </c>
      <c r="G18" s="34">
        <v>5955.712890625</v>
      </c>
      <c r="H18" s="34">
        <v>136.71658325195312</v>
      </c>
      <c r="I18" s="34">
        <v>2428.23681640625</v>
      </c>
      <c r="J18" s="34">
        <v>2574.903564453125</v>
      </c>
    </row>
    <row r="19" spans="1:10" ht="15" x14ac:dyDescent="0.25">
      <c r="A19" s="33">
        <v>37408</v>
      </c>
      <c r="B19" s="34">
        <v>7508.673828125</v>
      </c>
      <c r="C19" s="34">
        <v>965.27764892578125</v>
      </c>
      <c r="D19" s="34">
        <v>104.38153076171875</v>
      </c>
      <c r="E19" s="34">
        <v>326.10000610351562</v>
      </c>
      <c r="F19" s="34">
        <v>1196.699951171875</v>
      </c>
      <c r="G19" s="34">
        <v>6516.05859375</v>
      </c>
      <c r="H19" s="34">
        <v>202.87504577636719</v>
      </c>
      <c r="I19" s="34">
        <v>2099.234130859375</v>
      </c>
      <c r="J19" s="34">
        <v>3196.78125</v>
      </c>
    </row>
    <row r="20" spans="1:10" ht="15" x14ac:dyDescent="0.25">
      <c r="A20" s="33">
        <v>37438</v>
      </c>
      <c r="B20" s="34">
        <v>8345.9677734375</v>
      </c>
      <c r="C20" s="34">
        <v>1216.510498046875</v>
      </c>
      <c r="D20" s="34">
        <v>388.93246459960937</v>
      </c>
      <c r="E20" s="34">
        <v>894.5</v>
      </c>
      <c r="F20" s="34">
        <v>1177.5</v>
      </c>
      <c r="G20" s="34">
        <v>8214.8369140625</v>
      </c>
      <c r="H20" s="34">
        <v>200.31594848632812</v>
      </c>
      <c r="I20" s="34">
        <v>2222.41357421875</v>
      </c>
      <c r="J20" s="34">
        <v>4174.75439453125</v>
      </c>
    </row>
    <row r="21" spans="1:10" ht="15" x14ac:dyDescent="0.25">
      <c r="A21" s="33">
        <v>37469</v>
      </c>
      <c r="B21" s="34">
        <v>8174.033203125</v>
      </c>
      <c r="C21" s="34">
        <v>1255.1201171875</v>
      </c>
      <c r="D21" s="34">
        <v>51.953525543212891</v>
      </c>
      <c r="E21" s="34">
        <v>1000.9000244140625</v>
      </c>
      <c r="F21" s="34">
        <v>1290.699951171875</v>
      </c>
      <c r="G21" s="34">
        <v>8105.20556640625</v>
      </c>
      <c r="H21" s="34">
        <v>215.88487243652344</v>
      </c>
      <c r="I21" s="34">
        <v>2262.67529296875</v>
      </c>
      <c r="J21" s="34">
        <v>4372.22705078125</v>
      </c>
    </row>
    <row r="22" spans="1:10" ht="15" x14ac:dyDescent="0.25">
      <c r="A22" s="33">
        <v>37500</v>
      </c>
      <c r="B22" s="34">
        <v>7879.38134765625</v>
      </c>
      <c r="C22" s="34">
        <v>1485.9451904296875</v>
      </c>
      <c r="D22" s="34">
        <v>35.777721405029297</v>
      </c>
      <c r="E22" s="34">
        <v>3.2000000476837158</v>
      </c>
      <c r="F22" s="34">
        <v>1267.5</v>
      </c>
      <c r="G22" s="34">
        <v>7231.83642578125</v>
      </c>
      <c r="H22" s="34">
        <v>193.23114013671875</v>
      </c>
      <c r="I22" s="34">
        <v>2086.54248046875</v>
      </c>
      <c r="J22" s="34">
        <v>3931.622314453125</v>
      </c>
    </row>
    <row r="23" spans="1:10" ht="15" x14ac:dyDescent="0.25">
      <c r="A23" s="33">
        <v>37530</v>
      </c>
      <c r="B23" s="34">
        <v>8453.9091796875</v>
      </c>
      <c r="C23" s="34">
        <v>1394.166259765625</v>
      </c>
      <c r="D23" s="34">
        <v>0</v>
      </c>
      <c r="E23" s="34">
        <v>1058.0999755859375</v>
      </c>
      <c r="F23" s="34">
        <v>1341.0999755859375</v>
      </c>
      <c r="G23" s="34">
        <v>8572.2060546875</v>
      </c>
      <c r="H23" s="34">
        <v>226.8902587890625</v>
      </c>
      <c r="I23" s="34">
        <v>2116.7841796875</v>
      </c>
      <c r="J23" s="34">
        <v>2854.89208984375</v>
      </c>
    </row>
    <row r="24" spans="1:10" ht="15" x14ac:dyDescent="0.25">
      <c r="A24" s="33">
        <v>37561</v>
      </c>
      <c r="B24" s="34">
        <v>8756.7890625</v>
      </c>
      <c r="C24" s="34">
        <v>1276.814453125</v>
      </c>
      <c r="D24" s="34">
        <v>34.558059692382812</v>
      </c>
      <c r="E24" s="34">
        <v>1095.199951171875</v>
      </c>
      <c r="F24" s="34">
        <v>1398.800048828125</v>
      </c>
      <c r="G24" s="34">
        <v>8548.7626953125</v>
      </c>
      <c r="H24" s="34">
        <v>172.83395385742187</v>
      </c>
      <c r="I24" s="34">
        <v>2121.05810546875</v>
      </c>
      <c r="J24" s="34">
        <v>2521.5146484375</v>
      </c>
    </row>
    <row r="25" spans="1:10" ht="15" x14ac:dyDescent="0.25">
      <c r="A25" s="33">
        <v>37591</v>
      </c>
      <c r="B25" s="34">
        <v>8971.974609375</v>
      </c>
      <c r="C25" s="34">
        <v>1329.242919921875</v>
      </c>
      <c r="D25" s="34">
        <v>135.31845092773437</v>
      </c>
      <c r="E25" s="34">
        <v>1140.199951171875</v>
      </c>
      <c r="F25" s="34">
        <v>1536</v>
      </c>
      <c r="G25" s="34">
        <v>9035.19921875</v>
      </c>
      <c r="H25" s="34">
        <v>270.33197021484375</v>
      </c>
      <c r="I25" s="34">
        <v>2425.09033203125</v>
      </c>
      <c r="J25" s="34">
        <v>2688.123046875</v>
      </c>
    </row>
    <row r="26" spans="1:10" ht="15" x14ac:dyDescent="0.25">
      <c r="A26" s="33">
        <v>37622</v>
      </c>
      <c r="B26" s="34">
        <v>8731.873046875</v>
      </c>
      <c r="C26" s="34">
        <v>1191.0484619140625</v>
      </c>
      <c r="D26" s="34">
        <v>247.73780822753906</v>
      </c>
      <c r="E26" s="34">
        <v>1301.5999755859375</v>
      </c>
      <c r="F26" s="34">
        <v>151.39999389648437</v>
      </c>
      <c r="G26" s="34">
        <v>9019.841796875</v>
      </c>
      <c r="H26" s="34">
        <v>272.07766723632812</v>
      </c>
      <c r="I26" s="34">
        <v>2685.99267578125</v>
      </c>
      <c r="J26" s="34">
        <v>2357.221435546875</v>
      </c>
    </row>
    <row r="27" spans="1:10" ht="15" x14ac:dyDescent="0.25">
      <c r="A27" s="33">
        <v>37653</v>
      </c>
      <c r="B27" s="34">
        <v>7951.548828125</v>
      </c>
      <c r="C27" s="34">
        <v>462.86288452148437</v>
      </c>
      <c r="D27" s="34">
        <v>193.05216979980469</v>
      </c>
      <c r="E27" s="34">
        <v>1199.4000244140625</v>
      </c>
      <c r="F27" s="34">
        <v>158.69999694824219</v>
      </c>
      <c r="G27" s="34">
        <v>7822.46875</v>
      </c>
      <c r="H27" s="34">
        <v>345.15573120117187</v>
      </c>
      <c r="I27" s="34">
        <v>3727.25927734375</v>
      </c>
      <c r="J27" s="34">
        <v>2235.89794921875</v>
      </c>
    </row>
    <row r="28" spans="1:10" ht="15" x14ac:dyDescent="0.25">
      <c r="A28" s="33">
        <v>37681</v>
      </c>
      <c r="B28" s="34">
        <v>7738.82421875</v>
      </c>
      <c r="C28" s="34">
        <v>694.08099365234375</v>
      </c>
      <c r="D28" s="34">
        <v>261.552734375</v>
      </c>
      <c r="E28" s="34">
        <v>1169.0999755859375</v>
      </c>
      <c r="F28" s="34">
        <v>57.700000762939453</v>
      </c>
      <c r="G28" s="34">
        <v>7650.85693359375</v>
      </c>
      <c r="H28" s="34">
        <v>284.32650756835937</v>
      </c>
      <c r="I28" s="34">
        <v>2552.810302734375</v>
      </c>
      <c r="J28" s="34">
        <v>2038.64501953125</v>
      </c>
    </row>
    <row r="29" spans="1:10" ht="15" x14ac:dyDescent="0.25">
      <c r="A29" s="33">
        <v>37712</v>
      </c>
      <c r="B29" s="34">
        <v>7329.72265625</v>
      </c>
      <c r="C29" s="34">
        <v>1430.876953125</v>
      </c>
      <c r="D29" s="34">
        <v>200.15750122070312</v>
      </c>
      <c r="E29" s="34">
        <v>955.5</v>
      </c>
      <c r="F29" s="34">
        <v>39.599998474121094</v>
      </c>
      <c r="G29" s="34">
        <v>7192.72314453125</v>
      </c>
      <c r="H29" s="34">
        <v>218.0771484375</v>
      </c>
      <c r="I29" s="34">
        <v>2443.595458984375</v>
      </c>
      <c r="J29" s="34">
        <v>3481.612548828125</v>
      </c>
    </row>
    <row r="30" spans="1:10" ht="15" x14ac:dyDescent="0.25">
      <c r="A30" s="33">
        <v>37742</v>
      </c>
      <c r="B30" s="34">
        <v>7366.16796875</v>
      </c>
      <c r="C30" s="34">
        <v>1281.895751953125</v>
      </c>
      <c r="D30" s="34">
        <v>123.77799987792969</v>
      </c>
      <c r="E30" s="34">
        <v>1056.5</v>
      </c>
      <c r="F30" s="34">
        <v>31.799999237060547</v>
      </c>
      <c r="G30" s="34">
        <v>6971.28857421875</v>
      </c>
      <c r="H30" s="34">
        <v>202.03041076660156</v>
      </c>
      <c r="I30" s="34">
        <v>2046.05078125</v>
      </c>
      <c r="J30" s="34">
        <v>3986.396728515625</v>
      </c>
    </row>
    <row r="31" spans="1:10" ht="15" x14ac:dyDescent="0.25">
      <c r="A31" s="33">
        <v>37773</v>
      </c>
      <c r="B31" s="34">
        <v>6231.64697265625</v>
      </c>
      <c r="C31" s="34">
        <v>1371.005126953125</v>
      </c>
      <c r="D31" s="34">
        <v>103.97366333007812</v>
      </c>
      <c r="E31" s="34">
        <v>848.20001220703125</v>
      </c>
      <c r="F31" s="34">
        <v>27.200000762939453</v>
      </c>
      <c r="G31" s="34">
        <v>6911.83984375</v>
      </c>
      <c r="H31" s="34">
        <v>184.6380615234375</v>
      </c>
      <c r="I31" s="34">
        <v>2052.275634765625</v>
      </c>
      <c r="J31" s="34">
        <v>4949.6328125</v>
      </c>
    </row>
    <row r="32" spans="1:10" ht="15" x14ac:dyDescent="0.25">
      <c r="A32" s="33">
        <v>37803</v>
      </c>
      <c r="B32" s="34">
        <v>7847.45751953125</v>
      </c>
      <c r="C32" s="34">
        <v>1487.4725341796875</v>
      </c>
      <c r="D32" s="34">
        <v>193.45147705078125</v>
      </c>
      <c r="E32" s="34">
        <v>449.5</v>
      </c>
      <c r="F32" s="34">
        <v>61</v>
      </c>
      <c r="G32" s="34">
        <v>7628.0068359375</v>
      </c>
      <c r="H32" s="34">
        <v>198.43373107910156</v>
      </c>
      <c r="I32" s="34">
        <v>2276.095458984375</v>
      </c>
      <c r="J32" s="34">
        <v>8222.4765625</v>
      </c>
    </row>
    <row r="33" spans="1:10" ht="15" x14ac:dyDescent="0.25">
      <c r="A33" s="33">
        <v>37834</v>
      </c>
      <c r="B33" s="34">
        <v>8168.14453125</v>
      </c>
      <c r="C33" s="34">
        <v>1494.5474853515625</v>
      </c>
      <c r="D33" s="34">
        <v>383.819091796875</v>
      </c>
      <c r="E33" s="34">
        <v>1078</v>
      </c>
      <c r="F33" s="34">
        <v>45.599998474121094</v>
      </c>
      <c r="G33" s="34">
        <v>7328.5234375</v>
      </c>
      <c r="H33" s="34">
        <v>201.09979248046875</v>
      </c>
      <c r="I33" s="34">
        <v>2379.176513671875</v>
      </c>
      <c r="J33" s="34">
        <v>8318.2998046875</v>
      </c>
    </row>
    <row r="34" spans="1:10" ht="15" x14ac:dyDescent="0.25">
      <c r="A34" s="33">
        <v>37865</v>
      </c>
      <c r="B34" s="34">
        <v>7424.2822265625</v>
      </c>
      <c r="C34" s="34">
        <v>1502.029541015625</v>
      </c>
      <c r="D34" s="34">
        <v>275.69561767578125</v>
      </c>
      <c r="E34" s="34">
        <v>416.89999389648437</v>
      </c>
      <c r="F34" s="34">
        <v>156.80000305175781</v>
      </c>
      <c r="G34" s="34">
        <v>5875.013671875</v>
      </c>
      <c r="H34" s="34">
        <v>199.20085144042969</v>
      </c>
      <c r="I34" s="34">
        <v>2233.463623046875</v>
      </c>
      <c r="J34" s="34">
        <v>7625.03857421875</v>
      </c>
    </row>
    <row r="35" spans="1:10" ht="15" x14ac:dyDescent="0.25">
      <c r="A35" s="33">
        <v>37895</v>
      </c>
      <c r="B35" s="34">
        <v>7517.57470703125</v>
      </c>
      <c r="C35" s="34">
        <v>1580.3363037109375</v>
      </c>
      <c r="D35" s="34">
        <v>269.98428344726562</v>
      </c>
      <c r="E35" s="34">
        <v>275.70001220703125</v>
      </c>
      <c r="F35" s="34">
        <v>155.69999694824219</v>
      </c>
      <c r="G35" s="34">
        <v>7927.4169921875</v>
      </c>
      <c r="H35" s="34">
        <v>158.25401306152344</v>
      </c>
      <c r="I35" s="34">
        <v>2376.244873046875</v>
      </c>
      <c r="J35" s="34">
        <v>6962.18408203125</v>
      </c>
    </row>
    <row r="36" spans="1:10" ht="15" x14ac:dyDescent="0.25">
      <c r="A36" s="33">
        <v>37926</v>
      </c>
      <c r="B36" s="34">
        <v>7276.51416015625</v>
      </c>
      <c r="C36" s="34">
        <v>1441.7608642578125</v>
      </c>
      <c r="D36" s="34">
        <v>376.52838134765625</v>
      </c>
      <c r="E36" s="34">
        <v>1093.199951171875</v>
      </c>
      <c r="F36" s="34">
        <v>135.39999389648437</v>
      </c>
      <c r="G36" s="34">
        <v>7499.53564453125</v>
      </c>
      <c r="H36" s="34">
        <v>217.85078430175781</v>
      </c>
      <c r="I36" s="34">
        <v>2579.009765625</v>
      </c>
      <c r="J36" s="34">
        <v>6104.43212890625</v>
      </c>
    </row>
    <row r="37" spans="1:10" ht="15" x14ac:dyDescent="0.25">
      <c r="A37" s="33">
        <v>37956</v>
      </c>
      <c r="B37" s="34">
        <v>7863.1416015625</v>
      </c>
      <c r="C37" s="34">
        <v>1471.36669921875</v>
      </c>
      <c r="D37" s="34">
        <v>213.45901489257812</v>
      </c>
      <c r="E37" s="34">
        <v>1086.4000244140625</v>
      </c>
      <c r="F37" s="34">
        <v>196.10000610351562</v>
      </c>
      <c r="G37" s="34">
        <v>7254.11572265625</v>
      </c>
      <c r="H37" s="34">
        <v>267.61325073242187</v>
      </c>
      <c r="I37" s="34">
        <v>2669.332275390625</v>
      </c>
      <c r="J37" s="34">
        <v>6595.53759765625</v>
      </c>
    </row>
    <row r="38" spans="1:10" ht="15" x14ac:dyDescent="0.25">
      <c r="A38" s="33">
        <v>37987</v>
      </c>
      <c r="B38" s="34">
        <v>9944.134765625</v>
      </c>
      <c r="C38" s="34">
        <v>1728.8043212890625</v>
      </c>
      <c r="D38" s="34">
        <v>360.67098999023437</v>
      </c>
      <c r="E38" s="34">
        <v>1527.699951171875</v>
      </c>
      <c r="F38" s="34">
        <v>406.29998779296875</v>
      </c>
      <c r="G38" s="34">
        <v>7529.0419921875</v>
      </c>
      <c r="H38" s="34">
        <v>289.93112182617188</v>
      </c>
      <c r="I38" s="34">
        <v>3122.282958984375</v>
      </c>
      <c r="J38" s="34">
        <v>5308.87890625</v>
      </c>
    </row>
    <row r="39" spans="1:10" ht="15" x14ac:dyDescent="0.25">
      <c r="A39" s="33">
        <v>38018</v>
      </c>
      <c r="B39" s="34">
        <v>9424.3271484375</v>
      </c>
      <c r="C39" s="34">
        <v>1523.766845703125</v>
      </c>
      <c r="D39" s="34">
        <v>126.83518981933594</v>
      </c>
      <c r="E39" s="34">
        <v>1190.800048828125</v>
      </c>
      <c r="F39" s="34">
        <v>249.10000610351562</v>
      </c>
      <c r="G39" s="34">
        <v>6556.0615234375</v>
      </c>
      <c r="H39" s="34">
        <v>232.23080444335938</v>
      </c>
      <c r="I39" s="34">
        <v>2685.92041015625</v>
      </c>
      <c r="J39" s="34">
        <v>4807.58984375</v>
      </c>
    </row>
    <row r="40" spans="1:10" ht="15" x14ac:dyDescent="0.25">
      <c r="A40" s="33">
        <v>38047</v>
      </c>
      <c r="B40" s="34">
        <v>9552.7060546875</v>
      </c>
      <c r="C40" s="34">
        <v>1678.1827392578125</v>
      </c>
      <c r="D40" s="34">
        <v>54.310722351074219</v>
      </c>
      <c r="E40" s="34">
        <v>1088.4000244140625</v>
      </c>
      <c r="F40" s="34">
        <v>109.5</v>
      </c>
      <c r="G40" s="34">
        <v>6538.94970703125</v>
      </c>
      <c r="H40" s="34">
        <v>237.08641052246094</v>
      </c>
      <c r="I40" s="34">
        <v>2587.58935546875</v>
      </c>
      <c r="J40" s="34">
        <v>5369.1552734375</v>
      </c>
    </row>
    <row r="41" spans="1:10" ht="15" x14ac:dyDescent="0.25">
      <c r="A41" s="33">
        <v>38078</v>
      </c>
      <c r="B41" s="34">
        <v>8744.7998046875</v>
      </c>
      <c r="C41" s="34">
        <v>1118.3846435546875</v>
      </c>
      <c r="D41" s="34">
        <v>0</v>
      </c>
      <c r="E41" s="34">
        <v>977.70001220703125</v>
      </c>
      <c r="F41" s="34">
        <v>37.400001525878906</v>
      </c>
      <c r="G41" s="34">
        <v>5514.857421875</v>
      </c>
      <c r="H41" s="34">
        <v>191.85784912109375</v>
      </c>
      <c r="I41" s="34">
        <v>2348.433837890625</v>
      </c>
      <c r="J41" s="34">
        <v>5647.68505859375</v>
      </c>
    </row>
    <row r="42" spans="1:10" ht="15" x14ac:dyDescent="0.25">
      <c r="A42" s="33">
        <v>38108</v>
      </c>
      <c r="B42" s="34">
        <v>9066.1357421875</v>
      </c>
      <c r="C42" s="34">
        <v>530.28863525390625</v>
      </c>
      <c r="D42" s="34">
        <v>0</v>
      </c>
      <c r="E42" s="34">
        <v>1148</v>
      </c>
      <c r="F42" s="34">
        <v>62.700000762939453</v>
      </c>
      <c r="G42" s="34">
        <v>4919.87353515625</v>
      </c>
      <c r="H42" s="34">
        <v>206.79435729980469</v>
      </c>
      <c r="I42" s="34">
        <v>2402.536376953125</v>
      </c>
      <c r="J42" s="34">
        <v>6322.955078125</v>
      </c>
    </row>
    <row r="43" spans="1:10" ht="15" x14ac:dyDescent="0.25">
      <c r="A43" s="33">
        <v>38139</v>
      </c>
      <c r="B43" s="34">
        <v>8955.3310546875</v>
      </c>
      <c r="C43" s="34">
        <v>1172.984130859375</v>
      </c>
      <c r="D43" s="34">
        <v>0</v>
      </c>
      <c r="E43" s="34">
        <v>984.70001220703125</v>
      </c>
      <c r="F43" s="34">
        <v>13.699999809265137</v>
      </c>
      <c r="G43" s="34">
        <v>5270.4833984375</v>
      </c>
      <c r="H43" s="34">
        <v>190.05856323242187</v>
      </c>
      <c r="I43" s="34">
        <v>2375.184326171875</v>
      </c>
      <c r="J43" s="34">
        <v>6941.2431640625</v>
      </c>
    </row>
    <row r="44" spans="1:10" ht="15" x14ac:dyDescent="0.25">
      <c r="A44" s="33">
        <v>38169</v>
      </c>
      <c r="B44" s="34">
        <v>9432.8427734375</v>
      </c>
      <c r="C44" s="34">
        <v>1763.7545166015625</v>
      </c>
      <c r="D44" s="34">
        <v>23.734125137329102</v>
      </c>
      <c r="E44" s="34">
        <v>776.5</v>
      </c>
      <c r="F44" s="34">
        <v>20.600000381469727</v>
      </c>
      <c r="G44" s="34">
        <v>5447.0615234375</v>
      </c>
      <c r="H44" s="34">
        <v>189.18356323242187</v>
      </c>
      <c r="I44" s="34">
        <v>2353.45703125</v>
      </c>
      <c r="J44" s="34">
        <v>8843.955078125</v>
      </c>
    </row>
    <row r="45" spans="1:10" ht="15" x14ac:dyDescent="0.25">
      <c r="A45" s="33">
        <v>38200</v>
      </c>
      <c r="B45" s="34">
        <v>9281.2041015625</v>
      </c>
      <c r="C45" s="34">
        <v>1993.3656005859375</v>
      </c>
      <c r="D45" s="34">
        <v>20.120615005493164</v>
      </c>
      <c r="E45" s="34">
        <v>753.70001220703125</v>
      </c>
      <c r="F45" s="34">
        <v>12.899999618530273</v>
      </c>
      <c r="G45" s="34">
        <v>5857.03955078125</v>
      </c>
      <c r="H45" s="34">
        <v>197.31732177734375</v>
      </c>
      <c r="I45" s="34">
        <v>2437.067138671875</v>
      </c>
      <c r="J45" s="34">
        <v>8907.3125</v>
      </c>
    </row>
    <row r="46" spans="1:10" ht="15" x14ac:dyDescent="0.25">
      <c r="A46" s="33">
        <v>38231</v>
      </c>
      <c r="B46" s="34">
        <v>8979.9697265625</v>
      </c>
      <c r="C46" s="34">
        <v>2485.383544921875</v>
      </c>
      <c r="D46" s="34">
        <v>82.85650634765625</v>
      </c>
      <c r="E46" s="34">
        <v>713.4000244140625</v>
      </c>
      <c r="F46" s="34">
        <v>91.099998474121094</v>
      </c>
      <c r="G46" s="34">
        <v>5945.5458984375</v>
      </c>
      <c r="H46" s="34">
        <v>156.66090393066406</v>
      </c>
      <c r="I46" s="34">
        <v>2242.72021484375</v>
      </c>
      <c r="J46" s="34">
        <v>8212.3291015625</v>
      </c>
    </row>
    <row r="47" spans="1:10" ht="15" x14ac:dyDescent="0.25">
      <c r="A47" s="33">
        <v>38261</v>
      </c>
      <c r="B47" s="34">
        <v>8854.0908203125</v>
      </c>
      <c r="C47" s="34">
        <v>2281.79248046875</v>
      </c>
      <c r="D47" s="34">
        <v>69.073043823242188</v>
      </c>
      <c r="E47" s="34">
        <v>1041</v>
      </c>
      <c r="F47" s="34">
        <v>89.5</v>
      </c>
      <c r="G47" s="34">
        <v>6794.00390625</v>
      </c>
      <c r="H47" s="34">
        <v>188.38252258300781</v>
      </c>
      <c r="I47" s="34">
        <v>2426.654541015625</v>
      </c>
      <c r="J47" s="34">
        <v>6564.419921875</v>
      </c>
    </row>
    <row r="48" spans="1:10" ht="15" x14ac:dyDescent="0.25">
      <c r="A48" s="33">
        <v>38292</v>
      </c>
      <c r="B48" s="34">
        <v>8697.5634765625</v>
      </c>
      <c r="C48" s="34">
        <v>1917.9332275390625</v>
      </c>
      <c r="D48" s="34">
        <v>142.75115966796875</v>
      </c>
      <c r="E48" s="34">
        <v>1128.800048828125</v>
      </c>
      <c r="F48" s="34">
        <v>67.800003051757813</v>
      </c>
      <c r="G48" s="34">
        <v>6739.5439453125</v>
      </c>
      <c r="H48" s="34">
        <v>220.9791259765625</v>
      </c>
      <c r="I48" s="34">
        <v>2459.08740234375</v>
      </c>
      <c r="J48" s="34">
        <v>5978.07275390625</v>
      </c>
    </row>
    <row r="49" spans="1:10" ht="15" x14ac:dyDescent="0.25">
      <c r="A49" s="33">
        <v>38322</v>
      </c>
      <c r="B49" s="34">
        <v>10603.421875</v>
      </c>
      <c r="C49" s="34">
        <v>1856.0157470703125</v>
      </c>
      <c r="D49" s="34">
        <v>247.21246337890625</v>
      </c>
      <c r="E49" s="34">
        <v>1230.4000244140625</v>
      </c>
      <c r="F49" s="34">
        <v>147.5</v>
      </c>
      <c r="G49" s="34">
        <v>7024.107421875</v>
      </c>
      <c r="H49" s="34">
        <v>372.55026245117187</v>
      </c>
      <c r="I49" s="34">
        <v>2733.777099609375</v>
      </c>
      <c r="J49" s="34">
        <v>6202.21337890625</v>
      </c>
    </row>
    <row r="50" spans="1:10" ht="15" x14ac:dyDescent="0.25">
      <c r="A50" s="33">
        <v>38353</v>
      </c>
      <c r="B50" s="34">
        <v>10984.693359375</v>
      </c>
      <c r="C50" s="34">
        <v>2862.033935546875</v>
      </c>
      <c r="D50" s="34">
        <v>25.305885314941406</v>
      </c>
      <c r="E50" s="34">
        <v>2525.300048828125</v>
      </c>
      <c r="F50" s="34">
        <v>217.80000305175781</v>
      </c>
      <c r="G50" s="34">
        <v>8747.060546875</v>
      </c>
      <c r="H50" s="34">
        <v>260.55093383789062</v>
      </c>
      <c r="I50" s="34">
        <v>2694.213623046875</v>
      </c>
      <c r="J50" s="34">
        <v>6334.2939453125</v>
      </c>
    </row>
    <row r="51" spans="1:10" ht="15" x14ac:dyDescent="0.25">
      <c r="A51" s="33">
        <v>38384</v>
      </c>
      <c r="B51" s="34">
        <v>9865.5400390625</v>
      </c>
      <c r="C51" s="34">
        <v>2238.483154296875</v>
      </c>
      <c r="D51" s="34">
        <v>19.321414947509766</v>
      </c>
      <c r="E51" s="34">
        <v>2236.699951171875</v>
      </c>
      <c r="F51" s="34">
        <v>130.80000305175781</v>
      </c>
      <c r="G51" s="34">
        <v>7671.0751953125</v>
      </c>
      <c r="H51" s="34">
        <v>235.65623474121094</v>
      </c>
      <c r="I51" s="34">
        <v>2419.28564453125</v>
      </c>
      <c r="J51" s="34">
        <v>5742.19921875</v>
      </c>
    </row>
    <row r="52" spans="1:10" ht="15" x14ac:dyDescent="0.25">
      <c r="A52" s="33">
        <v>38412</v>
      </c>
      <c r="B52" s="34">
        <v>10242.1435546875</v>
      </c>
      <c r="C52" s="34">
        <v>2419.533935546875</v>
      </c>
      <c r="D52" s="34">
        <v>18.969387054443359</v>
      </c>
      <c r="E52" s="34">
        <v>2404.89990234375</v>
      </c>
      <c r="F52" s="34">
        <v>97.900001525878906</v>
      </c>
      <c r="G52" s="34">
        <v>8331.109375</v>
      </c>
      <c r="H52" s="34">
        <v>270.96282958984375</v>
      </c>
      <c r="I52" s="34">
        <v>2542.223876953125</v>
      </c>
      <c r="J52" s="34">
        <v>6154.48486328125</v>
      </c>
    </row>
    <row r="53" spans="1:10" ht="15" x14ac:dyDescent="0.25">
      <c r="A53" s="33">
        <v>38443</v>
      </c>
      <c r="B53" s="34">
        <v>9082.5439453125</v>
      </c>
      <c r="C53" s="34">
        <v>2265.49658203125</v>
      </c>
      <c r="D53" s="34">
        <v>9.3765420913696289</v>
      </c>
      <c r="E53" s="34">
        <v>1530.300048828125</v>
      </c>
      <c r="F53" s="34">
        <v>87.5</v>
      </c>
      <c r="G53" s="34">
        <v>6962.4990234375</v>
      </c>
      <c r="H53" s="34">
        <v>221.30024719238281</v>
      </c>
      <c r="I53" s="34">
        <v>2141.2998046875</v>
      </c>
      <c r="J53" s="34">
        <v>5571.55078125</v>
      </c>
    </row>
    <row r="54" spans="1:10" ht="15" x14ac:dyDescent="0.25">
      <c r="A54" s="33">
        <v>38473</v>
      </c>
      <c r="B54" s="34">
        <v>9528.2353515625</v>
      </c>
      <c r="C54" s="34">
        <v>2313.316650390625</v>
      </c>
      <c r="D54" s="34">
        <v>4.6204080581665039</v>
      </c>
      <c r="E54" s="34">
        <v>1454.800048828125</v>
      </c>
      <c r="F54" s="34">
        <v>209.39999389648437</v>
      </c>
      <c r="G54" s="34">
        <v>6544.21337890625</v>
      </c>
      <c r="H54" s="34">
        <v>210.95176696777344</v>
      </c>
      <c r="I54" s="34">
        <v>2223.61181640625</v>
      </c>
      <c r="J54" s="34">
        <v>6312.05810546875</v>
      </c>
    </row>
    <row r="55" spans="1:10" ht="15" x14ac:dyDescent="0.25">
      <c r="A55" s="33">
        <v>38504</v>
      </c>
      <c r="B55" s="34">
        <v>8953.1982421875</v>
      </c>
      <c r="C55" s="34">
        <v>1948.235595703125</v>
      </c>
      <c r="D55" s="34">
        <v>8.1872406005859375</v>
      </c>
      <c r="E55" s="34">
        <v>1290.699951171875</v>
      </c>
      <c r="F55" s="34">
        <v>230</v>
      </c>
      <c r="G55" s="34">
        <v>7680.34326171875</v>
      </c>
      <c r="H55" s="34">
        <v>191.15522766113281</v>
      </c>
      <c r="I55" s="34">
        <v>1870.1412353515625</v>
      </c>
      <c r="J55" s="34">
        <v>6398.7392578125</v>
      </c>
    </row>
    <row r="56" spans="1:10" ht="15" x14ac:dyDescent="0.25">
      <c r="A56" s="33">
        <v>38534</v>
      </c>
      <c r="B56" s="34">
        <v>9948.0048828125</v>
      </c>
      <c r="C56" s="34">
        <v>2211.16259765625</v>
      </c>
      <c r="D56" s="34">
        <v>16.36767578125</v>
      </c>
      <c r="E56" s="34">
        <v>1506.199951171875</v>
      </c>
      <c r="F56" s="34">
        <v>260.29998779296875</v>
      </c>
      <c r="G56" s="34">
        <v>7978.33056640625</v>
      </c>
      <c r="H56" s="34">
        <v>198.72636413574219</v>
      </c>
      <c r="I56" s="34">
        <v>2172.937255859375</v>
      </c>
      <c r="J56" s="34">
        <v>9956.0244140625</v>
      </c>
    </row>
    <row r="57" spans="1:10" ht="15" x14ac:dyDescent="0.25">
      <c r="A57" s="33">
        <v>38565</v>
      </c>
      <c r="B57" s="34">
        <v>9807.9140625</v>
      </c>
      <c r="C57" s="34">
        <v>2190.8203125</v>
      </c>
      <c r="D57" s="34">
        <v>10.856276512145996</v>
      </c>
      <c r="E57" s="34">
        <v>1686.199951171875</v>
      </c>
      <c r="F57" s="34">
        <v>207.19999694824219</v>
      </c>
      <c r="G57" s="34">
        <v>8001.29833984375</v>
      </c>
      <c r="H57" s="34">
        <v>182.36662292480469</v>
      </c>
      <c r="I57" s="34">
        <v>2334.669677734375</v>
      </c>
      <c r="J57" s="34">
        <v>10003.421875</v>
      </c>
    </row>
    <row r="58" spans="1:10" ht="15" x14ac:dyDescent="0.25">
      <c r="A58" s="33">
        <v>38596</v>
      </c>
      <c r="B58" s="34">
        <v>9450.2744140625</v>
      </c>
      <c r="C58" s="34">
        <v>1759.085693359375</v>
      </c>
      <c r="D58" s="34">
        <v>6.6677556037902832</v>
      </c>
      <c r="E58" s="34">
        <v>989</v>
      </c>
      <c r="F58" s="34">
        <v>206</v>
      </c>
      <c r="G58" s="34">
        <v>6592.8349609375</v>
      </c>
      <c r="H58" s="34">
        <v>177.62356567382812</v>
      </c>
      <c r="I58" s="34">
        <v>1593.24169921875</v>
      </c>
      <c r="J58" s="34">
        <v>8637.14453125</v>
      </c>
    </row>
    <row r="59" spans="1:10" ht="15" x14ac:dyDescent="0.25">
      <c r="A59" s="33">
        <v>38626</v>
      </c>
      <c r="B59" s="34">
        <v>9504.26953125</v>
      </c>
      <c r="C59" s="34">
        <v>2086.20703125</v>
      </c>
      <c r="D59" s="34">
        <v>7.348175048828125</v>
      </c>
      <c r="E59" s="34">
        <v>1068.5</v>
      </c>
      <c r="F59" s="34">
        <v>172.30000305175781</v>
      </c>
      <c r="G59" s="34">
        <v>6094.43115234375</v>
      </c>
      <c r="H59" s="34">
        <v>224.03955078125</v>
      </c>
      <c r="I59" s="34">
        <v>2232.61474609375</v>
      </c>
      <c r="J59" s="34">
        <v>6886.140625</v>
      </c>
    </row>
    <row r="60" spans="1:10" ht="15" x14ac:dyDescent="0.25">
      <c r="A60" s="33">
        <v>38657</v>
      </c>
      <c r="B60" s="34">
        <v>9571.66015625</v>
      </c>
      <c r="C60" s="34">
        <v>2192.570068359375</v>
      </c>
      <c r="D60" s="34">
        <v>12.436640739440918</v>
      </c>
      <c r="E60" s="34">
        <v>1873.800048828125</v>
      </c>
      <c r="F60" s="34">
        <v>56.099998474121094</v>
      </c>
      <c r="G60" s="34">
        <v>6537.64013671875</v>
      </c>
      <c r="H60" s="34">
        <v>197.7244873046875</v>
      </c>
      <c r="I60" s="34">
        <v>2324.12841796875</v>
      </c>
      <c r="J60" s="34">
        <v>7451.60595703125</v>
      </c>
    </row>
    <row r="61" spans="1:10" ht="15" x14ac:dyDescent="0.25">
      <c r="A61" s="33">
        <v>38687</v>
      </c>
      <c r="B61" s="34">
        <v>10238.6767578125</v>
      </c>
      <c r="C61" s="34">
        <v>2394.30224609375</v>
      </c>
      <c r="D61" s="34">
        <v>16.431062698364258</v>
      </c>
      <c r="E61" s="34">
        <v>2151.60009765625</v>
      </c>
      <c r="F61" s="34">
        <v>98.699996948242188</v>
      </c>
      <c r="G61" s="34">
        <v>7079.8603515625</v>
      </c>
      <c r="H61" s="34">
        <v>261.29916381835937</v>
      </c>
      <c r="I61" s="34">
        <v>2609.94384765625</v>
      </c>
      <c r="J61" s="34">
        <v>7072.1875</v>
      </c>
    </row>
    <row r="62" spans="1:10" ht="15" x14ac:dyDescent="0.25">
      <c r="A62" s="33">
        <v>38718</v>
      </c>
      <c r="B62" s="34">
        <v>8495.744140625</v>
      </c>
      <c r="C62" s="34">
        <v>2631.22021484375</v>
      </c>
      <c r="D62" s="34">
        <v>95.189056396484375</v>
      </c>
      <c r="E62" s="34">
        <v>1858.0999755859375</v>
      </c>
      <c r="F62" s="34">
        <v>305.89999389648437</v>
      </c>
      <c r="G62" s="34">
        <v>8519.5009765625</v>
      </c>
      <c r="H62" s="34">
        <v>1203.7685546875</v>
      </c>
      <c r="I62" s="34">
        <v>2838.828857421875</v>
      </c>
      <c r="J62" s="34">
        <v>5862.55712890625</v>
      </c>
    </row>
    <row r="63" spans="1:10" ht="15" x14ac:dyDescent="0.25">
      <c r="A63" s="33">
        <v>38749</v>
      </c>
      <c r="B63" s="34">
        <v>7450.00634765625</v>
      </c>
      <c r="C63" s="34">
        <v>2354.955810546875</v>
      </c>
      <c r="D63" s="34">
        <v>87.532371520996094</v>
      </c>
      <c r="E63" s="34">
        <v>1582</v>
      </c>
      <c r="F63" s="34">
        <v>353</v>
      </c>
      <c r="G63" s="34">
        <v>7756.4013671875</v>
      </c>
      <c r="H63" s="34">
        <v>991.29803466796875</v>
      </c>
      <c r="I63" s="34">
        <v>2550.980224609375</v>
      </c>
      <c r="J63" s="34">
        <v>6114.35791015625</v>
      </c>
    </row>
    <row r="64" spans="1:10" ht="15" x14ac:dyDescent="0.25">
      <c r="A64" s="33">
        <v>38777</v>
      </c>
      <c r="B64" s="34">
        <v>8295.29296875</v>
      </c>
      <c r="C64" s="34">
        <v>2512.91162109375</v>
      </c>
      <c r="D64" s="34">
        <v>44.028343200683594</v>
      </c>
      <c r="E64" s="34">
        <v>1697.9000244140625</v>
      </c>
      <c r="F64" s="34">
        <v>357.20001220703125</v>
      </c>
      <c r="G64" s="34">
        <v>8717.8564453125</v>
      </c>
      <c r="H64" s="34">
        <v>1023.5331420898437</v>
      </c>
      <c r="I64" s="34">
        <v>2198.530029296875</v>
      </c>
      <c r="J64" s="34">
        <v>6845.45947265625</v>
      </c>
    </row>
    <row r="65" spans="1:10" ht="15" x14ac:dyDescent="0.25">
      <c r="A65" s="33">
        <v>38808</v>
      </c>
      <c r="B65" s="34">
        <v>7636.8291015625</v>
      </c>
      <c r="C65" s="34">
        <v>2369.83447265625</v>
      </c>
      <c r="D65" s="34">
        <v>1.3137065172195435</v>
      </c>
      <c r="E65" s="34">
        <v>1394</v>
      </c>
      <c r="F65" s="34">
        <v>325</v>
      </c>
      <c r="G65" s="34">
        <v>6537.07275390625</v>
      </c>
      <c r="H65" s="34">
        <v>815.645751953125</v>
      </c>
      <c r="I65" s="34">
        <v>2054.7861328125</v>
      </c>
      <c r="J65" s="34">
        <v>6350.8896484375</v>
      </c>
    </row>
    <row r="66" spans="1:10" ht="15" x14ac:dyDescent="0.25">
      <c r="A66" s="33">
        <v>38838</v>
      </c>
      <c r="B66" s="34">
        <v>7659.052734375</v>
      </c>
      <c r="C66" s="34">
        <v>1908.7760009765625</v>
      </c>
      <c r="D66" s="34">
        <v>0</v>
      </c>
      <c r="E66" s="34">
        <v>1425.5</v>
      </c>
      <c r="F66" s="34">
        <v>277.39999389648437</v>
      </c>
      <c r="G66" s="34">
        <v>6733.72265625</v>
      </c>
      <c r="H66" s="34">
        <v>864.09051513671875</v>
      </c>
      <c r="I66" s="34">
        <v>2346.26611328125</v>
      </c>
      <c r="J66" s="34">
        <v>7458.60400390625</v>
      </c>
    </row>
    <row r="67" spans="1:10" ht="15" x14ac:dyDescent="0.25">
      <c r="A67" s="33">
        <v>38869</v>
      </c>
      <c r="B67" s="34">
        <v>7599.83837890625</v>
      </c>
      <c r="C67" s="34">
        <v>1443.4044189453125</v>
      </c>
      <c r="D67" s="34">
        <v>7.4414186477661133</v>
      </c>
      <c r="E67" s="34">
        <v>1479.9000244140625</v>
      </c>
      <c r="F67" s="34">
        <v>256.29998779296875</v>
      </c>
      <c r="G67" s="34">
        <v>9336.9326171875</v>
      </c>
      <c r="H67" s="34">
        <v>976.38446044921875</v>
      </c>
      <c r="I67" s="34">
        <v>2188.962890625</v>
      </c>
      <c r="J67" s="34">
        <v>9268.2197265625</v>
      </c>
    </row>
    <row r="68" spans="1:10" ht="15" x14ac:dyDescent="0.25">
      <c r="A68" s="33">
        <v>38899</v>
      </c>
      <c r="B68" s="34">
        <v>9030.681640625</v>
      </c>
      <c r="C68" s="34">
        <v>2636.90869140625</v>
      </c>
      <c r="D68" s="34">
        <v>177.66084289550781</v>
      </c>
      <c r="E68" s="34">
        <v>1517.4000244140625</v>
      </c>
      <c r="F68" s="34">
        <v>265.60000610351562</v>
      </c>
      <c r="G68" s="34">
        <v>10452.9013671875</v>
      </c>
      <c r="H68" s="34">
        <v>973.6898193359375</v>
      </c>
      <c r="I68" s="34">
        <v>2487.704345703125</v>
      </c>
      <c r="J68" s="34">
        <v>11914.6787109375</v>
      </c>
    </row>
    <row r="69" spans="1:10" ht="15" x14ac:dyDescent="0.25">
      <c r="A69" s="33">
        <v>38930</v>
      </c>
      <c r="B69" s="34">
        <v>8803.4267578125</v>
      </c>
      <c r="C69" s="34">
        <v>2297.189453125</v>
      </c>
      <c r="D69" s="34">
        <v>47.893764495849609</v>
      </c>
      <c r="E69" s="34">
        <v>1387.9000244140625</v>
      </c>
      <c r="F69" s="34">
        <v>264.20001220703125</v>
      </c>
      <c r="G69" s="34">
        <v>9363.888671875</v>
      </c>
      <c r="H69" s="34">
        <v>1033.1163330078125</v>
      </c>
      <c r="I69" s="34">
        <v>2458.230224609375</v>
      </c>
      <c r="J69" s="34">
        <v>10769.1455078125</v>
      </c>
    </row>
    <row r="70" spans="1:10" ht="15" x14ac:dyDescent="0.25">
      <c r="A70" s="33">
        <v>38961</v>
      </c>
      <c r="B70" s="34">
        <v>8784.7607421875</v>
      </c>
      <c r="C70" s="34">
        <v>2602.339111328125</v>
      </c>
      <c r="D70" s="34">
        <v>42.105812072753906</v>
      </c>
      <c r="E70" s="34">
        <v>1484</v>
      </c>
      <c r="F70" s="34">
        <v>302.79998779296875</v>
      </c>
      <c r="G70" s="34">
        <v>8484.60546875</v>
      </c>
      <c r="H70" s="34">
        <v>933.72637939453125</v>
      </c>
      <c r="I70" s="34">
        <v>2461.84814453125</v>
      </c>
      <c r="J70" s="34">
        <v>9406.736328125</v>
      </c>
    </row>
    <row r="71" spans="1:10" ht="15" x14ac:dyDescent="0.25">
      <c r="A71" s="33">
        <v>38991</v>
      </c>
      <c r="B71" s="34">
        <v>9316.103515625</v>
      </c>
      <c r="C71" s="34">
        <v>2448.302490234375</v>
      </c>
      <c r="D71" s="34">
        <v>64.251609802246094</v>
      </c>
      <c r="E71" s="34">
        <v>1474.199951171875</v>
      </c>
      <c r="F71" s="34">
        <v>493.60000610351562</v>
      </c>
      <c r="G71" s="34">
        <v>9174.0302734375</v>
      </c>
      <c r="H71" s="34">
        <v>695.990966796875</v>
      </c>
      <c r="I71" s="34">
        <v>2721.08740234375</v>
      </c>
      <c r="J71" s="34">
        <v>8224.0283203125</v>
      </c>
    </row>
    <row r="72" spans="1:10" ht="15" x14ac:dyDescent="0.25">
      <c r="A72" s="33">
        <v>39022</v>
      </c>
      <c r="B72" s="34">
        <v>8996.4013671875</v>
      </c>
      <c r="C72" s="34">
        <v>1538.3995361328125</v>
      </c>
      <c r="D72" s="34">
        <v>69.53125</v>
      </c>
      <c r="E72" s="34">
        <v>1587.9000244140625</v>
      </c>
      <c r="F72" s="34">
        <v>471</v>
      </c>
      <c r="G72" s="34">
        <v>8938.501953125</v>
      </c>
      <c r="H72" s="34">
        <v>935.31231689453125</v>
      </c>
      <c r="I72" s="34">
        <v>2708.344482421875</v>
      </c>
      <c r="J72" s="34">
        <v>7902.0439453125</v>
      </c>
    </row>
    <row r="73" spans="1:10" ht="15" x14ac:dyDescent="0.25">
      <c r="A73" s="33">
        <v>39052</v>
      </c>
      <c r="B73" s="34">
        <v>9024.8564453125</v>
      </c>
      <c r="C73" s="34">
        <v>1333.1790771484375</v>
      </c>
      <c r="D73" s="34">
        <v>71.435691833496094</v>
      </c>
      <c r="E73" s="34">
        <v>1798</v>
      </c>
      <c r="F73" s="34">
        <v>387.20001220703125</v>
      </c>
      <c r="G73" s="34">
        <v>8439.9697265625</v>
      </c>
      <c r="H73" s="34">
        <v>1089.3673095703125</v>
      </c>
      <c r="I73" s="34">
        <v>2997.32568359375</v>
      </c>
      <c r="J73" s="34">
        <v>7858.82421875</v>
      </c>
    </row>
    <row r="74" spans="1:10" ht="15" x14ac:dyDescent="0.25">
      <c r="A74" s="33">
        <v>39083</v>
      </c>
      <c r="B74" s="34">
        <v>7633.7919921875</v>
      </c>
      <c r="C74" s="34">
        <v>1019.3807983398437</v>
      </c>
      <c r="D74" s="34">
        <v>48.074680328369141</v>
      </c>
      <c r="E74" s="34">
        <v>1282.699951171875</v>
      </c>
      <c r="F74" s="34">
        <v>939.5999755859375</v>
      </c>
      <c r="G74" s="34">
        <v>9263.2529296875</v>
      </c>
      <c r="H74" s="34">
        <v>2438.8701171875</v>
      </c>
      <c r="I74" s="34">
        <v>2575.396728515625</v>
      </c>
      <c r="J74" s="34">
        <v>7101.42333984375</v>
      </c>
    </row>
    <row r="75" spans="1:10" ht="15" x14ac:dyDescent="0.25">
      <c r="A75" s="33">
        <v>39114</v>
      </c>
      <c r="B75" s="34">
        <v>7940.61474609375</v>
      </c>
      <c r="C75" s="34">
        <v>1562.2003173828125</v>
      </c>
      <c r="D75" s="34">
        <v>223.5281982421875</v>
      </c>
      <c r="E75" s="34">
        <v>1154.9000244140625</v>
      </c>
      <c r="F75" s="34">
        <v>934.9000244140625</v>
      </c>
      <c r="G75" s="34">
        <v>9484.1640625</v>
      </c>
      <c r="H75" s="34">
        <v>2345.80029296875</v>
      </c>
      <c r="I75" s="34">
        <v>2492.92138671875</v>
      </c>
      <c r="J75" s="34">
        <v>6450.4814453125</v>
      </c>
    </row>
    <row r="76" spans="1:10" ht="15" x14ac:dyDescent="0.25">
      <c r="A76" s="33">
        <v>39142</v>
      </c>
      <c r="B76" s="34">
        <v>6612.2021484375</v>
      </c>
      <c r="C76" s="34">
        <v>1852.31396484375</v>
      </c>
      <c r="D76" s="34">
        <v>59.446521759033203</v>
      </c>
      <c r="E76" s="34">
        <v>1481</v>
      </c>
      <c r="F76" s="34">
        <v>1008.5999755859375</v>
      </c>
      <c r="G76" s="34">
        <v>9253.4296875</v>
      </c>
      <c r="H76" s="34">
        <v>1885.087890625</v>
      </c>
      <c r="I76" s="34">
        <v>2454.10693359375</v>
      </c>
      <c r="J76" s="34">
        <v>7049.83642578125</v>
      </c>
    </row>
    <row r="77" spans="1:10" ht="15" x14ac:dyDescent="0.25">
      <c r="A77" s="33">
        <v>39173</v>
      </c>
      <c r="B77" s="34">
        <v>6411.03857421875</v>
      </c>
      <c r="C77" s="34">
        <v>1810.0872802734375</v>
      </c>
      <c r="D77" s="34">
        <v>43.918865203857422</v>
      </c>
      <c r="E77" s="34">
        <v>1332.4000244140625</v>
      </c>
      <c r="F77" s="34">
        <v>861.20001220703125</v>
      </c>
      <c r="G77" s="34">
        <v>7437.89892578125</v>
      </c>
      <c r="H77" s="34">
        <v>1527.636474609375</v>
      </c>
      <c r="I77" s="34">
        <v>1986.525390625</v>
      </c>
      <c r="J77" s="34">
        <v>5780.4921875</v>
      </c>
    </row>
    <row r="78" spans="1:10" ht="15" x14ac:dyDescent="0.25">
      <c r="A78" s="33">
        <v>39203</v>
      </c>
      <c r="B78" s="34">
        <v>6131.79052734375</v>
      </c>
      <c r="C78" s="34">
        <v>1770.47900390625</v>
      </c>
      <c r="D78" s="34">
        <v>28.289390563964844</v>
      </c>
      <c r="E78" s="34">
        <v>1037.5</v>
      </c>
      <c r="F78" s="34">
        <v>843.70001220703125</v>
      </c>
      <c r="G78" s="34">
        <v>6886.97509765625</v>
      </c>
      <c r="H78" s="34">
        <v>1484.5252685546875</v>
      </c>
      <c r="I78" s="34">
        <v>2033.9241943359375</v>
      </c>
      <c r="J78" s="34">
        <v>6470.88525390625</v>
      </c>
    </row>
    <row r="79" spans="1:10" ht="15" x14ac:dyDescent="0.25">
      <c r="A79" s="33">
        <v>39234</v>
      </c>
      <c r="B79" s="34">
        <v>6443.92578125</v>
      </c>
      <c r="C79" s="34">
        <v>1702.548583984375</v>
      </c>
      <c r="D79" s="34">
        <v>32.765495300292969</v>
      </c>
      <c r="E79" s="34">
        <v>802.5999755859375</v>
      </c>
      <c r="F79" s="34">
        <v>842.70001220703125</v>
      </c>
      <c r="G79" s="34">
        <v>7661.10693359375</v>
      </c>
      <c r="H79" s="34">
        <v>2021.9180908203125</v>
      </c>
      <c r="I79" s="34">
        <v>1868.0792236328125</v>
      </c>
      <c r="J79" s="34">
        <v>6900.10107421875</v>
      </c>
    </row>
    <row r="80" spans="1:10" ht="15" x14ac:dyDescent="0.25">
      <c r="A80" s="33">
        <v>39264</v>
      </c>
      <c r="B80" s="34">
        <v>7305.90625</v>
      </c>
      <c r="C80" s="34">
        <v>1465.285400390625</v>
      </c>
      <c r="D80" s="34">
        <v>80.435569763183594</v>
      </c>
      <c r="E80" s="34">
        <v>1453</v>
      </c>
      <c r="F80" s="34">
        <v>862.20001220703125</v>
      </c>
      <c r="G80" s="34">
        <v>7790.546875</v>
      </c>
      <c r="H80" s="34">
        <v>2014.182373046875</v>
      </c>
      <c r="I80" s="34">
        <v>2313.915771484375</v>
      </c>
      <c r="J80" s="34">
        <v>10338.0380859375</v>
      </c>
    </row>
    <row r="81" spans="1:10" ht="15" x14ac:dyDescent="0.25">
      <c r="A81" s="33">
        <v>39295</v>
      </c>
      <c r="B81" s="34">
        <v>7284.541015625</v>
      </c>
      <c r="C81" s="34">
        <v>1660.3692626953125</v>
      </c>
      <c r="D81" s="34">
        <v>29.335451126098633</v>
      </c>
      <c r="E81" s="34">
        <v>1336.0999755859375</v>
      </c>
      <c r="F81" s="34">
        <v>874.4000244140625</v>
      </c>
      <c r="G81" s="34">
        <v>9583.70703125</v>
      </c>
      <c r="H81" s="34">
        <v>1990.7161865234375</v>
      </c>
      <c r="I81" s="34">
        <v>2348.685302734375</v>
      </c>
      <c r="J81" s="34">
        <v>10842.193359375</v>
      </c>
    </row>
    <row r="82" spans="1:10" ht="15" x14ac:dyDescent="0.25">
      <c r="A82" s="33">
        <v>39326</v>
      </c>
      <c r="B82" s="34">
        <v>6853.53466796875</v>
      </c>
      <c r="C82" s="34">
        <v>1302.1201171875</v>
      </c>
      <c r="D82" s="34">
        <v>7.3809928894042969</v>
      </c>
      <c r="E82" s="34">
        <v>1390</v>
      </c>
      <c r="F82" s="34">
        <v>831.29998779296875</v>
      </c>
      <c r="G82" s="34">
        <v>8334.11328125</v>
      </c>
      <c r="H82" s="34">
        <v>1970.5126953125</v>
      </c>
      <c r="I82" s="34">
        <v>2132.842041015625</v>
      </c>
      <c r="J82" s="34">
        <v>9213.6875</v>
      </c>
    </row>
    <row r="83" spans="1:10" ht="15" x14ac:dyDescent="0.25">
      <c r="A83" s="33">
        <v>39356</v>
      </c>
      <c r="B83" s="34">
        <v>7475.3974609375</v>
      </c>
      <c r="C83" s="34">
        <v>1789.4234619140625</v>
      </c>
      <c r="D83" s="34">
        <v>0</v>
      </c>
      <c r="E83" s="34">
        <v>1040.800048828125</v>
      </c>
      <c r="F83" s="34">
        <v>847.5999755859375</v>
      </c>
      <c r="G83" s="34">
        <v>8845.646484375</v>
      </c>
      <c r="H83" s="34">
        <v>1552.425537109375</v>
      </c>
      <c r="I83" s="34">
        <v>2266.27392578125</v>
      </c>
      <c r="J83" s="34">
        <v>7298.67822265625</v>
      </c>
    </row>
    <row r="84" spans="1:10" ht="15" x14ac:dyDescent="0.25">
      <c r="A84" s="33">
        <v>39387</v>
      </c>
      <c r="B84" s="34">
        <v>7701.2607421875</v>
      </c>
      <c r="C84" s="34">
        <v>1589.8992919921875</v>
      </c>
      <c r="D84" s="34">
        <v>70.40313720703125</v>
      </c>
      <c r="E84" s="34">
        <v>1386.5</v>
      </c>
      <c r="F84" s="34">
        <v>870.70001220703125</v>
      </c>
      <c r="G84" s="34">
        <v>8585.873046875</v>
      </c>
      <c r="H84" s="34">
        <v>1790.59814453125</v>
      </c>
      <c r="I84" s="34">
        <v>2377.4658203125</v>
      </c>
      <c r="J84" s="34">
        <v>7021.939453125</v>
      </c>
    </row>
    <row r="85" spans="1:10" ht="15" x14ac:dyDescent="0.25">
      <c r="A85" s="33">
        <v>39417</v>
      </c>
      <c r="B85" s="34">
        <v>7896.7333984375</v>
      </c>
      <c r="C85" s="34">
        <v>1848.7254638671875</v>
      </c>
      <c r="D85" s="34">
        <v>55.345775604248047</v>
      </c>
      <c r="E85" s="34">
        <v>1051.0999755859375</v>
      </c>
      <c r="F85" s="34">
        <v>1092.4000244140625</v>
      </c>
      <c r="G85" s="34">
        <v>9177.111328125</v>
      </c>
      <c r="H85" s="34">
        <v>2148.992431640625</v>
      </c>
      <c r="I85" s="34">
        <v>2736.903564453125</v>
      </c>
      <c r="J85" s="34">
        <v>7054.11865234375</v>
      </c>
    </row>
    <row r="86" spans="1:10" ht="15" x14ac:dyDescent="0.25">
      <c r="A86" s="33">
        <v>39448</v>
      </c>
      <c r="B86" s="34">
        <v>9327.955078125</v>
      </c>
      <c r="C86" s="34">
        <v>2115.320556640625</v>
      </c>
      <c r="D86" s="34">
        <v>25.981731414794922</v>
      </c>
      <c r="E86" s="34">
        <v>1676.199951171875</v>
      </c>
      <c r="F86" s="34">
        <v>1332</v>
      </c>
      <c r="G86" s="34">
        <v>9552.6982421875</v>
      </c>
      <c r="H86" s="34">
        <v>245.6478271484375</v>
      </c>
      <c r="I86" s="34">
        <v>3279.06689453125</v>
      </c>
      <c r="J86" s="34">
        <v>7988.1572265625</v>
      </c>
    </row>
    <row r="87" spans="1:10" ht="15" x14ac:dyDescent="0.25">
      <c r="A87" s="33">
        <v>39479</v>
      </c>
      <c r="B87" s="34">
        <v>8654.970703125</v>
      </c>
      <c r="C87" s="34">
        <v>2190.495361328125</v>
      </c>
      <c r="D87" s="34">
        <v>12.799961090087891</v>
      </c>
      <c r="E87" s="34">
        <v>1538</v>
      </c>
      <c r="F87" s="34">
        <v>1176.5</v>
      </c>
      <c r="G87" s="34">
        <v>9617.5068359375</v>
      </c>
      <c r="H87" s="34">
        <v>229.30264282226562</v>
      </c>
      <c r="I87" s="34">
        <v>3002.82177734375</v>
      </c>
      <c r="J87" s="34">
        <v>7625.14501953125</v>
      </c>
    </row>
    <row r="88" spans="1:10" ht="15" x14ac:dyDescent="0.25">
      <c r="A88" s="33">
        <v>39508</v>
      </c>
      <c r="B88" s="34">
        <v>8825.64453125</v>
      </c>
      <c r="C88" s="34">
        <v>2194.13720703125</v>
      </c>
      <c r="D88" s="34">
        <v>16.50529670715332</v>
      </c>
      <c r="E88" s="34">
        <v>1607.300048828125</v>
      </c>
      <c r="F88" s="34">
        <v>1189.5999755859375</v>
      </c>
      <c r="G88" s="34">
        <v>9896.216796875</v>
      </c>
      <c r="H88" s="34">
        <v>233.02732849121094</v>
      </c>
      <c r="I88" s="34">
        <v>2996.992431640625</v>
      </c>
      <c r="J88" s="34">
        <v>8175.044921875</v>
      </c>
    </row>
    <row r="89" spans="1:10" ht="15" x14ac:dyDescent="0.25">
      <c r="A89" s="33">
        <v>39539</v>
      </c>
      <c r="B89" s="34">
        <v>8675.787109375</v>
      </c>
      <c r="C89" s="34">
        <v>2231.984619140625</v>
      </c>
      <c r="D89" s="34">
        <v>7.6861734390258789</v>
      </c>
      <c r="E89" s="34">
        <v>536.70001220703125</v>
      </c>
      <c r="F89" s="34">
        <v>959.5</v>
      </c>
      <c r="G89" s="34">
        <v>7644.6318359375</v>
      </c>
      <c r="H89" s="34">
        <v>157.67796325683594</v>
      </c>
      <c r="I89" s="34">
        <v>2718.927490234375</v>
      </c>
      <c r="J89" s="34">
        <v>6618.30615234375</v>
      </c>
    </row>
    <row r="90" spans="1:10" ht="15" x14ac:dyDescent="0.25">
      <c r="A90" s="33">
        <v>39569</v>
      </c>
      <c r="B90" s="34">
        <v>8969.7373046875</v>
      </c>
      <c r="C90" s="34">
        <v>1960.1658935546875</v>
      </c>
      <c r="D90" s="34">
        <v>0</v>
      </c>
      <c r="E90" s="34">
        <v>596.20001220703125</v>
      </c>
      <c r="F90" s="34">
        <v>915.70001220703125</v>
      </c>
      <c r="G90" s="34">
        <v>6733.32275390625</v>
      </c>
      <c r="H90" s="34">
        <v>195.23812866210937</v>
      </c>
      <c r="I90" s="34">
        <v>2640.342041015625</v>
      </c>
      <c r="J90" s="34">
        <v>7140.66162109375</v>
      </c>
    </row>
    <row r="91" spans="1:10" ht="15" x14ac:dyDescent="0.25">
      <c r="A91" s="33">
        <v>39600</v>
      </c>
      <c r="B91" s="34">
        <v>7703.55908203125</v>
      </c>
      <c r="C91" s="34">
        <v>1210.2337646484375</v>
      </c>
      <c r="D91" s="34">
        <v>8.9521284103393555</v>
      </c>
      <c r="E91" s="34">
        <v>888.29998779296875</v>
      </c>
      <c r="F91" s="34">
        <v>990.0999755859375</v>
      </c>
      <c r="G91" s="34">
        <v>7767.2451171875</v>
      </c>
      <c r="H91" s="34">
        <v>182.14752197265625</v>
      </c>
      <c r="I91" s="34">
        <v>2366.464599609375</v>
      </c>
      <c r="J91" s="34">
        <v>8570.236328125</v>
      </c>
    </row>
    <row r="92" spans="1:10" ht="15" x14ac:dyDescent="0.25">
      <c r="A92" s="33">
        <v>39630</v>
      </c>
      <c r="B92" s="34">
        <v>8251.7822265625</v>
      </c>
      <c r="C92" s="34">
        <v>2071.301025390625</v>
      </c>
      <c r="D92" s="34">
        <v>8.4071197509765625</v>
      </c>
      <c r="E92" s="34">
        <v>1327.5</v>
      </c>
      <c r="F92" s="34">
        <v>1113.5999755859375</v>
      </c>
      <c r="G92" s="34">
        <v>7820.88720703125</v>
      </c>
      <c r="H92" s="34">
        <v>179.20634460449219</v>
      </c>
      <c r="I92" s="34">
        <v>2648.099853515625</v>
      </c>
      <c r="J92" s="34">
        <v>11045.623046875</v>
      </c>
    </row>
    <row r="93" spans="1:10" ht="15" x14ac:dyDescent="0.25">
      <c r="A93" s="33">
        <v>39661</v>
      </c>
      <c r="B93" s="34">
        <v>8531.8154296875</v>
      </c>
      <c r="C93" s="34">
        <v>2225.2314453125</v>
      </c>
      <c r="D93" s="34">
        <v>36.827808380126953</v>
      </c>
      <c r="E93" s="34">
        <v>1354.0999755859375</v>
      </c>
      <c r="F93" s="34">
        <v>1012</v>
      </c>
      <c r="G93" s="34">
        <v>7459.21044921875</v>
      </c>
      <c r="H93" s="34">
        <v>179.12197875976562</v>
      </c>
      <c r="I93" s="34">
        <v>2817.387939453125</v>
      </c>
      <c r="J93" s="34">
        <v>11183.8818359375</v>
      </c>
    </row>
    <row r="94" spans="1:10" ht="15" x14ac:dyDescent="0.25">
      <c r="A94" s="33">
        <v>39692</v>
      </c>
      <c r="B94" s="34">
        <v>7373.42626953125</v>
      </c>
      <c r="C94" s="34">
        <v>2154.280029296875</v>
      </c>
      <c r="D94" s="34">
        <v>0.25176540017127991</v>
      </c>
      <c r="E94" s="34">
        <v>744.0999755859375</v>
      </c>
      <c r="F94" s="34">
        <v>1016.4000244140625</v>
      </c>
      <c r="G94" s="34">
        <v>7425.22900390625</v>
      </c>
      <c r="H94" s="34">
        <v>172.45613098144531</v>
      </c>
      <c r="I94" s="34">
        <v>2447.095947265625</v>
      </c>
      <c r="J94" s="34">
        <v>10173.01171875</v>
      </c>
    </row>
    <row r="95" spans="1:10" ht="15" x14ac:dyDescent="0.25">
      <c r="A95" s="33">
        <v>39722</v>
      </c>
      <c r="B95" s="34">
        <v>7811.6376953125</v>
      </c>
      <c r="C95" s="34">
        <v>2331.520751953125</v>
      </c>
      <c r="D95" s="34">
        <v>4.5985684394836426</v>
      </c>
      <c r="E95" s="34">
        <v>1037</v>
      </c>
      <c r="F95" s="34">
        <v>1166.800048828125</v>
      </c>
      <c r="G95" s="34">
        <v>7923.14990234375</v>
      </c>
      <c r="H95" s="34">
        <v>191.76658630371094</v>
      </c>
      <c r="I95" s="34">
        <v>2675.991943359375</v>
      </c>
      <c r="J95" s="34">
        <v>9377.2060546875</v>
      </c>
    </row>
    <row r="96" spans="1:10" ht="15" x14ac:dyDescent="0.25">
      <c r="A96" s="33">
        <v>39753</v>
      </c>
      <c r="B96" s="34">
        <v>8674.9091796875</v>
      </c>
      <c r="C96" s="34">
        <v>2322.98193359375</v>
      </c>
      <c r="D96" s="34">
        <v>18.850238800048828</v>
      </c>
      <c r="E96" s="34">
        <v>1636.0999755859375</v>
      </c>
      <c r="F96" s="34">
        <v>1113</v>
      </c>
      <c r="G96" s="34">
        <v>8437.9482421875</v>
      </c>
      <c r="H96" s="34">
        <v>218.41790771484375</v>
      </c>
      <c r="I96" s="34">
        <v>2777.179931640625</v>
      </c>
      <c r="J96" s="34">
        <v>8219.8505859375</v>
      </c>
    </row>
    <row r="97" spans="1:10" ht="15" x14ac:dyDescent="0.25">
      <c r="A97" s="33">
        <v>39783</v>
      </c>
      <c r="B97" s="34">
        <v>9311.291015625</v>
      </c>
      <c r="C97" s="34">
        <v>2492.214599609375</v>
      </c>
      <c r="D97" s="34">
        <v>42.748271942138672</v>
      </c>
      <c r="E97" s="34">
        <v>1824</v>
      </c>
      <c r="F97" s="34">
        <v>1134.300048828125</v>
      </c>
      <c r="G97" s="34">
        <v>8649.2255859375</v>
      </c>
      <c r="H97" s="34">
        <v>278.10916137695312</v>
      </c>
      <c r="I97" s="34">
        <v>3364.21826171875</v>
      </c>
      <c r="J97" s="34">
        <v>8276.8955078125</v>
      </c>
    </row>
    <row r="98" spans="1:10" ht="15" x14ac:dyDescent="0.25">
      <c r="A98" s="33">
        <v>39814</v>
      </c>
      <c r="B98" s="34">
        <v>7890.44482421875</v>
      </c>
      <c r="C98" s="34">
        <v>2464.965087890625</v>
      </c>
      <c r="D98" s="34">
        <v>122.08603668212891</v>
      </c>
      <c r="E98" s="34">
        <v>1853.0999755859375</v>
      </c>
      <c r="F98" s="34">
        <v>1531.5</v>
      </c>
      <c r="G98" s="34">
        <v>10523.263671875</v>
      </c>
      <c r="H98" s="34">
        <v>264.43359375</v>
      </c>
      <c r="I98" s="34">
        <v>3193.5283203125</v>
      </c>
      <c r="J98" s="34">
        <v>7587.462890625</v>
      </c>
    </row>
    <row r="99" spans="1:10" ht="15" x14ac:dyDescent="0.25">
      <c r="A99" s="33">
        <v>39845</v>
      </c>
      <c r="B99" s="34">
        <v>7504.419921875</v>
      </c>
      <c r="C99" s="34">
        <v>2181.979736328125</v>
      </c>
      <c r="D99" s="34">
        <v>19.548336029052734</v>
      </c>
      <c r="E99" s="34">
        <v>1667.699951171875</v>
      </c>
      <c r="F99" s="34">
        <v>1456.800048828125</v>
      </c>
      <c r="G99" s="34">
        <v>8214.591796875</v>
      </c>
      <c r="H99" s="34">
        <v>229.03561401367187</v>
      </c>
      <c r="I99" s="34">
        <v>2722.310546875</v>
      </c>
      <c r="J99" s="34">
        <v>6728.0048828125</v>
      </c>
    </row>
    <row r="100" spans="1:10" ht="15" x14ac:dyDescent="0.25">
      <c r="A100" s="33">
        <v>39873</v>
      </c>
      <c r="B100" s="34">
        <v>7913.8515625</v>
      </c>
      <c r="C100" s="34">
        <v>2278.128173828125</v>
      </c>
      <c r="D100" s="34">
        <v>27.166173934936523</v>
      </c>
      <c r="E100" s="34">
        <v>1776.800048828125</v>
      </c>
      <c r="F100" s="34">
        <v>1427</v>
      </c>
      <c r="G100" s="34">
        <v>8141.04541015625</v>
      </c>
      <c r="H100" s="34">
        <v>246.46568298339844</v>
      </c>
      <c r="I100" s="34">
        <v>2874.822265625</v>
      </c>
      <c r="J100" s="34">
        <v>7363.91748046875</v>
      </c>
    </row>
    <row r="101" spans="1:10" ht="15" x14ac:dyDescent="0.25">
      <c r="A101" s="33">
        <v>39904</v>
      </c>
      <c r="B101" s="34">
        <v>6835.59716796875</v>
      </c>
      <c r="C101" s="34">
        <v>2139.90478515625</v>
      </c>
      <c r="D101" s="34">
        <v>73.350784301757813</v>
      </c>
      <c r="E101" s="34">
        <v>1409.5</v>
      </c>
      <c r="F101" s="34">
        <v>1132.300048828125</v>
      </c>
      <c r="G101" s="34">
        <v>6300.0146484375</v>
      </c>
      <c r="H101" s="34">
        <v>175.32749938964844</v>
      </c>
      <c r="I101" s="34">
        <v>2444.717529296875</v>
      </c>
      <c r="J101" s="34">
        <v>6442.0166015625</v>
      </c>
    </row>
    <row r="102" spans="1:10" ht="15" x14ac:dyDescent="0.25">
      <c r="A102" s="33">
        <v>39934</v>
      </c>
      <c r="B102" s="34">
        <v>6814.96142578125</v>
      </c>
      <c r="C102" s="34">
        <v>1456.842529296875</v>
      </c>
      <c r="D102" s="34">
        <v>0</v>
      </c>
      <c r="E102" s="34">
        <v>1658.199951171875</v>
      </c>
      <c r="F102" s="34">
        <v>1233.5999755859375</v>
      </c>
      <c r="G102" s="34">
        <v>7069.29150390625</v>
      </c>
      <c r="H102" s="34">
        <v>189.70181274414062</v>
      </c>
      <c r="I102" s="34">
        <v>2658.037353515625</v>
      </c>
      <c r="J102" s="34">
        <v>7274.111328125</v>
      </c>
    </row>
    <row r="103" spans="1:10" ht="15" x14ac:dyDescent="0.25">
      <c r="A103" s="33">
        <v>39965</v>
      </c>
      <c r="B103" s="34">
        <v>6909.7724609375</v>
      </c>
      <c r="C103" s="34">
        <v>780.0491943359375</v>
      </c>
      <c r="D103" s="34">
        <v>4.7139415740966797</v>
      </c>
      <c r="E103" s="34">
        <v>1637.800048828125</v>
      </c>
      <c r="F103" s="34">
        <v>1313.4000244140625</v>
      </c>
      <c r="G103" s="34">
        <v>6381.37060546875</v>
      </c>
      <c r="H103" s="34">
        <v>181.56126403808594</v>
      </c>
      <c r="I103" s="34">
        <v>2629.839111328125</v>
      </c>
      <c r="J103" s="34">
        <v>7041.07080078125</v>
      </c>
    </row>
    <row r="104" spans="1:10" ht="15" x14ac:dyDescent="0.25">
      <c r="A104" s="33">
        <v>39995</v>
      </c>
      <c r="B104" s="34">
        <v>7329.19970703125</v>
      </c>
      <c r="C104" s="34">
        <v>1909.4755859375</v>
      </c>
      <c r="D104" s="34">
        <v>7.1094322204589844</v>
      </c>
      <c r="E104" s="34">
        <v>1657.5999755859375</v>
      </c>
      <c r="F104" s="34">
        <v>1324</v>
      </c>
      <c r="G104" s="34">
        <v>5883.46240234375</v>
      </c>
      <c r="H104" s="34">
        <v>191.02191162109375</v>
      </c>
      <c r="I104" s="34">
        <v>2680.21435546875</v>
      </c>
      <c r="J104" s="34">
        <v>10690.44140625</v>
      </c>
    </row>
    <row r="105" spans="1:10" ht="15" x14ac:dyDescent="0.25">
      <c r="A105" s="33">
        <v>40026</v>
      </c>
      <c r="B105" s="34">
        <v>7267.65185546875</v>
      </c>
      <c r="C105" s="34">
        <v>2091.021728515625</v>
      </c>
      <c r="D105" s="34">
        <v>15.738299369812012</v>
      </c>
      <c r="E105" s="34">
        <v>1038</v>
      </c>
      <c r="F105" s="34">
        <v>1229</v>
      </c>
      <c r="G105" s="34">
        <v>6330.0634765625</v>
      </c>
      <c r="H105" s="34">
        <v>192.34199523925781</v>
      </c>
      <c r="I105" s="34">
        <v>2762.4267578125</v>
      </c>
      <c r="J105" s="34">
        <v>11064.943359375</v>
      </c>
    </row>
    <row r="106" spans="1:10" ht="15" x14ac:dyDescent="0.25">
      <c r="A106" s="33">
        <v>40057</v>
      </c>
      <c r="B106" s="34">
        <v>6836.32275390625</v>
      </c>
      <c r="C106" s="34">
        <v>1137.93115234375</v>
      </c>
      <c r="D106" s="34">
        <v>21.653982162475586</v>
      </c>
      <c r="E106" s="34">
        <v>1374.5</v>
      </c>
      <c r="F106" s="34">
        <v>1183.199951171875</v>
      </c>
      <c r="G106" s="34">
        <v>6099.6328125</v>
      </c>
      <c r="H106" s="34">
        <v>188.1861572265625</v>
      </c>
      <c r="I106" s="34">
        <v>2705.829345703125</v>
      </c>
      <c r="J106" s="34">
        <v>10289.96875</v>
      </c>
    </row>
    <row r="107" spans="1:10" ht="15" x14ac:dyDescent="0.25">
      <c r="A107" s="33">
        <v>40087</v>
      </c>
      <c r="B107" s="34">
        <v>7241.8935546875</v>
      </c>
      <c r="C107" s="34">
        <v>1269.8758544921875</v>
      </c>
      <c r="D107" s="34">
        <v>16.187908172607422</v>
      </c>
      <c r="E107" s="34">
        <v>1535</v>
      </c>
      <c r="F107" s="34">
        <v>1431.4000244140625</v>
      </c>
      <c r="G107" s="34">
        <v>7420.02001953125</v>
      </c>
      <c r="H107" s="34">
        <v>206.36184692382812</v>
      </c>
      <c r="I107" s="34">
        <v>2881.062744140625</v>
      </c>
      <c r="J107" s="34">
        <v>8412.0224609375</v>
      </c>
    </row>
    <row r="108" spans="1:10" ht="15" x14ac:dyDescent="0.25">
      <c r="A108" s="33">
        <v>40118</v>
      </c>
      <c r="B108" s="34">
        <v>7382.1201171875</v>
      </c>
      <c r="C108" s="34">
        <v>2226.809814453125</v>
      </c>
      <c r="D108" s="34">
        <v>66.556083679199219</v>
      </c>
      <c r="E108" s="34">
        <v>1555.9000244140625</v>
      </c>
      <c r="F108" s="34">
        <v>1504</v>
      </c>
      <c r="G108" s="34">
        <v>6729.42578125</v>
      </c>
      <c r="H108" s="34">
        <v>220.78504943847656</v>
      </c>
      <c r="I108" s="34">
        <v>2863.241943359375</v>
      </c>
      <c r="J108" s="34">
        <v>7723.4912109375</v>
      </c>
    </row>
    <row r="109" spans="1:10" ht="15" x14ac:dyDescent="0.25">
      <c r="A109" s="33">
        <v>40148</v>
      </c>
      <c r="B109" s="34">
        <v>7484.6357421875</v>
      </c>
      <c r="C109" s="34">
        <v>2413.66650390625</v>
      </c>
      <c r="D109" s="34">
        <v>65.514358520507813</v>
      </c>
      <c r="E109" s="34">
        <v>1608.699951171875</v>
      </c>
      <c r="F109" s="34">
        <v>1638.5999755859375</v>
      </c>
      <c r="G109" s="34">
        <v>8349.248046875</v>
      </c>
      <c r="H109" s="34">
        <v>247.82244873046875</v>
      </c>
      <c r="I109" s="34">
        <v>3308.1953125</v>
      </c>
      <c r="J109" s="34">
        <v>7874.21337890625</v>
      </c>
    </row>
    <row r="110" spans="1:10" ht="15" x14ac:dyDescent="0.25">
      <c r="A110" s="33">
        <v>40179</v>
      </c>
      <c r="B110" s="34">
        <v>8196.5166015625</v>
      </c>
      <c r="C110" s="34">
        <v>2167.96142578125</v>
      </c>
      <c r="D110" s="34">
        <v>21.425561904907227</v>
      </c>
      <c r="E110" s="34">
        <v>1790.699951171875</v>
      </c>
      <c r="F110" s="34">
        <v>2485</v>
      </c>
      <c r="G110" s="34">
        <v>14629.224609375</v>
      </c>
      <c r="H110" s="34">
        <v>209.41169738769531</v>
      </c>
      <c r="I110" s="34">
        <v>3538.70166015625</v>
      </c>
      <c r="J110" s="34">
        <v>5426.5693359375</v>
      </c>
    </row>
    <row r="111" spans="1:10" ht="15" x14ac:dyDescent="0.25">
      <c r="A111" s="33">
        <v>40210</v>
      </c>
      <c r="B111" s="34">
        <v>7516.869140625</v>
      </c>
      <c r="C111" s="34">
        <v>1956.5435791015625</v>
      </c>
      <c r="D111" s="34">
        <v>25.807611465454102</v>
      </c>
      <c r="E111" s="34">
        <v>1533.9000244140625</v>
      </c>
      <c r="F111" s="34">
        <v>2219.199951171875</v>
      </c>
      <c r="G111" s="34">
        <v>11460.4541015625</v>
      </c>
      <c r="H111" s="34">
        <v>232.33998107910156</v>
      </c>
      <c r="I111" s="34">
        <v>3221.302001953125</v>
      </c>
      <c r="J111" s="34">
        <v>5092.6259765625</v>
      </c>
    </row>
    <row r="112" spans="1:10" ht="15" x14ac:dyDescent="0.25">
      <c r="A112" s="33">
        <v>40238</v>
      </c>
      <c r="B112" s="34">
        <v>7632.5146484375</v>
      </c>
      <c r="C112" s="34">
        <v>2105.564697265625</v>
      </c>
      <c r="D112" s="34">
        <v>55.378910064697266</v>
      </c>
      <c r="E112" s="34">
        <v>1699.800048828125</v>
      </c>
      <c r="F112" s="34">
        <v>2146.10009765625</v>
      </c>
      <c r="G112" s="34">
        <v>9565.0732421875</v>
      </c>
      <c r="H112" s="34">
        <v>240.67059326171875</v>
      </c>
      <c r="I112" s="34">
        <v>3464.519287109375</v>
      </c>
      <c r="J112" s="34">
        <v>5522.56884765625</v>
      </c>
    </row>
    <row r="113" spans="1:10" ht="15" x14ac:dyDescent="0.25">
      <c r="A113" s="33">
        <v>40269</v>
      </c>
      <c r="B113" s="34">
        <v>7847.76220703125</v>
      </c>
      <c r="C113" s="34">
        <v>1910.0794677734375</v>
      </c>
      <c r="D113" s="34">
        <v>15.411619186401367</v>
      </c>
      <c r="E113" s="34">
        <v>1607.5</v>
      </c>
      <c r="F113" s="34">
        <v>1634.199951171875</v>
      </c>
      <c r="G113" s="34">
        <v>8772.9375</v>
      </c>
      <c r="H113" s="34">
        <v>226.824462890625</v>
      </c>
      <c r="I113" s="34">
        <v>2947.906494140625</v>
      </c>
      <c r="J113" s="34">
        <v>4222.93798828125</v>
      </c>
    </row>
    <row r="114" spans="1:10" ht="15" x14ac:dyDescent="0.25">
      <c r="A114" s="33">
        <v>40299</v>
      </c>
      <c r="B114" s="34">
        <v>9217.9580078125</v>
      </c>
      <c r="C114" s="34">
        <v>1484.08251953125</v>
      </c>
      <c r="D114" s="34">
        <v>35.228713989257813</v>
      </c>
      <c r="E114" s="34">
        <v>1552.9000244140625</v>
      </c>
      <c r="F114" s="34">
        <v>1932.300048828125</v>
      </c>
      <c r="G114" s="34">
        <v>11303.576171875</v>
      </c>
      <c r="H114" s="34">
        <v>141.174560546875</v>
      </c>
      <c r="I114" s="34">
        <v>3274.947998046875</v>
      </c>
      <c r="J114" s="34">
        <v>4667.8291015625</v>
      </c>
    </row>
    <row r="115" spans="1:10" ht="15" x14ac:dyDescent="0.25">
      <c r="A115" s="33">
        <v>40330</v>
      </c>
      <c r="B115" s="34">
        <v>8307.6025390625</v>
      </c>
      <c r="C115" s="34">
        <v>845.89117431640625</v>
      </c>
      <c r="D115" s="34">
        <v>15.537380218505859</v>
      </c>
      <c r="E115" s="34">
        <v>1394.800048828125</v>
      </c>
      <c r="F115" s="34">
        <v>1821.4000244140625</v>
      </c>
      <c r="G115" s="34">
        <v>13058.8486328125</v>
      </c>
      <c r="H115" s="34">
        <v>200.20216369628906</v>
      </c>
      <c r="I115" s="34">
        <v>2707.57763671875</v>
      </c>
      <c r="J115" s="34">
        <v>5987.865234375</v>
      </c>
    </row>
    <row r="116" spans="1:10" ht="15" x14ac:dyDescent="0.25">
      <c r="A116" s="33">
        <v>40360</v>
      </c>
      <c r="B116" s="34">
        <v>8923.4853515625</v>
      </c>
      <c r="C116" s="34">
        <v>1287.56494140625</v>
      </c>
      <c r="D116" s="34">
        <v>15.820131301879883</v>
      </c>
      <c r="E116" s="34">
        <v>1562.300048828125</v>
      </c>
      <c r="F116" s="34">
        <v>1845.699951171875</v>
      </c>
      <c r="G116" s="34">
        <v>15876.9599609375</v>
      </c>
      <c r="H116" s="34">
        <v>192.72499084472656</v>
      </c>
      <c r="I116" s="34">
        <v>2701.453369140625</v>
      </c>
      <c r="J116" s="34">
        <v>10159.890625</v>
      </c>
    </row>
    <row r="117" spans="1:10" ht="15" x14ac:dyDescent="0.25">
      <c r="A117" s="33">
        <v>40391</v>
      </c>
      <c r="B117" s="34">
        <v>8636.6142578125</v>
      </c>
      <c r="C117" s="34">
        <v>1987.4769287109375</v>
      </c>
      <c r="D117" s="34">
        <v>21.480833053588867</v>
      </c>
      <c r="E117" s="34">
        <v>1518.4000244140625</v>
      </c>
      <c r="F117" s="34">
        <v>1854.300048828125</v>
      </c>
      <c r="G117" s="34">
        <v>14504.1943359375</v>
      </c>
      <c r="H117" s="34">
        <v>208.67289733886719</v>
      </c>
      <c r="I117" s="34">
        <v>2519.94140625</v>
      </c>
      <c r="J117" s="34">
        <v>10292.703125</v>
      </c>
    </row>
    <row r="118" spans="1:10" ht="15" x14ac:dyDescent="0.25">
      <c r="A118" s="33">
        <v>40422</v>
      </c>
      <c r="B118" s="34">
        <v>8022.40185546875</v>
      </c>
      <c r="C118" s="34">
        <v>1902.368896484375</v>
      </c>
      <c r="D118" s="34">
        <v>2.3639118671417236</v>
      </c>
      <c r="E118" s="34">
        <v>1352.199951171875</v>
      </c>
      <c r="F118" s="34">
        <v>1776.4000244140625</v>
      </c>
      <c r="G118" s="34">
        <v>8337.5322265625</v>
      </c>
      <c r="H118" s="34">
        <v>196.64828491210937</v>
      </c>
      <c r="I118" s="34">
        <v>1921.9837646484375</v>
      </c>
      <c r="J118" s="34">
        <v>9170.556640625</v>
      </c>
    </row>
    <row r="119" spans="1:10" ht="15" x14ac:dyDescent="0.25">
      <c r="A119" s="33">
        <v>40452</v>
      </c>
      <c r="B119" s="34">
        <v>9003.0458984375</v>
      </c>
      <c r="C119" s="34">
        <v>2110.799560546875</v>
      </c>
      <c r="D119" s="34">
        <v>19.406028747558594</v>
      </c>
      <c r="E119" s="34">
        <v>1589.800048828125</v>
      </c>
      <c r="F119" s="34">
        <v>1896</v>
      </c>
      <c r="G119" s="34">
        <v>8128.4052734375</v>
      </c>
      <c r="H119" s="34">
        <v>224.64627075195312</v>
      </c>
      <c r="I119" s="34">
        <v>2196.019775390625</v>
      </c>
      <c r="J119" s="34">
        <v>8612.2958984375</v>
      </c>
    </row>
    <row r="120" spans="1:10" ht="15" x14ac:dyDescent="0.25">
      <c r="A120" s="33">
        <v>40483</v>
      </c>
      <c r="B120" s="34">
        <v>9326.361328125</v>
      </c>
      <c r="C120" s="34">
        <v>1484.05517578125</v>
      </c>
      <c r="D120" s="34">
        <v>18.792669296264648</v>
      </c>
      <c r="E120" s="34">
        <v>1666.5</v>
      </c>
      <c r="F120" s="34">
        <v>2071.5</v>
      </c>
      <c r="G120" s="34">
        <v>9284.146484375</v>
      </c>
      <c r="H120" s="34">
        <v>202.57142639160156</v>
      </c>
      <c r="I120" s="34">
        <v>3290.501953125</v>
      </c>
      <c r="J120" s="34">
        <v>8152.3125</v>
      </c>
    </row>
    <row r="121" spans="1:10" ht="15" x14ac:dyDescent="0.25">
      <c r="A121" s="33">
        <v>40513</v>
      </c>
      <c r="B121" s="34">
        <v>9603.1259765625</v>
      </c>
      <c r="C121" s="34">
        <v>1573.54833984375</v>
      </c>
      <c r="D121" s="34">
        <v>23.915336608886719</v>
      </c>
      <c r="E121" s="34">
        <v>1654.4000244140625</v>
      </c>
      <c r="F121" s="34">
        <v>1944.5999755859375</v>
      </c>
      <c r="G121" s="34">
        <v>10910.7392578125</v>
      </c>
      <c r="H121" s="34">
        <v>263.4842529296875</v>
      </c>
      <c r="I121" s="34">
        <v>3795.302001953125</v>
      </c>
      <c r="J121" s="34">
        <v>7582.78857421875</v>
      </c>
    </row>
    <row r="122" spans="1:10" ht="15" x14ac:dyDescent="0.25">
      <c r="A122" s="33">
        <v>40544</v>
      </c>
      <c r="B122" s="34">
        <v>10106.2314453125</v>
      </c>
      <c r="C122" s="34">
        <v>1552.71337890625</v>
      </c>
      <c r="D122" s="34">
        <v>164.27142333984375</v>
      </c>
      <c r="E122" s="34">
        <v>1660.699951171875</v>
      </c>
      <c r="F122" s="34">
        <v>2636.300048828125</v>
      </c>
      <c r="G122" s="34">
        <v>10923.69140625</v>
      </c>
      <c r="H122" s="34">
        <v>268.07461547851562</v>
      </c>
      <c r="I122" s="34">
        <v>4618.39306640625</v>
      </c>
      <c r="J122" s="34">
        <v>6609.46484375</v>
      </c>
    </row>
    <row r="123" spans="1:10" ht="15" x14ac:dyDescent="0.25">
      <c r="A123" s="33">
        <v>40575</v>
      </c>
      <c r="B123" s="34">
        <v>9186.2275390625</v>
      </c>
      <c r="C123" s="34">
        <v>1151.9241943359375</v>
      </c>
      <c r="D123" s="34">
        <v>37.556652069091797</v>
      </c>
      <c r="E123" s="34">
        <v>1483.5999755859375</v>
      </c>
      <c r="F123" s="34">
        <v>2543</v>
      </c>
      <c r="G123" s="34">
        <v>8683.2021484375</v>
      </c>
      <c r="H123" s="34">
        <v>230.77395629882813</v>
      </c>
      <c r="I123" s="34">
        <v>4195.7099609375</v>
      </c>
      <c r="J123" s="34">
        <v>6391.59423828125</v>
      </c>
    </row>
    <row r="124" spans="1:10" ht="15" x14ac:dyDescent="0.25">
      <c r="A124" s="33">
        <v>40603</v>
      </c>
      <c r="B124" s="34">
        <v>10136.0810546875</v>
      </c>
      <c r="C124" s="34">
        <v>1188.560302734375</v>
      </c>
      <c r="D124" s="34">
        <v>4.4346489906311035</v>
      </c>
      <c r="E124" s="34">
        <v>1752.800048828125</v>
      </c>
      <c r="F124" s="34">
        <v>2523.39990234375</v>
      </c>
      <c r="G124" s="34">
        <v>8951.4541015625</v>
      </c>
      <c r="H124" s="34">
        <v>248.77679443359375</v>
      </c>
      <c r="I124" s="34">
        <v>4131.32763671875</v>
      </c>
      <c r="J124" s="34">
        <v>6442.51904296875</v>
      </c>
    </row>
    <row r="125" spans="1:10" ht="15" x14ac:dyDescent="0.25">
      <c r="A125" s="33">
        <v>40634</v>
      </c>
      <c r="B125" s="34">
        <v>9424.482421875</v>
      </c>
      <c r="C125" s="34">
        <v>1519.3272705078125</v>
      </c>
      <c r="D125" s="34">
        <v>30.571504592895508</v>
      </c>
      <c r="E125" s="34">
        <v>1539.699951171875</v>
      </c>
      <c r="F125" s="34">
        <v>2070.89990234375</v>
      </c>
      <c r="G125" s="34">
        <v>6703.17333984375</v>
      </c>
      <c r="H125" s="34">
        <v>196.71076965332031</v>
      </c>
      <c r="I125" s="34">
        <v>3078.421630859375</v>
      </c>
      <c r="J125" s="34">
        <v>5255.55908203125</v>
      </c>
    </row>
    <row r="126" spans="1:10" ht="15" x14ac:dyDescent="0.25">
      <c r="A126" s="33">
        <v>40664</v>
      </c>
      <c r="B126" s="34">
        <v>8475.4150390625</v>
      </c>
      <c r="C126" s="34">
        <v>1078.9097900390625</v>
      </c>
      <c r="D126" s="34">
        <v>24.482479095458984</v>
      </c>
      <c r="E126" s="34">
        <v>1534.699951171875</v>
      </c>
      <c r="F126" s="34">
        <v>1958.4000244140625</v>
      </c>
      <c r="G126" s="34">
        <v>6071.67431640625</v>
      </c>
      <c r="H126" s="34">
        <v>194.65403747558594</v>
      </c>
      <c r="I126" s="34">
        <v>2992.719482421875</v>
      </c>
      <c r="J126" s="34">
        <v>6429.5498046875</v>
      </c>
    </row>
    <row r="127" spans="1:10" ht="15" x14ac:dyDescent="0.25">
      <c r="A127" s="33">
        <v>40695</v>
      </c>
      <c r="B127" s="34">
        <v>8563.0341796875</v>
      </c>
      <c r="C127" s="34">
        <v>427.05865478515625</v>
      </c>
      <c r="D127" s="34">
        <v>19.255363464355469</v>
      </c>
      <c r="E127" s="34">
        <v>1302</v>
      </c>
      <c r="F127" s="34">
        <v>1944.5999755859375</v>
      </c>
      <c r="G127" s="34">
        <v>7184.3740234375</v>
      </c>
      <c r="H127" s="34">
        <v>175.051513671875</v>
      </c>
      <c r="I127" s="34">
        <v>3030.7080078125</v>
      </c>
      <c r="J127" s="34">
        <v>7400.78076171875</v>
      </c>
    </row>
    <row r="128" spans="1:10" ht="15" x14ac:dyDescent="0.25">
      <c r="A128" s="33">
        <v>40725</v>
      </c>
      <c r="B128" s="34">
        <v>10230.322265625</v>
      </c>
      <c r="C128" s="34">
        <v>725.470703125</v>
      </c>
      <c r="D128" s="34">
        <v>29.926792144775391</v>
      </c>
      <c r="E128" s="34">
        <v>1477.9000244140625</v>
      </c>
      <c r="F128" s="34">
        <v>2077.199951171875</v>
      </c>
      <c r="G128" s="34">
        <v>12640.5068359375</v>
      </c>
      <c r="H128" s="34">
        <v>178.61906433105469</v>
      </c>
      <c r="I128" s="34">
        <v>2068.018798828125</v>
      </c>
      <c r="J128" s="34">
        <v>9591.453125</v>
      </c>
    </row>
    <row r="129" spans="1:10" ht="15" x14ac:dyDescent="0.25">
      <c r="A129" s="33">
        <v>40756</v>
      </c>
      <c r="B129" s="34">
        <v>10623.1201171875</v>
      </c>
      <c r="C129" s="34">
        <v>763.6309814453125</v>
      </c>
      <c r="D129" s="34">
        <v>42.698265075683594</v>
      </c>
      <c r="E129" s="34">
        <v>1539.5</v>
      </c>
      <c r="F129" s="34">
        <v>2014.699951171875</v>
      </c>
      <c r="G129" s="34">
        <v>9453.9755859375</v>
      </c>
      <c r="H129" s="34">
        <v>154.21748352050781</v>
      </c>
      <c r="I129" s="34">
        <v>2313.77099609375</v>
      </c>
      <c r="J129" s="34">
        <v>9351.498046875</v>
      </c>
    </row>
    <row r="130" spans="1:10" ht="15" x14ac:dyDescent="0.25">
      <c r="A130" s="33">
        <v>40787</v>
      </c>
      <c r="B130" s="34">
        <v>9591.8896484375</v>
      </c>
      <c r="C130" s="34">
        <v>981.59832763671875</v>
      </c>
      <c r="D130" s="34">
        <v>34.552421569824219</v>
      </c>
      <c r="E130" s="34">
        <v>1465.5999755859375</v>
      </c>
      <c r="F130" s="34">
        <v>1700.300048828125</v>
      </c>
      <c r="G130" s="34">
        <v>6231.37109375</v>
      </c>
      <c r="H130" s="34">
        <v>161.41607666015625</v>
      </c>
      <c r="I130" s="34">
        <v>2381.9228515625</v>
      </c>
      <c r="J130" s="34">
        <v>8957.041015625</v>
      </c>
    </row>
    <row r="131" spans="1:10" ht="15" x14ac:dyDescent="0.25">
      <c r="A131" s="33">
        <v>40817</v>
      </c>
      <c r="B131" s="34">
        <v>10691.0107421875</v>
      </c>
      <c r="C131" s="34">
        <v>1066.4586181640625</v>
      </c>
      <c r="D131" s="34">
        <v>37.896240234375</v>
      </c>
      <c r="E131" s="34">
        <v>1669</v>
      </c>
      <c r="F131" s="34">
        <v>1686.0999755859375</v>
      </c>
      <c r="G131" s="34">
        <v>7655.453125</v>
      </c>
      <c r="H131" s="34">
        <v>177.19712829589844</v>
      </c>
      <c r="I131" s="34">
        <v>2385.445068359375</v>
      </c>
      <c r="J131" s="34">
        <v>8485.16015625</v>
      </c>
    </row>
    <row r="132" spans="1:10" ht="15" x14ac:dyDescent="0.25">
      <c r="A132" s="33">
        <v>40848</v>
      </c>
      <c r="B132" s="34">
        <v>10949.544921875</v>
      </c>
      <c r="C132" s="34">
        <v>1050.701416015625</v>
      </c>
      <c r="D132" s="34">
        <v>39.188003540039063</v>
      </c>
      <c r="E132" s="34">
        <v>1654.699951171875</v>
      </c>
      <c r="F132" s="34">
        <v>1801.9000244140625</v>
      </c>
      <c r="G132" s="34">
        <v>8797.7978515625</v>
      </c>
      <c r="H132" s="34">
        <v>217.5321044921875</v>
      </c>
      <c r="I132" s="34">
        <v>2847.945556640625</v>
      </c>
      <c r="J132" s="34">
        <v>7964.21875</v>
      </c>
    </row>
    <row r="133" spans="1:10" ht="15" x14ac:dyDescent="0.25">
      <c r="A133" s="33">
        <v>40878</v>
      </c>
      <c r="B133" s="34">
        <v>11553.9169921875</v>
      </c>
      <c r="C133" s="34">
        <v>1162.2459716796875</v>
      </c>
      <c r="D133" s="34">
        <v>7.5252575874328613</v>
      </c>
      <c r="E133" s="34">
        <v>1783.199951171875</v>
      </c>
      <c r="F133" s="34">
        <v>2012.0999755859375</v>
      </c>
      <c r="G133" s="34">
        <v>8437.8681640625</v>
      </c>
      <c r="H133" s="34">
        <v>208.34024047851562</v>
      </c>
      <c r="I133" s="34">
        <v>2890.818603515625</v>
      </c>
      <c r="J133" s="34">
        <v>8191.349609375</v>
      </c>
    </row>
    <row r="134" spans="1:10" ht="15" x14ac:dyDescent="0.25">
      <c r="A134" s="33">
        <v>40909</v>
      </c>
      <c r="B134" s="34">
        <v>14857.431640625</v>
      </c>
      <c r="C134" s="34">
        <v>954.84490966796875</v>
      </c>
      <c r="D134" s="34">
        <v>5.1606969833374023</v>
      </c>
      <c r="E134" s="34">
        <v>1911.199951171875</v>
      </c>
      <c r="F134" s="34">
        <v>2093.5</v>
      </c>
      <c r="G134" s="34">
        <v>9833.99609375</v>
      </c>
      <c r="H134" s="34">
        <v>134.10507202148437</v>
      </c>
      <c r="I134" s="34">
        <v>4067.796630859375</v>
      </c>
      <c r="J134" s="34">
        <v>8021.96630859375</v>
      </c>
    </row>
    <row r="135" spans="1:10" ht="15" x14ac:dyDescent="0.25">
      <c r="A135" s="33">
        <v>40940</v>
      </c>
      <c r="B135" s="34">
        <v>13840.2783203125</v>
      </c>
      <c r="C135" s="34">
        <v>1073.1417236328125</v>
      </c>
      <c r="D135" s="34">
        <v>6.3800296783447266</v>
      </c>
      <c r="E135" s="34">
        <v>1756</v>
      </c>
      <c r="F135" s="34">
        <v>2238.5</v>
      </c>
      <c r="G135" s="34">
        <v>9459.0478515625</v>
      </c>
      <c r="H135" s="34">
        <v>236.83000183105469</v>
      </c>
      <c r="I135" s="34">
        <v>3758.19677734375</v>
      </c>
      <c r="J135" s="34">
        <v>8221.345703125</v>
      </c>
    </row>
    <row r="136" spans="1:10" ht="15" x14ac:dyDescent="0.25">
      <c r="A136" s="33">
        <v>40969</v>
      </c>
      <c r="B136" s="34">
        <v>13349.77734375</v>
      </c>
      <c r="C136" s="34">
        <v>1365.2467041015625</v>
      </c>
      <c r="D136" s="34">
        <v>7.7152848243713379</v>
      </c>
      <c r="E136" s="34">
        <v>1649.199951171875</v>
      </c>
      <c r="F136" s="34">
        <v>2040</v>
      </c>
      <c r="G136" s="34">
        <v>8821.25</v>
      </c>
      <c r="H136" s="34">
        <v>247.39959716796875</v>
      </c>
      <c r="I136" s="34">
        <v>4438.5048828125</v>
      </c>
      <c r="J136" s="34">
        <v>8015.13671875</v>
      </c>
    </row>
    <row r="137" spans="1:10" ht="15" x14ac:dyDescent="0.25">
      <c r="A137" s="33">
        <v>41000</v>
      </c>
      <c r="B137" s="34">
        <v>12004.1572265625</v>
      </c>
      <c r="C137" s="34">
        <v>906.5069580078125</v>
      </c>
      <c r="D137" s="34">
        <v>24.793830871582031</v>
      </c>
      <c r="E137" s="34">
        <v>1111.5999755859375</v>
      </c>
      <c r="F137" s="34">
        <v>1840.0999755859375</v>
      </c>
      <c r="G137" s="34">
        <v>7225.880859375</v>
      </c>
      <c r="H137" s="34">
        <v>0</v>
      </c>
      <c r="I137" s="34">
        <v>3605.20947265625</v>
      </c>
      <c r="J137" s="34">
        <v>7554.72607421875</v>
      </c>
    </row>
    <row r="138" spans="1:10" ht="15" x14ac:dyDescent="0.25">
      <c r="A138" s="33">
        <v>41030</v>
      </c>
      <c r="B138" s="34">
        <v>11059.7646484375</v>
      </c>
      <c r="C138" s="34">
        <v>797.22723388671875</v>
      </c>
      <c r="D138" s="34">
        <v>0</v>
      </c>
      <c r="E138" s="34">
        <v>1611.199951171875</v>
      </c>
      <c r="F138" s="34">
        <v>1712.9000244140625</v>
      </c>
      <c r="G138" s="34">
        <v>7711.451171875</v>
      </c>
      <c r="H138" s="34">
        <v>0.40753427147865295</v>
      </c>
      <c r="I138" s="34">
        <v>3366.084228515625</v>
      </c>
      <c r="J138" s="34">
        <v>8343.0517578125</v>
      </c>
    </row>
    <row r="139" spans="1:10" ht="15" x14ac:dyDescent="0.25">
      <c r="A139" s="33">
        <v>41061</v>
      </c>
      <c r="B139" s="34">
        <v>11264.8857421875</v>
      </c>
      <c r="C139" s="34">
        <v>772.68841552734375</v>
      </c>
      <c r="D139" s="34">
        <v>9.2943811416625977</v>
      </c>
      <c r="E139" s="34">
        <v>1589.300048828125</v>
      </c>
      <c r="F139" s="34">
        <v>1506.5</v>
      </c>
      <c r="G139" s="34">
        <v>8837.13671875</v>
      </c>
      <c r="H139" s="34">
        <v>25.069931030273438</v>
      </c>
      <c r="I139" s="34">
        <v>3230.457275390625</v>
      </c>
      <c r="J139" s="34">
        <v>10020.2412109375</v>
      </c>
    </row>
    <row r="140" spans="1:10" ht="15" x14ac:dyDescent="0.25">
      <c r="A140" s="33">
        <v>41091</v>
      </c>
      <c r="B140" s="34">
        <v>12259.205078125</v>
      </c>
      <c r="C140" s="34">
        <v>779.18280029296875</v>
      </c>
      <c r="D140" s="34">
        <v>5.9511609077453613</v>
      </c>
      <c r="E140" s="34">
        <v>1567.9000244140625</v>
      </c>
      <c r="F140" s="34">
        <v>1567</v>
      </c>
      <c r="G140" s="34">
        <v>11097.99609375</v>
      </c>
      <c r="H140" s="34">
        <v>277.22848510742187</v>
      </c>
      <c r="I140" s="34">
        <v>2988.567626953125</v>
      </c>
      <c r="J140" s="34">
        <v>10638.92578125</v>
      </c>
    </row>
    <row r="141" spans="1:10" ht="15" x14ac:dyDescent="0.25">
      <c r="A141" s="33">
        <v>41122</v>
      </c>
      <c r="B141" s="34">
        <v>12422.681640625</v>
      </c>
      <c r="C141" s="34">
        <v>870.67138671875</v>
      </c>
      <c r="D141" s="34">
        <v>5.9850344657897949</v>
      </c>
      <c r="E141" s="34">
        <v>1110.5</v>
      </c>
      <c r="F141" s="34">
        <v>1803</v>
      </c>
      <c r="G141" s="34">
        <v>9556.361328125</v>
      </c>
      <c r="H141" s="34">
        <v>255.52400207519531</v>
      </c>
      <c r="I141" s="34">
        <v>3220.00341796875</v>
      </c>
      <c r="J141" s="34">
        <v>11786.345703125</v>
      </c>
    </row>
    <row r="142" spans="1:10" ht="15" x14ac:dyDescent="0.25">
      <c r="A142" s="33">
        <v>41153</v>
      </c>
      <c r="B142" s="34">
        <v>11955.740234375</v>
      </c>
      <c r="C142" s="34">
        <v>561.62640380859375</v>
      </c>
      <c r="D142" s="34">
        <v>95.906532287597656</v>
      </c>
      <c r="E142" s="34">
        <v>599.4000244140625</v>
      </c>
      <c r="F142" s="34">
        <v>1477.699951171875</v>
      </c>
      <c r="G142" s="34">
        <v>8156.1484375</v>
      </c>
      <c r="H142" s="34">
        <v>12.107711791992188</v>
      </c>
      <c r="I142" s="34">
        <v>3686.7763671875</v>
      </c>
      <c r="J142" s="34">
        <v>10879.541015625</v>
      </c>
    </row>
    <row r="143" spans="1:10" ht="15" x14ac:dyDescent="0.25">
      <c r="A143" s="33">
        <v>41183</v>
      </c>
      <c r="B143" s="34">
        <v>12748.5283203125</v>
      </c>
      <c r="C143" s="34">
        <v>1079.848876953125</v>
      </c>
      <c r="D143" s="34">
        <v>91.042076110839844</v>
      </c>
      <c r="E143" s="34">
        <v>876</v>
      </c>
      <c r="F143" s="34">
        <v>1879.800048828125</v>
      </c>
      <c r="G143" s="34">
        <v>7741.58837890625</v>
      </c>
      <c r="H143" s="34">
        <v>0</v>
      </c>
      <c r="I143" s="34">
        <v>3940.842041015625</v>
      </c>
      <c r="J143" s="34">
        <v>8554.001953125</v>
      </c>
    </row>
    <row r="144" spans="1:10" ht="15" x14ac:dyDescent="0.25">
      <c r="A144" s="33">
        <v>41214</v>
      </c>
      <c r="B144" s="34">
        <v>11659.4248046875</v>
      </c>
      <c r="C144" s="34">
        <v>1056.890625</v>
      </c>
      <c r="D144" s="34">
        <v>54.611919403076172</v>
      </c>
      <c r="E144" s="34">
        <v>1633.5999755859375</v>
      </c>
      <c r="F144" s="34">
        <v>1633.199951171875</v>
      </c>
      <c r="G144" s="34">
        <v>8533.1259765625</v>
      </c>
      <c r="H144" s="34">
        <v>0</v>
      </c>
      <c r="I144" s="34">
        <v>4395.42236328125</v>
      </c>
      <c r="J144" s="34">
        <v>6630.8828125</v>
      </c>
    </row>
    <row r="145" spans="1:10" ht="15" x14ac:dyDescent="0.25">
      <c r="A145" s="33">
        <v>41244</v>
      </c>
      <c r="B145" s="34">
        <v>12816.9365234375</v>
      </c>
      <c r="C145" s="34">
        <v>1085.1173095703125</v>
      </c>
      <c r="D145" s="34">
        <v>8.3867731094360352</v>
      </c>
      <c r="E145" s="34">
        <v>1930.5</v>
      </c>
      <c r="F145" s="34">
        <v>1932</v>
      </c>
      <c r="G145" s="34">
        <v>9869.57421875</v>
      </c>
      <c r="H145" s="34">
        <v>234.72659301757812</v>
      </c>
      <c r="I145" s="34">
        <v>5001.02587890625</v>
      </c>
      <c r="J145" s="34">
        <v>7075.39404296875</v>
      </c>
    </row>
    <row r="146" spans="1:10" ht="15" x14ac:dyDescent="0.25">
      <c r="A146" s="33">
        <v>41275</v>
      </c>
      <c r="B146" s="34">
        <v>12432.5244140625</v>
      </c>
      <c r="C146" s="34">
        <v>1027.3468017578125</v>
      </c>
      <c r="D146" s="34">
        <v>45.959331512451172</v>
      </c>
      <c r="E146" s="34">
        <v>1784.0999755859375</v>
      </c>
      <c r="F146" s="34">
        <v>1353.300048828125</v>
      </c>
      <c r="G146" s="34">
        <v>10528.875</v>
      </c>
      <c r="H146" s="34">
        <v>1.2226028442382812</v>
      </c>
      <c r="I146" s="34">
        <v>3767.381591796875</v>
      </c>
      <c r="J146" s="34">
        <v>7409.685546875</v>
      </c>
    </row>
    <row r="147" spans="1:10" ht="15" x14ac:dyDescent="0.25">
      <c r="A147" s="33">
        <v>41306</v>
      </c>
      <c r="B147" s="34">
        <v>11349.966796875</v>
      </c>
      <c r="C147" s="34">
        <v>844.28863525390625</v>
      </c>
      <c r="D147" s="34">
        <v>2.9145970344543457</v>
      </c>
      <c r="E147" s="34">
        <v>1507.5</v>
      </c>
      <c r="F147" s="34">
        <v>1202.0999755859375</v>
      </c>
      <c r="G147" s="34">
        <v>9272.8984375</v>
      </c>
      <c r="H147" s="34">
        <v>0</v>
      </c>
      <c r="I147" s="34">
        <v>3268.070556640625</v>
      </c>
      <c r="J147" s="34">
        <v>5636.54736328125</v>
      </c>
    </row>
    <row r="148" spans="1:10" ht="15" x14ac:dyDescent="0.25">
      <c r="A148" s="33">
        <v>41334</v>
      </c>
      <c r="B148" s="34">
        <v>12397.65234375</v>
      </c>
      <c r="C148" s="34">
        <v>1177.031494140625</v>
      </c>
      <c r="D148" s="34">
        <v>3.1594002246856689</v>
      </c>
      <c r="E148" s="34">
        <v>1692.0999755859375</v>
      </c>
      <c r="F148" s="34">
        <v>1049.699951171875</v>
      </c>
      <c r="G148" s="34">
        <v>9752.880859375</v>
      </c>
      <c r="H148" s="34">
        <v>0</v>
      </c>
      <c r="I148" s="34">
        <v>4538.1044921875</v>
      </c>
      <c r="J148" s="34">
        <v>8124.05712890625</v>
      </c>
    </row>
    <row r="149" spans="1:10" ht="15" x14ac:dyDescent="0.25">
      <c r="A149" s="33">
        <v>41365</v>
      </c>
      <c r="B149" s="34">
        <v>11551.7529296875</v>
      </c>
      <c r="C149" s="34">
        <v>984.77374267578125</v>
      </c>
      <c r="D149" s="34">
        <v>21.305610656738281</v>
      </c>
      <c r="E149" s="34">
        <v>1383.199951171875</v>
      </c>
      <c r="F149" s="34">
        <v>768</v>
      </c>
      <c r="G149" s="34">
        <v>7966.7275390625</v>
      </c>
      <c r="H149" s="34">
        <v>0</v>
      </c>
      <c r="I149" s="34">
        <v>3820.449462890625</v>
      </c>
      <c r="J149" s="34">
        <v>6630.97900390625</v>
      </c>
    </row>
    <row r="150" spans="1:10" ht="15" x14ac:dyDescent="0.25">
      <c r="A150" s="33">
        <v>41395</v>
      </c>
      <c r="B150" s="34">
        <v>10933.849609375</v>
      </c>
      <c r="C150" s="34">
        <v>927.2564697265625</v>
      </c>
      <c r="D150" s="34">
        <v>30.027374267578125</v>
      </c>
      <c r="E150" s="34">
        <v>926.29998779296875</v>
      </c>
      <c r="F150" s="34">
        <v>675.4000244140625</v>
      </c>
      <c r="G150" s="34">
        <v>7038.29248046875</v>
      </c>
      <c r="H150" s="34">
        <v>0</v>
      </c>
      <c r="I150" s="34">
        <v>2899.806884765625</v>
      </c>
      <c r="J150" s="34">
        <v>8755.7177734375</v>
      </c>
    </row>
    <row r="151" spans="1:10" ht="15" x14ac:dyDescent="0.25">
      <c r="A151" s="33">
        <v>41426</v>
      </c>
      <c r="B151" s="34">
        <v>10875.138671875</v>
      </c>
      <c r="C151" s="34">
        <v>901.13714599609375</v>
      </c>
      <c r="D151" s="34">
        <v>0</v>
      </c>
      <c r="E151" s="34">
        <v>1052.199951171875</v>
      </c>
      <c r="F151" s="34">
        <v>646.4000244140625</v>
      </c>
      <c r="G151" s="34">
        <v>7287.6484375</v>
      </c>
      <c r="H151" s="34">
        <v>0</v>
      </c>
      <c r="I151" s="34">
        <v>2552.865234375</v>
      </c>
      <c r="J151" s="34">
        <v>9654.77734375</v>
      </c>
    </row>
    <row r="152" spans="1:10" ht="15" x14ac:dyDescent="0.25">
      <c r="A152" s="33">
        <v>41456</v>
      </c>
      <c r="B152" s="34">
        <v>11749.9853515625</v>
      </c>
      <c r="C152" s="34">
        <v>989.19110107421875</v>
      </c>
      <c r="D152" s="34">
        <v>22.253990173339844</v>
      </c>
      <c r="E152" s="34">
        <v>1350.4000244140625</v>
      </c>
      <c r="F152" s="34">
        <v>1045.4000244140625</v>
      </c>
      <c r="G152" s="34">
        <v>9624.51171875</v>
      </c>
      <c r="H152" s="34">
        <v>0</v>
      </c>
      <c r="I152" s="34">
        <v>2687.66943359375</v>
      </c>
      <c r="J152" s="34">
        <v>10966.2431640625</v>
      </c>
    </row>
    <row r="153" spans="1:10" ht="15" x14ac:dyDescent="0.25">
      <c r="A153" s="33">
        <v>41487</v>
      </c>
      <c r="B153" s="34">
        <v>11981.2626953125</v>
      </c>
      <c r="C153" s="34">
        <v>933.9940185546875</v>
      </c>
      <c r="D153" s="34">
        <v>21.318958282470703</v>
      </c>
      <c r="E153" s="34">
        <v>1573.5</v>
      </c>
      <c r="F153" s="34">
        <v>1316.4000244140625</v>
      </c>
      <c r="G153" s="34">
        <v>7154.37841796875</v>
      </c>
      <c r="H153" s="34">
        <v>0</v>
      </c>
      <c r="I153" s="34">
        <v>2973.060791015625</v>
      </c>
      <c r="J153" s="34">
        <v>10613.6787109375</v>
      </c>
    </row>
    <row r="154" spans="1:10" ht="15" x14ac:dyDescent="0.25">
      <c r="A154" s="33">
        <v>41518</v>
      </c>
      <c r="B154" s="34">
        <v>10583.7978515625</v>
      </c>
      <c r="C154" s="34">
        <v>612.2034912109375</v>
      </c>
      <c r="D154" s="34">
        <v>6.9391918182373047</v>
      </c>
      <c r="E154" s="34">
        <v>1566.4000244140625</v>
      </c>
      <c r="F154" s="34">
        <v>1153</v>
      </c>
      <c r="G154" s="34">
        <v>7357.296875</v>
      </c>
      <c r="H154" s="34">
        <v>0</v>
      </c>
      <c r="I154" s="34">
        <v>2964.517578125</v>
      </c>
      <c r="J154" s="34">
        <v>8925.4560546875</v>
      </c>
    </row>
    <row r="155" spans="1:10" ht="15" x14ac:dyDescent="0.25">
      <c r="A155" s="33">
        <v>41548</v>
      </c>
      <c r="B155" s="34">
        <v>10984.662109375</v>
      </c>
      <c r="C155" s="34">
        <v>1354.9427490234375</v>
      </c>
      <c r="D155" s="34">
        <v>47.522762298583984</v>
      </c>
      <c r="E155" s="34">
        <v>1417</v>
      </c>
      <c r="F155" s="34">
        <v>1254.4000244140625</v>
      </c>
      <c r="G155" s="34">
        <v>6460.955078125</v>
      </c>
      <c r="H155" s="34">
        <v>0</v>
      </c>
      <c r="I155" s="34">
        <v>3478.68798828125</v>
      </c>
      <c r="J155" s="34">
        <v>8665.1103515625</v>
      </c>
    </row>
    <row r="156" spans="1:10" ht="15" x14ac:dyDescent="0.25">
      <c r="A156" s="33">
        <v>41579</v>
      </c>
      <c r="B156" s="34">
        <v>12310.1435546875</v>
      </c>
      <c r="C156" s="34">
        <v>986.2225341796875</v>
      </c>
      <c r="D156" s="34">
        <v>1.8181635141372681</v>
      </c>
      <c r="E156" s="34">
        <v>1712.5999755859375</v>
      </c>
      <c r="F156" s="34">
        <v>1409.9000244140625</v>
      </c>
      <c r="G156" s="34">
        <v>6184.43994140625</v>
      </c>
      <c r="H156" s="34">
        <v>0</v>
      </c>
      <c r="I156" s="34">
        <v>3771.114990234375</v>
      </c>
      <c r="J156" s="34">
        <v>8030.75146484375</v>
      </c>
    </row>
    <row r="157" spans="1:10" ht="15" x14ac:dyDescent="0.25">
      <c r="A157" s="33">
        <v>41609</v>
      </c>
      <c r="B157" s="34">
        <v>13378.154296875</v>
      </c>
      <c r="C157" s="34">
        <v>2073.113037109375</v>
      </c>
      <c r="D157" s="34">
        <v>11.903223037719727</v>
      </c>
      <c r="E157" s="34">
        <v>1717</v>
      </c>
      <c r="F157" s="34">
        <v>1536.800048828125</v>
      </c>
      <c r="G157" s="34">
        <v>7333.064453125</v>
      </c>
      <c r="H157" s="34">
        <v>4.7720952033996582</v>
      </c>
      <c r="I157" s="34">
        <v>4589.40966796875</v>
      </c>
      <c r="J157" s="34">
        <v>7328.947265625</v>
      </c>
    </row>
    <row r="158" spans="1:10" ht="15" x14ac:dyDescent="0.25">
      <c r="A158" s="33">
        <v>41640</v>
      </c>
      <c r="B158" s="34">
        <v>12875.5517578125</v>
      </c>
      <c r="C158" s="34">
        <v>1549.388916015625</v>
      </c>
      <c r="D158" s="34">
        <v>107.50485992431641</v>
      </c>
      <c r="E158" s="34">
        <v>1855.5</v>
      </c>
      <c r="F158" s="34">
        <v>1153.300048828125</v>
      </c>
      <c r="G158" s="34">
        <v>8170.77880859375</v>
      </c>
      <c r="H158" s="34">
        <v>0</v>
      </c>
      <c r="I158" s="34">
        <v>3797.0419921875</v>
      </c>
      <c r="J158" s="34">
        <v>7675.2177734375</v>
      </c>
    </row>
    <row r="159" spans="1:10" ht="15" x14ac:dyDescent="0.25">
      <c r="A159" s="33">
        <v>41671</v>
      </c>
      <c r="B159" s="34">
        <v>12356.4970703125</v>
      </c>
      <c r="C159" s="34">
        <v>940.2127685546875</v>
      </c>
      <c r="D159" s="34">
        <v>2.9145970344543457</v>
      </c>
      <c r="E159" s="34">
        <v>1589.699951171875</v>
      </c>
      <c r="F159" s="34">
        <v>2404.89990234375</v>
      </c>
      <c r="G159" s="34">
        <v>7036.52392578125</v>
      </c>
      <c r="H159" s="34">
        <v>0</v>
      </c>
      <c r="I159" s="34">
        <v>3448.337158203125</v>
      </c>
      <c r="J159" s="34">
        <v>5838.5380859375</v>
      </c>
    </row>
    <row r="160" spans="1:10" ht="15" x14ac:dyDescent="0.25">
      <c r="A160" s="33">
        <v>41699</v>
      </c>
      <c r="B160" s="34">
        <v>12873.71484375</v>
      </c>
      <c r="C160" s="34">
        <v>1271.1390380859375</v>
      </c>
      <c r="D160" s="34">
        <v>3.1594002246856689</v>
      </c>
      <c r="E160" s="34">
        <v>1714.0999755859375</v>
      </c>
      <c r="F160" s="34">
        <v>2333.5</v>
      </c>
      <c r="G160" s="34">
        <v>17152.52734375</v>
      </c>
      <c r="H160" s="34">
        <v>0</v>
      </c>
      <c r="I160" s="34">
        <v>4488.3046875</v>
      </c>
      <c r="J160" s="34">
        <v>8415.189453125</v>
      </c>
    </row>
    <row r="161" spans="1:10" ht="15" x14ac:dyDescent="0.25">
      <c r="A161" s="33">
        <v>41730</v>
      </c>
      <c r="B161" s="34">
        <v>11777.955078125</v>
      </c>
      <c r="C161" s="34">
        <v>945.64031982421875</v>
      </c>
      <c r="D161" s="34">
        <v>21.305610656738281</v>
      </c>
      <c r="E161" s="34">
        <v>1410.300048828125</v>
      </c>
      <c r="F161" s="34">
        <v>2236.5</v>
      </c>
      <c r="G161" s="34">
        <v>5832.2412109375</v>
      </c>
      <c r="H161" s="34">
        <v>0</v>
      </c>
      <c r="I161" s="34">
        <v>3712.82958984375</v>
      </c>
      <c r="J161" s="34">
        <v>6868.60595703125</v>
      </c>
    </row>
    <row r="162" spans="1:10" ht="15" x14ac:dyDescent="0.25">
      <c r="A162" s="33">
        <v>41760</v>
      </c>
      <c r="B162" s="34">
        <v>10996.8076171875</v>
      </c>
      <c r="C162" s="34">
        <v>862.24188232421875</v>
      </c>
      <c r="D162" s="34">
        <v>30.027374267578125</v>
      </c>
      <c r="E162" s="34">
        <v>1456.699951171875</v>
      </c>
      <c r="F162" s="34">
        <v>1848.4000244140625</v>
      </c>
      <c r="G162" s="34">
        <v>8109.1318359375</v>
      </c>
      <c r="H162" s="34">
        <v>0</v>
      </c>
      <c r="I162" s="34">
        <v>3132.945556640625</v>
      </c>
      <c r="J162" s="34">
        <v>9069.486328125</v>
      </c>
    </row>
    <row r="163" spans="1:10" ht="15" x14ac:dyDescent="0.25">
      <c r="A163" s="33">
        <v>41791</v>
      </c>
      <c r="B163" s="34">
        <v>11070.01171875</v>
      </c>
      <c r="C163" s="34">
        <v>836.91278076171875</v>
      </c>
      <c r="D163" s="34">
        <v>0</v>
      </c>
      <c r="E163" s="34">
        <v>1395.199951171875</v>
      </c>
      <c r="F163" s="34">
        <v>1867.800048828125</v>
      </c>
      <c r="G163" s="34">
        <v>7164.10107421875</v>
      </c>
      <c r="H163" s="34">
        <v>0</v>
      </c>
      <c r="I163" s="34">
        <v>2891.661376953125</v>
      </c>
      <c r="J163" s="34">
        <v>10000.7646484375</v>
      </c>
    </row>
    <row r="164" spans="1:10" ht="15" x14ac:dyDescent="0.25">
      <c r="A164" s="33"/>
      <c r="B164" s="34"/>
      <c r="C164" s="34"/>
      <c r="D164" s="34"/>
      <c r="E164" s="34"/>
      <c r="F164" s="34"/>
      <c r="G164" s="34"/>
      <c r="H164" s="34"/>
      <c r="I164" s="34"/>
      <c r="J164" s="35"/>
    </row>
    <row r="165" spans="1:10" ht="15" x14ac:dyDescent="0.25">
      <c r="A165" s="33"/>
      <c r="B165" s="32" t="s">
        <v>203</v>
      </c>
      <c r="C165" s="32" t="s">
        <v>204</v>
      </c>
      <c r="D165" s="32" t="s">
        <v>207</v>
      </c>
      <c r="E165" s="32" t="s">
        <v>208</v>
      </c>
      <c r="F165" s="32" t="s">
        <v>209</v>
      </c>
      <c r="G165" s="32" t="s">
        <v>210</v>
      </c>
      <c r="H165" s="32" t="s">
        <v>231</v>
      </c>
      <c r="I165" s="32" t="s">
        <v>212</v>
      </c>
      <c r="J165" s="32" t="s">
        <v>232</v>
      </c>
    </row>
    <row r="166" spans="1:10" ht="15" x14ac:dyDescent="0.25">
      <c r="A166" s="33">
        <v>37257</v>
      </c>
      <c r="B166" s="34">
        <f>B14/B2</f>
        <v>0.91508732905537737</v>
      </c>
      <c r="C166" s="34">
        <f t="shared" ref="C166:J166" si="0">C14/C2</f>
        <v>7.8444625228965156E-2</v>
      </c>
      <c r="D166" s="34" t="e">
        <f t="shared" si="0"/>
        <v>#DIV/0!</v>
      </c>
      <c r="E166" s="34" t="e">
        <f t="shared" si="0"/>
        <v>#DIV/0!</v>
      </c>
      <c r="F166" s="34">
        <f t="shared" si="0"/>
        <v>1.3733089802687957</v>
      </c>
      <c r="G166" s="34">
        <f t="shared" si="0"/>
        <v>1.1285892836434213</v>
      </c>
      <c r="H166" s="34">
        <f t="shared" si="0"/>
        <v>0.8793062105008066</v>
      </c>
      <c r="I166" s="34">
        <f t="shared" si="0"/>
        <v>1.1609063482347246</v>
      </c>
      <c r="J166" s="34">
        <f t="shared" si="0"/>
        <v>1.8711682282325059</v>
      </c>
    </row>
    <row r="167" spans="1:10" ht="15" x14ac:dyDescent="0.25">
      <c r="A167" s="33">
        <v>37288</v>
      </c>
      <c r="B167" s="34">
        <f t="shared" ref="B167:J167" si="1">B15/B3</f>
        <v>0.85641970300215053</v>
      </c>
      <c r="C167" s="34">
        <f t="shared" si="1"/>
        <v>0.10744206801634397</v>
      </c>
      <c r="D167" s="34" t="e">
        <f t="shared" si="1"/>
        <v>#DIV/0!</v>
      </c>
      <c r="E167" s="34" t="e">
        <f t="shared" si="1"/>
        <v>#DIV/0!</v>
      </c>
      <c r="F167" s="34">
        <f t="shared" si="1"/>
        <v>1.3450189096645235</v>
      </c>
      <c r="G167" s="34">
        <f t="shared" si="1"/>
        <v>1.1483616596638724</v>
      </c>
      <c r="H167" s="34">
        <f t="shared" si="1"/>
        <v>1.0050028424853861</v>
      </c>
      <c r="I167" s="34">
        <f t="shared" si="1"/>
        <v>1.048235688103734</v>
      </c>
      <c r="J167" s="34">
        <f t="shared" si="1"/>
        <v>2.1302087649324859</v>
      </c>
    </row>
    <row r="168" spans="1:10" ht="15" x14ac:dyDescent="0.25">
      <c r="A168" s="33">
        <v>37316</v>
      </c>
      <c r="B168" s="34">
        <f t="shared" ref="B168:J168" si="2">B16/B4</f>
        <v>0.86070161878951223</v>
      </c>
      <c r="C168" s="34">
        <f t="shared" si="2"/>
        <v>0.11925824330788098</v>
      </c>
      <c r="D168" s="34" t="e">
        <f t="shared" si="2"/>
        <v>#DIV/0!</v>
      </c>
      <c r="E168" s="34" t="e">
        <f t="shared" si="2"/>
        <v>#DIV/0!</v>
      </c>
      <c r="F168" s="34">
        <f t="shared" si="2"/>
        <v>1.2999547748557039</v>
      </c>
      <c r="G168" s="34">
        <f t="shared" si="2"/>
        <v>1.0601964611374048</v>
      </c>
      <c r="H168" s="34">
        <f t="shared" si="2"/>
        <v>0.8812006027466126</v>
      </c>
      <c r="I168" s="34">
        <f t="shared" si="2"/>
        <v>1.1836390354320121</v>
      </c>
      <c r="J168" s="34">
        <f t="shared" si="2"/>
        <v>1.9544537665996891</v>
      </c>
    </row>
    <row r="169" spans="1:10" ht="15" x14ac:dyDescent="0.25">
      <c r="A169" s="33">
        <v>37347</v>
      </c>
      <c r="B169" s="34">
        <f t="shared" ref="B169:J169" si="3">B17/B5</f>
        <v>0.72972856428595723</v>
      </c>
      <c r="C169" s="34">
        <f t="shared" si="3"/>
        <v>0.34709592960190133</v>
      </c>
      <c r="D169" s="34" t="e">
        <f t="shared" si="3"/>
        <v>#DIV/0!</v>
      </c>
      <c r="E169" s="34" t="e">
        <f t="shared" si="3"/>
        <v>#DIV/0!</v>
      </c>
      <c r="F169" s="34">
        <f t="shared" si="3"/>
        <v>1.3405524850306456</v>
      </c>
      <c r="G169" s="34">
        <f t="shared" si="3"/>
        <v>1.1444415456004944</v>
      </c>
      <c r="H169" s="34">
        <f t="shared" si="3"/>
        <v>0.98792583508740872</v>
      </c>
      <c r="I169" s="34">
        <f t="shared" si="3"/>
        <v>1.1487653808175857</v>
      </c>
      <c r="J169" s="34">
        <f t="shared" si="3"/>
        <v>1.6799313999422767</v>
      </c>
    </row>
    <row r="170" spans="1:10" ht="15" x14ac:dyDescent="0.25">
      <c r="A170" s="33">
        <v>37377</v>
      </c>
      <c r="B170" s="34">
        <f t="shared" ref="B170:J170" si="4">B18/B6</f>
        <v>0.6944822846461941</v>
      </c>
      <c r="C170" s="34">
        <f t="shared" si="4"/>
        <v>0.28138328730603696</v>
      </c>
      <c r="D170" s="34" t="e">
        <f t="shared" si="4"/>
        <v>#DIV/0!</v>
      </c>
      <c r="E170" s="34" t="e">
        <f t="shared" si="4"/>
        <v>#DIV/0!</v>
      </c>
      <c r="F170" s="34">
        <f t="shared" si="4"/>
        <v>1.5189661431997072</v>
      </c>
      <c r="G170" s="34">
        <f t="shared" si="4"/>
        <v>0.82803336898511892</v>
      </c>
      <c r="H170" s="34">
        <f t="shared" si="4"/>
        <v>0.59673814828285543</v>
      </c>
      <c r="I170" s="34">
        <f t="shared" si="4"/>
        <v>1.1610406253286785</v>
      </c>
      <c r="J170" s="34">
        <f t="shared" si="4"/>
        <v>1.2941709020655765</v>
      </c>
    </row>
    <row r="171" spans="1:10" x14ac:dyDescent="0.3">
      <c r="A171" s="33">
        <v>37408</v>
      </c>
      <c r="B171" s="34">
        <f t="shared" ref="B171:J171" si="5">B19/B7</f>
        <v>0.71752583515260515</v>
      </c>
      <c r="C171" s="34">
        <f t="shared" si="5"/>
        <v>0.19679020037098585</v>
      </c>
      <c r="D171" s="34" t="e">
        <f t="shared" si="5"/>
        <v>#DIV/0!</v>
      </c>
      <c r="E171" s="34" t="e">
        <f t="shared" si="5"/>
        <v>#DIV/0!</v>
      </c>
      <c r="F171" s="34">
        <f t="shared" si="5"/>
        <v>1.4379955943501777</v>
      </c>
      <c r="G171" s="34">
        <f t="shared" si="5"/>
        <v>0.83711683627024025</v>
      </c>
      <c r="H171" s="34">
        <f t="shared" si="5"/>
        <v>1.0799982746825587</v>
      </c>
      <c r="I171" s="34">
        <f t="shared" si="5"/>
        <v>1.0307455018646943</v>
      </c>
      <c r="J171" s="34">
        <f t="shared" si="5"/>
        <v>1.7150700297576207</v>
      </c>
    </row>
    <row r="172" spans="1:10" x14ac:dyDescent="0.3">
      <c r="A172" s="33">
        <v>37438</v>
      </c>
      <c r="B172" s="34">
        <f t="shared" ref="B172:J172" si="6">B20/B8</f>
        <v>0.76699727754216851</v>
      </c>
      <c r="C172" s="34">
        <f t="shared" si="6"/>
        <v>0.2572718346075521</v>
      </c>
      <c r="D172" s="34" t="e">
        <f t="shared" si="6"/>
        <v>#DIV/0!</v>
      </c>
      <c r="E172" s="34" t="e">
        <f t="shared" si="6"/>
        <v>#DIV/0!</v>
      </c>
      <c r="F172" s="34">
        <f t="shared" si="6"/>
        <v>1.3693452338280263</v>
      </c>
      <c r="G172" s="34">
        <f t="shared" si="6"/>
        <v>0.9596361547671266</v>
      </c>
      <c r="H172" s="34">
        <f t="shared" si="6"/>
        <v>1.027386285687901</v>
      </c>
      <c r="I172" s="34">
        <f t="shared" si="6"/>
        <v>1.0440989579892386</v>
      </c>
      <c r="J172" s="34">
        <f t="shared" si="6"/>
        <v>1.4601085428735299</v>
      </c>
    </row>
    <row r="173" spans="1:10" x14ac:dyDescent="0.3">
      <c r="A173" s="33">
        <v>37469</v>
      </c>
      <c r="B173" s="34">
        <f t="shared" ref="B173:J173" si="7">B21/B9</f>
        <v>0.82811102226702027</v>
      </c>
      <c r="C173" s="34">
        <f t="shared" si="7"/>
        <v>0.28016547346370008</v>
      </c>
      <c r="D173" s="34" t="e">
        <f t="shared" si="7"/>
        <v>#DIV/0!</v>
      </c>
      <c r="E173" s="34" t="e">
        <f t="shared" si="7"/>
        <v>#DIV/0!</v>
      </c>
      <c r="F173" s="34">
        <f t="shared" si="7"/>
        <v>1.428871879347015</v>
      </c>
      <c r="G173" s="34">
        <f t="shared" si="7"/>
        <v>0.84005947611785181</v>
      </c>
      <c r="H173" s="34">
        <f t="shared" si="7"/>
        <v>1.1390932714404962</v>
      </c>
      <c r="I173" s="34">
        <f t="shared" si="7"/>
        <v>1.0446692484548215</v>
      </c>
      <c r="J173" s="34">
        <f t="shared" si="7"/>
        <v>1.4778634992602282</v>
      </c>
    </row>
    <row r="174" spans="1:10" x14ac:dyDescent="0.3">
      <c r="A174" s="33">
        <v>37500</v>
      </c>
      <c r="B174" s="34">
        <f t="shared" ref="B174:J174" si="8">B22/B10</f>
        <v>0.83116462031675264</v>
      </c>
      <c r="C174" s="34">
        <f t="shared" si="8"/>
        <v>0.40299486856915845</v>
      </c>
      <c r="D174" s="34" t="e">
        <f t="shared" si="8"/>
        <v>#DIV/0!</v>
      </c>
      <c r="E174" s="34" t="e">
        <f t="shared" si="8"/>
        <v>#DIV/0!</v>
      </c>
      <c r="F174" s="34">
        <f t="shared" si="8"/>
        <v>1.4489026265281204</v>
      </c>
      <c r="G174" s="34">
        <f t="shared" si="8"/>
        <v>0.89149927079785107</v>
      </c>
      <c r="H174" s="34">
        <f t="shared" si="8"/>
        <v>1.1906953181069786</v>
      </c>
      <c r="I174" s="34">
        <f t="shared" si="8"/>
        <v>1.2219568474332942</v>
      </c>
      <c r="J174" s="34">
        <f t="shared" si="8"/>
        <v>1.5165480516024263</v>
      </c>
    </row>
    <row r="175" spans="1:10" x14ac:dyDescent="0.3">
      <c r="A175" s="33">
        <v>37530</v>
      </c>
      <c r="B175" s="34">
        <f t="shared" ref="B175:J175" si="9">B23/B11</f>
        <v>0.81521153228977861</v>
      </c>
      <c r="C175" s="34">
        <f t="shared" si="9"/>
        <v>0.59392578934701601</v>
      </c>
      <c r="D175" s="34" t="e">
        <f t="shared" si="9"/>
        <v>#DIV/0!</v>
      </c>
      <c r="E175" s="34" t="e">
        <f t="shared" si="9"/>
        <v>#DIV/0!</v>
      </c>
      <c r="F175" s="34">
        <f t="shared" si="9"/>
        <v>1.3702870735248802</v>
      </c>
      <c r="G175" s="34">
        <f t="shared" si="9"/>
        <v>0.94152396226241053</v>
      </c>
      <c r="H175" s="34">
        <f t="shared" si="9"/>
        <v>1.0869206563300577</v>
      </c>
      <c r="I175" s="34">
        <f t="shared" si="9"/>
        <v>0.93971671983746918</v>
      </c>
      <c r="J175" s="34">
        <f t="shared" si="9"/>
        <v>1.6719467208119272</v>
      </c>
    </row>
    <row r="176" spans="1:10" x14ac:dyDescent="0.3">
      <c r="A176" s="33">
        <v>37561</v>
      </c>
      <c r="B176" s="34">
        <f t="shared" ref="B176:J176" si="10">B24/B12</f>
        <v>0.83213786149168867</v>
      </c>
      <c r="C176" s="34">
        <f t="shared" si="10"/>
        <v>0.49343740196390623</v>
      </c>
      <c r="D176" s="34" t="e">
        <f t="shared" si="10"/>
        <v>#DIV/0!</v>
      </c>
      <c r="E176" s="34" t="e">
        <f t="shared" si="10"/>
        <v>#DIV/0!</v>
      </c>
      <c r="F176" s="34">
        <f t="shared" si="10"/>
        <v>1.417942269465915</v>
      </c>
      <c r="G176" s="34">
        <f t="shared" si="10"/>
        <v>0.94894024980279046</v>
      </c>
      <c r="H176" s="34">
        <f t="shared" si="10"/>
        <v>0.94023230453680917</v>
      </c>
      <c r="I176" s="34">
        <f t="shared" si="10"/>
        <v>1.017571797233231</v>
      </c>
      <c r="J176" s="34">
        <f t="shared" si="10"/>
        <v>1.5957331029374549</v>
      </c>
    </row>
    <row r="177" spans="1:10" x14ac:dyDescent="0.3">
      <c r="A177" s="33">
        <v>37591</v>
      </c>
      <c r="B177" s="34">
        <f t="shared" ref="B177:J177" si="11">B25/B13</f>
        <v>0.82738320542051025</v>
      </c>
      <c r="C177" s="34">
        <f t="shared" si="11"/>
        <v>1.2642020985055604</v>
      </c>
      <c r="D177" s="34" t="e">
        <f t="shared" si="11"/>
        <v>#DIV/0!</v>
      </c>
      <c r="E177" s="34" t="e">
        <f t="shared" si="11"/>
        <v>#DIV/0!</v>
      </c>
      <c r="F177" s="34">
        <f t="shared" si="11"/>
        <v>1.4667685939835373</v>
      </c>
      <c r="G177" s="34">
        <f t="shared" si="11"/>
        <v>0.96404319376446657</v>
      </c>
      <c r="H177" s="34">
        <f t="shared" si="11"/>
        <v>1.1257981444020371</v>
      </c>
      <c r="I177" s="34">
        <f t="shared" si="11"/>
        <v>1.0627294958396132</v>
      </c>
      <c r="J177" s="34">
        <f t="shared" si="11"/>
        <v>1.5374688987101059</v>
      </c>
    </row>
    <row r="178" spans="1:10" x14ac:dyDescent="0.3">
      <c r="A178" s="33">
        <v>37622</v>
      </c>
      <c r="B178" s="34">
        <f t="shared" ref="B178:J178" si="12">B26/B14</f>
        <v>0.9173877450347192</v>
      </c>
      <c r="C178" s="34">
        <f t="shared" si="12"/>
        <v>2.7887833793458854</v>
      </c>
      <c r="D178" s="34">
        <f t="shared" si="12"/>
        <v>1.2043940599503309</v>
      </c>
      <c r="E178" s="34">
        <f t="shared" si="12"/>
        <v>1.1688218427816335</v>
      </c>
      <c r="F178" s="34">
        <f t="shared" si="12"/>
        <v>0.10077209227650973</v>
      </c>
      <c r="G178" s="34">
        <f t="shared" si="12"/>
        <v>0.98197579357784848</v>
      </c>
      <c r="H178" s="34">
        <f t="shared" si="12"/>
        <v>1.0757888647664537</v>
      </c>
      <c r="I178" s="34">
        <f t="shared" si="12"/>
        <v>1.0558881957760158</v>
      </c>
      <c r="J178" s="34">
        <f t="shared" si="12"/>
        <v>1.6705539994189937</v>
      </c>
    </row>
    <row r="179" spans="1:10" x14ac:dyDescent="0.3">
      <c r="A179" s="33">
        <v>37653</v>
      </c>
      <c r="B179" s="34">
        <f t="shared" ref="B179:J179" si="13">B27/B15</f>
        <v>0.94581059571278414</v>
      </c>
      <c r="C179" s="34">
        <f t="shared" si="13"/>
        <v>0.88042872157547669</v>
      </c>
      <c r="D179" s="34">
        <f t="shared" si="13"/>
        <v>1.0361802025748676</v>
      </c>
      <c r="E179" s="34">
        <f t="shared" si="13"/>
        <v>1.1494010775410277</v>
      </c>
      <c r="F179" s="34">
        <f t="shared" si="13"/>
        <v>0.11490008873341882</v>
      </c>
      <c r="G179" s="34">
        <f t="shared" si="13"/>
        <v>0.90372039955363459</v>
      </c>
      <c r="H179" s="34">
        <f t="shared" si="13"/>
        <v>1.5351483907431747</v>
      </c>
      <c r="I179" s="34">
        <f t="shared" si="13"/>
        <v>1.6049434033115113</v>
      </c>
      <c r="J179" s="34">
        <f t="shared" si="13"/>
        <v>1.3943784622086135</v>
      </c>
    </row>
    <row r="180" spans="1:10" x14ac:dyDescent="0.3">
      <c r="A180" s="33">
        <v>37681</v>
      </c>
      <c r="B180" s="34">
        <f t="shared" ref="B180:J180" si="14">B28/B16</f>
        <v>0.84776705971385269</v>
      </c>
      <c r="C180" s="34">
        <f t="shared" si="14"/>
        <v>1.0861580695961934</v>
      </c>
      <c r="D180" s="34">
        <f t="shared" si="14"/>
        <v>3.2460261738735636</v>
      </c>
      <c r="E180" s="34">
        <f t="shared" si="14"/>
        <v>1.2823296697734992</v>
      </c>
      <c r="F180" s="34">
        <f t="shared" si="14"/>
        <v>4.0186654687770204E-2</v>
      </c>
      <c r="G180" s="34">
        <f t="shared" si="14"/>
        <v>0.83923649987081217</v>
      </c>
      <c r="H180" s="34">
        <f t="shared" si="14"/>
        <v>1.1474999678232856</v>
      </c>
      <c r="I180" s="34">
        <f t="shared" si="14"/>
        <v>0.9334513444031276</v>
      </c>
      <c r="J180" s="34">
        <f t="shared" si="14"/>
        <v>1.1505361587866634</v>
      </c>
    </row>
    <row r="181" spans="1:10" x14ac:dyDescent="0.3">
      <c r="A181" s="33">
        <v>37712</v>
      </c>
      <c r="B181" s="34">
        <f t="shared" ref="B181:J181" si="15">B29/B17</f>
        <v>0.96628784440801052</v>
      </c>
      <c r="C181" s="34">
        <f t="shared" si="15"/>
        <v>0.96655157178966677</v>
      </c>
      <c r="D181" s="34">
        <f t="shared" si="15"/>
        <v>1.6066185100391288</v>
      </c>
      <c r="E181" s="34">
        <f t="shared" si="15"/>
        <v>0.9212302786173806</v>
      </c>
      <c r="F181" s="34">
        <f t="shared" si="15"/>
        <v>3.0906108612373182E-2</v>
      </c>
      <c r="G181" s="34">
        <f t="shared" si="15"/>
        <v>0.90466764924605692</v>
      </c>
      <c r="H181" s="34">
        <f t="shared" si="15"/>
        <v>1.0394100660981098</v>
      </c>
      <c r="I181" s="34">
        <f t="shared" si="15"/>
        <v>0.97157127832080403</v>
      </c>
      <c r="J181" s="34">
        <f t="shared" si="15"/>
        <v>1.8897182401128159</v>
      </c>
    </row>
    <row r="182" spans="1:10" x14ac:dyDescent="0.3">
      <c r="A182" s="33">
        <v>37742</v>
      </c>
      <c r="B182" s="34">
        <f t="shared" ref="B182:J182" si="16">B30/B18</f>
        <v>0.94583700448676444</v>
      </c>
      <c r="C182" s="34">
        <f t="shared" si="16"/>
        <v>0.98127206014066348</v>
      </c>
      <c r="D182" s="34">
        <f t="shared" si="16"/>
        <v>1.0329751351798764</v>
      </c>
      <c r="E182" s="34">
        <f t="shared" si="16"/>
        <v>1.0942516830657689</v>
      </c>
      <c r="F182" s="34">
        <f t="shared" si="16"/>
        <v>2.5051204211012194E-2</v>
      </c>
      <c r="G182" s="34">
        <f t="shared" si="16"/>
        <v>1.1705212629024455</v>
      </c>
      <c r="H182" s="34">
        <f t="shared" si="16"/>
        <v>1.4777315667279549</v>
      </c>
      <c r="I182" s="34">
        <f t="shared" si="16"/>
        <v>0.84260759388292328</v>
      </c>
      <c r="J182" s="34">
        <f t="shared" si="16"/>
        <v>1.548173214542224</v>
      </c>
    </row>
    <row r="183" spans="1:10" x14ac:dyDescent="0.3">
      <c r="A183" s="33">
        <v>37773</v>
      </c>
      <c r="B183" s="34">
        <f t="shared" ref="B183:J183" si="17">B31/B19</f>
        <v>0.8299264444427682</v>
      </c>
      <c r="C183" s="34">
        <f t="shared" si="17"/>
        <v>1.4203220477329621</v>
      </c>
      <c r="D183" s="34">
        <f t="shared" si="17"/>
        <v>0.9960925325709995</v>
      </c>
      <c r="E183" s="34">
        <f t="shared" si="17"/>
        <v>2.6010426137121345</v>
      </c>
      <c r="F183" s="34">
        <f t="shared" si="17"/>
        <v>2.2729173454301307E-2</v>
      </c>
      <c r="G183" s="34">
        <f t="shared" si="17"/>
        <v>1.0607393632677922</v>
      </c>
      <c r="H183" s="34">
        <f t="shared" si="17"/>
        <v>0.91010730677526186</v>
      </c>
      <c r="I183" s="34">
        <f t="shared" si="17"/>
        <v>0.97763065329233845</v>
      </c>
      <c r="J183" s="34">
        <f t="shared" si="17"/>
        <v>1.5483176437236674</v>
      </c>
    </row>
    <row r="184" spans="1:10" x14ac:dyDescent="0.3">
      <c r="A184" s="33">
        <v>37803</v>
      </c>
      <c r="B184" s="34">
        <f t="shared" ref="B184:J184" si="18">B32/B20</f>
        <v>0.9402693291612213</v>
      </c>
      <c r="C184" s="34">
        <f t="shared" si="18"/>
        <v>1.222737112887925</v>
      </c>
      <c r="D184" s="34">
        <f t="shared" si="18"/>
        <v>0.49739092171164451</v>
      </c>
      <c r="E184" s="34">
        <f t="shared" si="18"/>
        <v>0.50251537171604244</v>
      </c>
      <c r="F184" s="34">
        <f t="shared" si="18"/>
        <v>5.180467091295117E-2</v>
      </c>
      <c r="G184" s="34">
        <f t="shared" si="18"/>
        <v>0.92856461007516289</v>
      </c>
      <c r="H184" s="34">
        <f t="shared" si="18"/>
        <v>0.99060375660825117</v>
      </c>
      <c r="I184" s="34">
        <f t="shared" si="18"/>
        <v>1.0241547682161256</v>
      </c>
      <c r="J184" s="34">
        <f t="shared" si="18"/>
        <v>1.9695713293388213</v>
      </c>
    </row>
    <row r="185" spans="1:10" x14ac:dyDescent="0.3">
      <c r="A185" s="33">
        <v>37834</v>
      </c>
      <c r="B185" s="34">
        <f t="shared" ref="B185:J185" si="19">B33/B21</f>
        <v>0.99927958796732697</v>
      </c>
      <c r="C185" s="34">
        <f t="shared" si="19"/>
        <v>1.1907605215511774</v>
      </c>
      <c r="D185" s="34">
        <f t="shared" si="19"/>
        <v>7.3877390953503133</v>
      </c>
      <c r="E185" s="34">
        <f t="shared" si="19"/>
        <v>1.0770306461237951</v>
      </c>
      <c r="F185" s="34">
        <f t="shared" si="19"/>
        <v>3.5329666227010503E-2</v>
      </c>
      <c r="G185" s="34">
        <f t="shared" si="19"/>
        <v>0.90417490061876105</v>
      </c>
      <c r="H185" s="34">
        <f t="shared" si="19"/>
        <v>0.93151405288760125</v>
      </c>
      <c r="I185" s="34">
        <f t="shared" si="19"/>
        <v>1.0514882630597293</v>
      </c>
      <c r="J185" s="34">
        <f t="shared" si="19"/>
        <v>1.9025315263993774</v>
      </c>
    </row>
    <row r="186" spans="1:10" x14ac:dyDescent="0.3">
      <c r="A186" s="33">
        <v>37865</v>
      </c>
      <c r="B186" s="34">
        <f t="shared" ref="B186:J186" si="20">B34/B22</f>
        <v>0.9422417698784028</v>
      </c>
      <c r="C186" s="34">
        <f t="shared" si="20"/>
        <v>1.0108243229222247</v>
      </c>
      <c r="D186" s="34">
        <f t="shared" si="20"/>
        <v>7.7057902753143619</v>
      </c>
      <c r="E186" s="34">
        <f t="shared" si="20"/>
        <v>130.28124615130952</v>
      </c>
      <c r="F186" s="34">
        <f t="shared" si="20"/>
        <v>0.12370808919270833</v>
      </c>
      <c r="G186" s="34">
        <f t="shared" si="20"/>
        <v>0.81238199068369088</v>
      </c>
      <c r="H186" s="34">
        <f t="shared" si="20"/>
        <v>1.0308941472864421</v>
      </c>
      <c r="I186" s="34">
        <f t="shared" si="20"/>
        <v>1.0704136838590119</v>
      </c>
      <c r="J186" s="34">
        <f t="shared" si="20"/>
        <v>1.9394127829085146</v>
      </c>
    </row>
    <row r="187" spans="1:10" x14ac:dyDescent="0.3">
      <c r="A187" s="33">
        <v>37895</v>
      </c>
      <c r="B187" s="34">
        <f t="shared" ref="B187:J187" si="21">B35/B23</f>
        <v>0.8892424258701509</v>
      </c>
      <c r="C187" s="34">
        <f t="shared" si="21"/>
        <v>1.1335350376192648</v>
      </c>
      <c r="D187" s="34" t="e">
        <f t="shared" si="21"/>
        <v>#DIV/0!</v>
      </c>
      <c r="E187" s="34">
        <f t="shared" si="21"/>
        <v>0.26056140116094278</v>
      </c>
      <c r="F187" s="34">
        <f t="shared" si="21"/>
        <v>0.11609872476525517</v>
      </c>
      <c r="G187" s="34">
        <f t="shared" si="21"/>
        <v>0.92478143217901154</v>
      </c>
      <c r="H187" s="34">
        <f t="shared" si="21"/>
        <v>0.6974914388398249</v>
      </c>
      <c r="I187" s="34">
        <f t="shared" si="21"/>
        <v>1.1225730501244009</v>
      </c>
      <c r="J187" s="34">
        <f t="shared" si="21"/>
        <v>2.4386855485008172</v>
      </c>
    </row>
    <row r="188" spans="1:10" x14ac:dyDescent="0.3">
      <c r="A188" s="33">
        <v>37926</v>
      </c>
      <c r="B188" s="34">
        <f t="shared" ref="B188:J188" si="22">B36/B24</f>
        <v>0.83095688479206753</v>
      </c>
      <c r="C188" s="34">
        <f t="shared" si="22"/>
        <v>1.1291858897188285</v>
      </c>
      <c r="D188" s="34">
        <f t="shared" si="22"/>
        <v>10.895530151267421</v>
      </c>
      <c r="E188" s="34">
        <f t="shared" si="22"/>
        <v>0.99817384944378418</v>
      </c>
      <c r="F188" s="34">
        <f t="shared" si="22"/>
        <v>9.6797247047509499E-2</v>
      </c>
      <c r="G188" s="34">
        <f t="shared" si="22"/>
        <v>0.87726562449130008</v>
      </c>
      <c r="H188" s="34">
        <f t="shared" si="22"/>
        <v>1.2604628861379417</v>
      </c>
      <c r="I188" s="34">
        <f t="shared" si="22"/>
        <v>1.2159071733940281</v>
      </c>
      <c r="J188" s="34">
        <f t="shared" si="22"/>
        <v>2.420938594463041</v>
      </c>
    </row>
    <row r="189" spans="1:10" x14ac:dyDescent="0.3">
      <c r="A189" s="33">
        <v>37956</v>
      </c>
      <c r="B189" s="34">
        <f t="shared" ref="B189:J189" si="23">B37/B25</f>
        <v>0.87641148620128084</v>
      </c>
      <c r="C189" s="34">
        <f t="shared" si="23"/>
        <v>1.1069208473235488</v>
      </c>
      <c r="D189" s="34">
        <f t="shared" si="23"/>
        <v>1.5774568318593452</v>
      </c>
      <c r="E189" s="34">
        <f t="shared" si="23"/>
        <v>0.95281535777780202</v>
      </c>
      <c r="F189" s="34">
        <f t="shared" si="23"/>
        <v>0.12766927480697632</v>
      </c>
      <c r="G189" s="34">
        <f t="shared" si="23"/>
        <v>0.80287280302601238</v>
      </c>
      <c r="H189" s="34">
        <f t="shared" si="23"/>
        <v>0.98994303381778637</v>
      </c>
      <c r="I189" s="34">
        <f t="shared" si="23"/>
        <v>1.1007145755081207</v>
      </c>
      <c r="J189" s="34">
        <f t="shared" si="23"/>
        <v>2.4535847067431313</v>
      </c>
    </row>
    <row r="190" spans="1:10" x14ac:dyDescent="0.3">
      <c r="A190" s="33">
        <v>37987</v>
      </c>
      <c r="B190" s="34">
        <f t="shared" ref="B190:J190" si="24">B38/B26</f>
        <v>1.1388318075906807</v>
      </c>
      <c r="C190" s="34">
        <f t="shared" si="24"/>
        <v>1.4514978832270224</v>
      </c>
      <c r="D190" s="34">
        <f t="shared" si="24"/>
        <v>1.4558576769960356</v>
      </c>
      <c r="E190" s="34">
        <f t="shared" si="24"/>
        <v>1.1737092653863601</v>
      </c>
      <c r="F190" s="34">
        <f t="shared" si="24"/>
        <v>2.6836195784179839</v>
      </c>
      <c r="G190" s="34">
        <f t="shared" si="24"/>
        <v>0.83471996091949197</v>
      </c>
      <c r="H190" s="34">
        <f t="shared" si="24"/>
        <v>1.0656189637730764</v>
      </c>
      <c r="I190" s="34">
        <f t="shared" si="24"/>
        <v>1.1624316727059671</v>
      </c>
      <c r="J190" s="34">
        <f t="shared" si="24"/>
        <v>2.2521765779795486</v>
      </c>
    </row>
    <row r="191" spans="1:10" x14ac:dyDescent="0.3">
      <c r="A191" s="33">
        <v>38018</v>
      </c>
      <c r="B191" s="34">
        <f t="shared" ref="B191:J191" si="25">B39/B27</f>
        <v>1.1852190500425797</v>
      </c>
      <c r="C191" s="34">
        <f t="shared" si="25"/>
        <v>3.2920480268760834</v>
      </c>
      <c r="D191" s="34">
        <f t="shared" si="25"/>
        <v>0.65699955587582448</v>
      </c>
      <c r="E191" s="34">
        <f t="shared" si="25"/>
        <v>0.9928297687086185</v>
      </c>
      <c r="F191" s="34">
        <f t="shared" si="25"/>
        <v>1.5696282980065599</v>
      </c>
      <c r="G191" s="34">
        <f t="shared" si="25"/>
        <v>0.83810645116830929</v>
      </c>
      <c r="H191" s="34">
        <f t="shared" si="25"/>
        <v>0.67282905497520218</v>
      </c>
      <c r="I191" s="34">
        <f t="shared" si="25"/>
        <v>0.72061539332202951</v>
      </c>
      <c r="J191" s="34">
        <f t="shared" si="25"/>
        <v>2.1501830373921273</v>
      </c>
    </row>
    <row r="192" spans="1:10" x14ac:dyDescent="0.3">
      <c r="A192" s="33">
        <v>38047</v>
      </c>
      <c r="B192" s="34">
        <f t="shared" ref="B192:J192" si="26">B40/B28</f>
        <v>1.2343872640940388</v>
      </c>
      <c r="C192" s="34">
        <f t="shared" si="26"/>
        <v>2.4178485718604659</v>
      </c>
      <c r="D192" s="34">
        <f t="shared" si="26"/>
        <v>0.20764731242765933</v>
      </c>
      <c r="E192" s="34">
        <f t="shared" si="26"/>
        <v>0.93097258330586374</v>
      </c>
      <c r="F192" s="34">
        <f t="shared" si="26"/>
        <v>1.8977469419780586</v>
      </c>
      <c r="G192" s="34">
        <f t="shared" si="26"/>
        <v>0.85466892974036879</v>
      </c>
      <c r="H192" s="34">
        <f t="shared" si="26"/>
        <v>0.83385264550284421</v>
      </c>
      <c r="I192" s="34">
        <f t="shared" si="26"/>
        <v>1.0136238296661222</v>
      </c>
      <c r="J192" s="34">
        <f t="shared" si="26"/>
        <v>2.6336881713090206</v>
      </c>
    </row>
    <row r="193" spans="1:10" x14ac:dyDescent="0.3">
      <c r="A193" s="33">
        <v>38078</v>
      </c>
      <c r="B193" s="34">
        <f t="shared" ref="B193:J193" si="27">B41/B29</f>
        <v>1.1930601217538395</v>
      </c>
      <c r="C193" s="34">
        <f t="shared" si="27"/>
        <v>0.78160783924303412</v>
      </c>
      <c r="D193" s="34">
        <f t="shared" si="27"/>
        <v>0</v>
      </c>
      <c r="E193" s="34">
        <f t="shared" si="27"/>
        <v>1.0232339217237376</v>
      </c>
      <c r="F193" s="34">
        <f t="shared" si="27"/>
        <v>0.9444445193683555</v>
      </c>
      <c r="G193" s="34">
        <f t="shared" si="27"/>
        <v>0.76672733136795901</v>
      </c>
      <c r="H193" s="34">
        <f t="shared" si="27"/>
        <v>0.87977053302345165</v>
      </c>
      <c r="I193" s="34">
        <f t="shared" si="27"/>
        <v>0.96105672043878254</v>
      </c>
      <c r="J193" s="34">
        <f t="shared" si="27"/>
        <v>1.6221463414976209</v>
      </c>
    </row>
    <row r="194" spans="1:10" x14ac:dyDescent="0.3">
      <c r="A194" s="33">
        <v>38108</v>
      </c>
      <c r="B194" s="34">
        <f t="shared" ref="B194:J194" si="28">B42/B30</f>
        <v>1.2307804791649322</v>
      </c>
      <c r="C194" s="34">
        <f t="shared" si="28"/>
        <v>0.41367531988927075</v>
      </c>
      <c r="D194" s="34">
        <f t="shared" si="28"/>
        <v>0</v>
      </c>
      <c r="E194" s="34">
        <f t="shared" si="28"/>
        <v>1.0866067203028869</v>
      </c>
      <c r="F194" s="34">
        <f t="shared" si="28"/>
        <v>1.9716981845039556</v>
      </c>
      <c r="G194" s="34">
        <f t="shared" si="28"/>
        <v>0.70573373670843975</v>
      </c>
      <c r="H194" s="34">
        <f t="shared" si="28"/>
        <v>1.0235803437468962</v>
      </c>
      <c r="I194" s="34">
        <f t="shared" si="28"/>
        <v>1.174231059644246</v>
      </c>
      <c r="J194" s="34">
        <f t="shared" si="28"/>
        <v>1.5861329187071194</v>
      </c>
    </row>
    <row r="195" spans="1:10" x14ac:dyDescent="0.3">
      <c r="A195" s="33">
        <v>38139</v>
      </c>
      <c r="B195" s="34">
        <f t="shared" ref="B195:J195" si="29">B43/B31</f>
        <v>1.4370729108985896</v>
      </c>
      <c r="C195" s="34">
        <f t="shared" si="29"/>
        <v>0.85556509439623685</v>
      </c>
      <c r="D195" s="34">
        <f t="shared" si="29"/>
        <v>0</v>
      </c>
      <c r="E195" s="34">
        <f t="shared" si="29"/>
        <v>1.1609290238570318</v>
      </c>
      <c r="F195" s="34">
        <f t="shared" si="29"/>
        <v>0.50367644944818024</v>
      </c>
      <c r="G195" s="34">
        <f t="shared" si="29"/>
        <v>0.76252973413487157</v>
      </c>
      <c r="H195" s="34">
        <f t="shared" si="29"/>
        <v>1.029357444853245</v>
      </c>
      <c r="I195" s="34">
        <f t="shared" si="29"/>
        <v>1.157341775118393</v>
      </c>
      <c r="J195" s="34">
        <f t="shared" si="29"/>
        <v>1.4023753734888793</v>
      </c>
    </row>
    <row r="196" spans="1:10" x14ac:dyDescent="0.3">
      <c r="A196" s="33">
        <v>38169</v>
      </c>
      <c r="B196" s="34">
        <f t="shared" ref="B196:J196" si="30">B44/B32</f>
        <v>1.2020253375007692</v>
      </c>
      <c r="C196" s="34">
        <f t="shared" si="30"/>
        <v>1.1857392160684428</v>
      </c>
      <c r="D196" s="34">
        <f t="shared" si="30"/>
        <v>0.1226877431961859</v>
      </c>
      <c r="E196" s="34">
        <f t="shared" si="30"/>
        <v>1.7274749721913236</v>
      </c>
      <c r="F196" s="34">
        <f t="shared" si="30"/>
        <v>0.33770492428638899</v>
      </c>
      <c r="G196" s="34">
        <f t="shared" si="30"/>
        <v>0.71408713188024342</v>
      </c>
      <c r="H196" s="34">
        <f t="shared" si="30"/>
        <v>0.95338409555484149</v>
      </c>
      <c r="I196" s="34">
        <f t="shared" si="30"/>
        <v>1.0339887204467886</v>
      </c>
      <c r="J196" s="34">
        <f t="shared" si="30"/>
        <v>1.0755828868469335</v>
      </c>
    </row>
    <row r="197" spans="1:10" x14ac:dyDescent="0.3">
      <c r="A197" s="33">
        <v>38200</v>
      </c>
      <c r="B197" s="34">
        <f t="shared" ref="B197:J197" si="31">B45/B33</f>
        <v>1.1362683490790491</v>
      </c>
      <c r="C197" s="34">
        <f t="shared" si="31"/>
        <v>1.3337586260211987</v>
      </c>
      <c r="D197" s="34">
        <f t="shared" si="31"/>
        <v>5.2422131768633883E-2</v>
      </c>
      <c r="E197" s="34">
        <f t="shared" si="31"/>
        <v>0.69916513191746865</v>
      </c>
      <c r="F197" s="34">
        <f t="shared" si="31"/>
        <v>0.28289473794283743</v>
      </c>
      <c r="G197" s="34">
        <f t="shared" si="31"/>
        <v>0.79921141014720953</v>
      </c>
      <c r="H197" s="34">
        <f t="shared" si="31"/>
        <v>0.98119107605000455</v>
      </c>
      <c r="I197" s="34">
        <f t="shared" si="31"/>
        <v>1.0243322110265183</v>
      </c>
      <c r="J197" s="34">
        <f t="shared" si="31"/>
        <v>1.0708092650111722</v>
      </c>
    </row>
    <row r="198" spans="1:10" x14ac:dyDescent="0.3">
      <c r="A198" s="33">
        <v>38231</v>
      </c>
      <c r="B198" s="34">
        <f t="shared" ref="B198:J198" si="32">B46/B34</f>
        <v>1.2095404582592619</v>
      </c>
      <c r="C198" s="34">
        <f t="shared" si="32"/>
        <v>1.6546835312182588</v>
      </c>
      <c r="D198" s="34">
        <f t="shared" si="32"/>
        <v>0.30053617480817457</v>
      </c>
      <c r="E198" s="34">
        <f t="shared" si="32"/>
        <v>1.7112018106462208</v>
      </c>
      <c r="F198" s="34">
        <f t="shared" si="32"/>
        <v>0.58099487692006024</v>
      </c>
      <c r="G198" s="34">
        <f t="shared" si="32"/>
        <v>1.0120054574341084</v>
      </c>
      <c r="H198" s="34">
        <f t="shared" si="32"/>
        <v>0.78644695942734444</v>
      </c>
      <c r="I198" s="34">
        <f t="shared" si="32"/>
        <v>1.0041445008109187</v>
      </c>
      <c r="J198" s="34">
        <f t="shared" si="32"/>
        <v>1.0770213188598752</v>
      </c>
    </row>
    <row r="199" spans="1:10" x14ac:dyDescent="0.3">
      <c r="A199" s="33">
        <v>38261</v>
      </c>
      <c r="B199" s="34">
        <f t="shared" ref="B199:J199" si="33">B47/B35</f>
        <v>1.1777855445894265</v>
      </c>
      <c r="C199" s="34">
        <f t="shared" si="33"/>
        <v>1.4438651286505644</v>
      </c>
      <c r="D199" s="34">
        <f t="shared" si="33"/>
        <v>0.25584098059816807</v>
      </c>
      <c r="E199" s="34">
        <f t="shared" si="33"/>
        <v>3.7758431407622952</v>
      </c>
      <c r="F199" s="34">
        <f t="shared" si="33"/>
        <v>0.5748233895582644</v>
      </c>
      <c r="G199" s="34">
        <f t="shared" si="33"/>
        <v>0.85702618052582791</v>
      </c>
      <c r="H199" s="34">
        <f t="shared" si="33"/>
        <v>1.1903806983382563</v>
      </c>
      <c r="I199" s="34">
        <f t="shared" si="33"/>
        <v>1.0212140038850934</v>
      </c>
      <c r="J199" s="34">
        <f t="shared" si="33"/>
        <v>0.94286790531970532</v>
      </c>
    </row>
    <row r="200" spans="1:10" x14ac:dyDescent="0.3">
      <c r="A200" s="33">
        <v>38292</v>
      </c>
      <c r="B200" s="34">
        <f t="shared" ref="B200:J200" si="34">B48/B36</f>
        <v>1.1952925927345046</v>
      </c>
      <c r="C200" s="34">
        <f t="shared" si="34"/>
        <v>1.3302713890256503</v>
      </c>
      <c r="D200" s="34">
        <f t="shared" si="34"/>
        <v>0.37912456733550642</v>
      </c>
      <c r="E200" s="34">
        <f t="shared" si="34"/>
        <v>1.032565037729912</v>
      </c>
      <c r="F200" s="34">
        <f t="shared" si="34"/>
        <v>0.50073859754818073</v>
      </c>
      <c r="G200" s="34">
        <f t="shared" si="34"/>
        <v>0.89866149915922533</v>
      </c>
      <c r="H200" s="34">
        <f t="shared" si="34"/>
        <v>1.0143600202534568</v>
      </c>
      <c r="I200" s="34">
        <f t="shared" si="34"/>
        <v>0.95350061683376841</v>
      </c>
      <c r="J200" s="34">
        <f t="shared" si="34"/>
        <v>0.97930038825369981</v>
      </c>
    </row>
    <row r="201" spans="1:10" x14ac:dyDescent="0.3">
      <c r="A201" s="33">
        <v>38322</v>
      </c>
      <c r="B201" s="34">
        <f t="shared" ref="B201:J201" si="35">B49/B37</f>
        <v>1.3484968746961106</v>
      </c>
      <c r="C201" s="34">
        <f t="shared" si="35"/>
        <v>1.2614229668618973</v>
      </c>
      <c r="D201" s="34">
        <f t="shared" si="35"/>
        <v>1.1581261325660774</v>
      </c>
      <c r="E201" s="34">
        <f t="shared" si="35"/>
        <v>1.1325478615279532</v>
      </c>
      <c r="F201" s="34">
        <f t="shared" si="35"/>
        <v>0.75216723819039011</v>
      </c>
      <c r="G201" s="34">
        <f t="shared" si="35"/>
        <v>0.96829271691063845</v>
      </c>
      <c r="H201" s="34">
        <f t="shared" si="35"/>
        <v>1.3921218827227402</v>
      </c>
      <c r="I201" s="34">
        <f t="shared" si="35"/>
        <v>1.0241426759841352</v>
      </c>
      <c r="J201" s="34">
        <f t="shared" si="35"/>
        <v>0.94036510096011439</v>
      </c>
    </row>
    <row r="202" spans="1:10" x14ac:dyDescent="0.3">
      <c r="A202" s="33">
        <v>38353</v>
      </c>
      <c r="B202" s="34">
        <f t="shared" ref="B202:J202" si="36">B50/B38</f>
        <v>1.1046404356211075</v>
      </c>
      <c r="C202" s="34">
        <f t="shared" si="36"/>
        <v>1.6554990638922242</v>
      </c>
      <c r="D202" s="34">
        <f t="shared" si="36"/>
        <v>7.0163351135134527E-2</v>
      </c>
      <c r="E202" s="34">
        <f t="shared" si="36"/>
        <v>1.6530078742825163</v>
      </c>
      <c r="F202" s="34">
        <f t="shared" si="36"/>
        <v>0.53605712428113184</v>
      </c>
      <c r="G202" s="34">
        <f t="shared" si="36"/>
        <v>1.1617760341822208</v>
      </c>
      <c r="H202" s="34">
        <f t="shared" si="36"/>
        <v>0.89866493875087983</v>
      </c>
      <c r="I202" s="34">
        <f t="shared" si="36"/>
        <v>0.86289860926738571</v>
      </c>
      <c r="J202" s="34">
        <f t="shared" si="36"/>
        <v>1.1931509565711333</v>
      </c>
    </row>
    <row r="203" spans="1:10" x14ac:dyDescent="0.3">
      <c r="A203" s="33">
        <v>38384</v>
      </c>
      <c r="B203" s="34">
        <f t="shared" ref="B203:J203" si="37">B51/B39</f>
        <v>1.0468163810185802</v>
      </c>
      <c r="C203" s="34">
        <f t="shared" si="37"/>
        <v>1.4690457143159275</v>
      </c>
      <c r="D203" s="34">
        <f t="shared" si="37"/>
        <v>0.15233481319365069</v>
      </c>
      <c r="E203" s="34">
        <f t="shared" si="37"/>
        <v>1.8783169797255448</v>
      </c>
      <c r="F203" s="34">
        <f t="shared" si="37"/>
        <v>0.52509032455584426</v>
      </c>
      <c r="G203" s="34">
        <f t="shared" si="37"/>
        <v>1.1700737047522964</v>
      </c>
      <c r="H203" s="34">
        <f t="shared" si="37"/>
        <v>1.0147501116661162</v>
      </c>
      <c r="I203" s="34">
        <f t="shared" si="37"/>
        <v>0.90072871682393263</v>
      </c>
      <c r="J203" s="34">
        <f t="shared" si="37"/>
        <v>1.1944028932116615</v>
      </c>
    </row>
    <row r="204" spans="1:10" x14ac:dyDescent="0.3">
      <c r="A204" s="33">
        <v>38412</v>
      </c>
      <c r="B204" s="34">
        <f t="shared" ref="B204:J204" si="38">B52/B40</f>
        <v>1.0721719579827009</v>
      </c>
      <c r="C204" s="34">
        <f t="shared" si="38"/>
        <v>1.4417583252089281</v>
      </c>
      <c r="D204" s="34">
        <f t="shared" si="38"/>
        <v>0.34927517501648847</v>
      </c>
      <c r="E204" s="34">
        <f t="shared" si="38"/>
        <v>2.2095735468569306</v>
      </c>
      <c r="F204" s="34">
        <f t="shared" si="38"/>
        <v>0.89406394087560648</v>
      </c>
      <c r="G204" s="34">
        <f t="shared" si="38"/>
        <v>1.2740745453419933</v>
      </c>
      <c r="H204" s="34">
        <f t="shared" si="38"/>
        <v>1.1428863805088207</v>
      </c>
      <c r="I204" s="34">
        <f t="shared" si="38"/>
        <v>0.98246805335640019</v>
      </c>
      <c r="J204" s="34">
        <f t="shared" si="38"/>
        <v>1.1462668799557658</v>
      </c>
    </row>
    <row r="205" spans="1:10" x14ac:dyDescent="0.3">
      <c r="A205" s="33">
        <v>38443</v>
      </c>
      <c r="B205" s="34">
        <f t="shared" ref="B205:J205" si="39">B53/B41</f>
        <v>1.0386222838908168</v>
      </c>
      <c r="C205" s="34">
        <f t="shared" si="39"/>
        <v>2.0256864175375009</v>
      </c>
      <c r="D205" s="34" t="e">
        <f t="shared" si="39"/>
        <v>#DIV/0!</v>
      </c>
      <c r="E205" s="34">
        <f t="shared" si="39"/>
        <v>1.5652040807217242</v>
      </c>
      <c r="F205" s="34">
        <f t="shared" si="39"/>
        <v>2.339572097061398</v>
      </c>
      <c r="G205" s="34">
        <f t="shared" si="39"/>
        <v>1.2624984638442955</v>
      </c>
      <c r="H205" s="34">
        <f t="shared" si="39"/>
        <v>1.153459439924744</v>
      </c>
      <c r="I205" s="34">
        <f t="shared" si="39"/>
        <v>0.91179907653299108</v>
      </c>
      <c r="J205" s="34">
        <f t="shared" si="39"/>
        <v>0.98651938333071509</v>
      </c>
    </row>
    <row r="206" spans="1:10" x14ac:dyDescent="0.3">
      <c r="A206" s="33">
        <v>38473</v>
      </c>
      <c r="B206" s="34">
        <f t="shared" ref="B206:J206" si="40">B54/B42</f>
        <v>1.0509698533659395</v>
      </c>
      <c r="C206" s="34">
        <f t="shared" si="40"/>
        <v>4.3623726714093944</v>
      </c>
      <c r="D206" s="34" t="e">
        <f t="shared" si="40"/>
        <v>#DIV/0!</v>
      </c>
      <c r="E206" s="34">
        <f t="shared" si="40"/>
        <v>1.2672474292927918</v>
      </c>
      <c r="F206" s="34">
        <f t="shared" si="40"/>
        <v>3.3397127806776035</v>
      </c>
      <c r="G206" s="34">
        <f t="shared" si="40"/>
        <v>1.330158861227398</v>
      </c>
      <c r="H206" s="34">
        <f t="shared" si="40"/>
        <v>1.0201040769305976</v>
      </c>
      <c r="I206" s="34">
        <f t="shared" si="40"/>
        <v>0.92552680481209382</v>
      </c>
      <c r="J206" s="34">
        <f t="shared" si="40"/>
        <v>0.99827660128506224</v>
      </c>
    </row>
    <row r="207" spans="1:10" x14ac:dyDescent="0.3">
      <c r="A207" s="33">
        <v>38504</v>
      </c>
      <c r="B207" s="34">
        <f t="shared" ref="B207:J207" si="41">B55/B43</f>
        <v>0.99976183878775948</v>
      </c>
      <c r="C207" s="34">
        <f t="shared" si="41"/>
        <v>1.6609223811713205</v>
      </c>
      <c r="D207" s="34" t="e">
        <f t="shared" si="41"/>
        <v>#DIV/0!</v>
      </c>
      <c r="E207" s="34">
        <f t="shared" si="41"/>
        <v>1.3107544786954952</v>
      </c>
      <c r="F207" s="34">
        <f t="shared" si="41"/>
        <v>16.788321401614468</v>
      </c>
      <c r="G207" s="34">
        <f t="shared" si="41"/>
        <v>1.4572369707104442</v>
      </c>
      <c r="H207" s="34">
        <f t="shared" si="41"/>
        <v>1.0057701395299397</v>
      </c>
      <c r="I207" s="34">
        <f t="shared" si="41"/>
        <v>0.78736678023035833</v>
      </c>
      <c r="J207" s="34">
        <f t="shared" si="41"/>
        <v>0.92184340853253022</v>
      </c>
    </row>
    <row r="208" spans="1:10" x14ac:dyDescent="0.3">
      <c r="A208" s="33">
        <v>38534</v>
      </c>
      <c r="B208" s="34">
        <f t="shared" ref="B208:J208" si="42">B56/B44</f>
        <v>1.0546136643797006</v>
      </c>
      <c r="C208" s="34">
        <f t="shared" si="42"/>
        <v>1.2536680001912979</v>
      </c>
      <c r="D208" s="34">
        <f t="shared" si="42"/>
        <v>0.68962625277082035</v>
      </c>
      <c r="E208" s="34">
        <f t="shared" si="42"/>
        <v>1.9397294928163233</v>
      </c>
      <c r="F208" s="34">
        <f t="shared" si="42"/>
        <v>12.635921503531419</v>
      </c>
      <c r="G208" s="34">
        <f t="shared" si="42"/>
        <v>1.4647035896468692</v>
      </c>
      <c r="H208" s="34">
        <f t="shared" si="42"/>
        <v>1.0504420190648196</v>
      </c>
      <c r="I208" s="34">
        <f t="shared" si="42"/>
        <v>0.92329591193141736</v>
      </c>
      <c r="J208" s="34">
        <f t="shared" si="42"/>
        <v>1.1257434401366575</v>
      </c>
    </row>
    <row r="209" spans="1:10" x14ac:dyDescent="0.3">
      <c r="A209" s="33">
        <v>38565</v>
      </c>
      <c r="B209" s="34">
        <f t="shared" ref="B209:J209" si="43">B57/B45</f>
        <v>1.0567501754270039</v>
      </c>
      <c r="C209" s="34">
        <f t="shared" si="43"/>
        <v>1.0990559443064642</v>
      </c>
      <c r="D209" s="34">
        <f t="shared" si="43"/>
        <v>0.53955987474448996</v>
      </c>
      <c r="E209" s="34">
        <f t="shared" si="43"/>
        <v>2.237229565957203</v>
      </c>
      <c r="F209" s="34">
        <f t="shared" si="43"/>
        <v>16.062015742280227</v>
      </c>
      <c r="G209" s="34">
        <f t="shared" si="43"/>
        <v>1.3660994211276045</v>
      </c>
      <c r="H209" s="34">
        <f t="shared" si="43"/>
        <v>0.92423017544597685</v>
      </c>
      <c r="I209" s="34">
        <f t="shared" si="43"/>
        <v>0.957983323761321</v>
      </c>
      <c r="J209" s="34">
        <f t="shared" si="43"/>
        <v>1.1230572493106086</v>
      </c>
    </row>
    <row r="210" spans="1:10" x14ac:dyDescent="0.3">
      <c r="A210" s="33">
        <v>38596</v>
      </c>
      <c r="B210" s="34">
        <f t="shared" ref="B210:J210" si="44">B58/B46</f>
        <v>1.0523726361915064</v>
      </c>
      <c r="C210" s="34">
        <f t="shared" si="44"/>
        <v>0.70777232630896403</v>
      </c>
      <c r="D210" s="34">
        <f t="shared" si="44"/>
        <v>8.0473530658089265E-2</v>
      </c>
      <c r="E210" s="34">
        <f t="shared" si="44"/>
        <v>1.3863189881613702</v>
      </c>
      <c r="F210" s="34">
        <f t="shared" si="44"/>
        <v>2.2612514099933678</v>
      </c>
      <c r="G210" s="34">
        <f t="shared" si="44"/>
        <v>1.1088695762436396</v>
      </c>
      <c r="H210" s="34">
        <f t="shared" si="44"/>
        <v>1.1338091458507213</v>
      </c>
      <c r="I210" s="34">
        <f t="shared" si="44"/>
        <v>0.71040591183584212</v>
      </c>
      <c r="J210" s="34">
        <f t="shared" si="44"/>
        <v>1.0517289826593377</v>
      </c>
    </row>
    <row r="211" spans="1:10" x14ac:dyDescent="0.3">
      <c r="A211" s="33">
        <v>38626</v>
      </c>
      <c r="B211" s="34">
        <f t="shared" ref="B211:J211" si="45">B59/B47</f>
        <v>1.07343257756583</v>
      </c>
      <c r="C211" s="34">
        <f t="shared" si="45"/>
        <v>0.91428429583632831</v>
      </c>
      <c r="D211" s="34">
        <f t="shared" si="45"/>
        <v>0.10638267321231845</v>
      </c>
      <c r="E211" s="34">
        <f t="shared" si="45"/>
        <v>1.026416906820365</v>
      </c>
      <c r="F211" s="34">
        <f t="shared" si="45"/>
        <v>1.9251396989023219</v>
      </c>
      <c r="G211" s="34">
        <f t="shared" si="45"/>
        <v>0.89703085786237291</v>
      </c>
      <c r="H211" s="34">
        <f t="shared" si="45"/>
        <v>1.1892799167849049</v>
      </c>
      <c r="I211" s="34">
        <f t="shared" si="45"/>
        <v>0.920038146492552</v>
      </c>
      <c r="J211" s="34">
        <f t="shared" si="45"/>
        <v>1.049009768868215</v>
      </c>
    </row>
    <row r="212" spans="1:10" x14ac:dyDescent="0.3">
      <c r="A212" s="33">
        <v>38657</v>
      </c>
      <c r="B212" s="34">
        <f t="shared" ref="B212:J212" si="46">B60/B48</f>
        <v>1.1004990284972276</v>
      </c>
      <c r="C212" s="34">
        <f t="shared" si="46"/>
        <v>1.1431941617554144</v>
      </c>
      <c r="D212" s="34">
        <f t="shared" si="46"/>
        <v>8.7121118794185992E-2</v>
      </c>
      <c r="E212" s="34">
        <f t="shared" si="46"/>
        <v>1.6599928842786897</v>
      </c>
      <c r="F212" s="34">
        <f t="shared" si="46"/>
        <v>0.82743356856923655</v>
      </c>
      <c r="G212" s="34">
        <f t="shared" si="46"/>
        <v>0.97004191823184438</v>
      </c>
      <c r="H212" s="34">
        <f t="shared" si="46"/>
        <v>0.89476545094878579</v>
      </c>
      <c r="I212" s="34">
        <f t="shared" si="46"/>
        <v>0.9451182645048033</v>
      </c>
      <c r="J212" s="34">
        <f t="shared" si="46"/>
        <v>1.2464896738103681</v>
      </c>
    </row>
    <row r="213" spans="1:10" x14ac:dyDescent="0.3">
      <c r="A213" s="33">
        <v>38687</v>
      </c>
      <c r="B213" s="34">
        <f t="shared" ref="B213:J213" si="47">B61/B49</f>
        <v>0.9656011878535673</v>
      </c>
      <c r="C213" s="34">
        <f t="shared" si="47"/>
        <v>1.2900225926817233</v>
      </c>
      <c r="D213" s="34">
        <f t="shared" si="47"/>
        <v>6.6465349172869656E-2</v>
      </c>
      <c r="E213" s="34">
        <f t="shared" si="47"/>
        <v>1.7486996545541185</v>
      </c>
      <c r="F213" s="34">
        <f t="shared" si="47"/>
        <v>0.66915252168299788</v>
      </c>
      <c r="G213" s="34">
        <f t="shared" si="47"/>
        <v>1.0079373685991575</v>
      </c>
      <c r="H213" s="34">
        <f t="shared" si="47"/>
        <v>0.70137962619904592</v>
      </c>
      <c r="I213" s="34">
        <f t="shared" si="47"/>
        <v>0.95470250593187744</v>
      </c>
      <c r="J213" s="34">
        <f t="shared" si="47"/>
        <v>1.1402683313109696</v>
      </c>
    </row>
    <row r="214" spans="1:10" x14ac:dyDescent="0.3">
      <c r="A214" s="33">
        <v>38718</v>
      </c>
      <c r="B214" s="34">
        <f t="shared" ref="B214:J214" si="48">B62/B50</f>
        <v>0.77341659550052155</v>
      </c>
      <c r="C214" s="34">
        <f t="shared" si="48"/>
        <v>0.91935325509722809</v>
      </c>
      <c r="D214" s="34">
        <f t="shared" si="48"/>
        <v>3.7615382829654136</v>
      </c>
      <c r="E214" s="34">
        <f t="shared" si="48"/>
        <v>0.73579374318239754</v>
      </c>
      <c r="F214" s="34">
        <f t="shared" si="48"/>
        <v>1.4044994931602024</v>
      </c>
      <c r="G214" s="34">
        <f t="shared" si="48"/>
        <v>0.97398445236625253</v>
      </c>
      <c r="H214" s="34">
        <f t="shared" si="48"/>
        <v>4.6200891969800413</v>
      </c>
      <c r="I214" s="34">
        <f t="shared" si="48"/>
        <v>1.0536762315868091</v>
      </c>
      <c r="J214" s="34">
        <f t="shared" si="48"/>
        <v>0.92552653532042917</v>
      </c>
    </row>
    <row r="215" spans="1:10" x14ac:dyDescent="0.3">
      <c r="A215" s="33">
        <v>38749</v>
      </c>
      <c r="B215" s="34">
        <f t="shared" ref="B215:J215" si="49">B63/B51</f>
        <v>0.75515443839445484</v>
      </c>
      <c r="C215" s="34">
        <f t="shared" si="49"/>
        <v>1.0520319556689204</v>
      </c>
      <c r="D215" s="34">
        <f t="shared" si="49"/>
        <v>4.5303292620542619</v>
      </c>
      <c r="E215" s="34">
        <f t="shared" si="49"/>
        <v>0.70729200810825887</v>
      </c>
      <c r="F215" s="34">
        <f t="shared" si="49"/>
        <v>2.6987766954433265</v>
      </c>
      <c r="G215" s="34">
        <f t="shared" si="49"/>
        <v>1.0111231046108295</v>
      </c>
      <c r="H215" s="34">
        <f t="shared" si="49"/>
        <v>4.2065427878730901</v>
      </c>
      <c r="I215" s="34">
        <f t="shared" si="49"/>
        <v>1.0544353166298566</v>
      </c>
      <c r="J215" s="34">
        <f t="shared" si="49"/>
        <v>1.0648111772561009</v>
      </c>
    </row>
    <row r="216" spans="1:10" x14ac:dyDescent="0.3">
      <c r="A216" s="33">
        <v>38777</v>
      </c>
      <c r="B216" s="34">
        <f t="shared" ref="B216:J216" si="50">B64/B52</f>
        <v>0.80991766269020038</v>
      </c>
      <c r="C216" s="34">
        <f t="shared" si="50"/>
        <v>1.0385932530951543</v>
      </c>
      <c r="D216" s="34">
        <f t="shared" si="50"/>
        <v>2.3210208676916877</v>
      </c>
      <c r="E216" s="34">
        <f t="shared" si="50"/>
        <v>0.70601692102001223</v>
      </c>
      <c r="F216" s="34">
        <f t="shared" si="50"/>
        <v>3.6486211097004828</v>
      </c>
      <c r="G216" s="34">
        <f t="shared" si="50"/>
        <v>1.0464220373187094</v>
      </c>
      <c r="H216" s="34">
        <f t="shared" si="50"/>
        <v>3.7773931710086037</v>
      </c>
      <c r="I216" s="34">
        <f t="shared" si="50"/>
        <v>0.8648058297414114</v>
      </c>
      <c r="J216" s="34">
        <f t="shared" si="50"/>
        <v>1.1122717213096871</v>
      </c>
    </row>
    <row r="217" spans="1:10" x14ac:dyDescent="0.3">
      <c r="A217" s="33">
        <v>38808</v>
      </c>
      <c r="B217" s="34">
        <f t="shared" ref="B217:J217" si="51">B65/B53</f>
        <v>0.84082489966964236</v>
      </c>
      <c r="C217" s="34">
        <f t="shared" si="51"/>
        <v>1.0460551966630867</v>
      </c>
      <c r="D217" s="34">
        <f t="shared" si="51"/>
        <v>0.14010564922741692</v>
      </c>
      <c r="E217" s="34">
        <f t="shared" si="51"/>
        <v>0.91093246783040949</v>
      </c>
      <c r="F217" s="34">
        <f t="shared" si="51"/>
        <v>3.7142857142857144</v>
      </c>
      <c r="G217" s="34">
        <f t="shared" si="51"/>
        <v>0.93889747515954258</v>
      </c>
      <c r="H217" s="34">
        <f t="shared" si="51"/>
        <v>3.6856974282729116</v>
      </c>
      <c r="I217" s="34">
        <f t="shared" si="51"/>
        <v>0.95959759035814896</v>
      </c>
      <c r="J217" s="34">
        <f t="shared" si="51"/>
        <v>1.1398782668929839</v>
      </c>
    </row>
    <row r="218" spans="1:10" x14ac:dyDescent="0.3">
      <c r="A218" s="33">
        <v>38838</v>
      </c>
      <c r="B218" s="34">
        <f t="shared" ref="B218:J218" si="52">B66/B54</f>
        <v>0.80382698913068096</v>
      </c>
      <c r="C218" s="34">
        <f t="shared" si="52"/>
        <v>0.82512525929135039</v>
      </c>
      <c r="D218" s="34">
        <f t="shared" si="52"/>
        <v>0</v>
      </c>
      <c r="E218" s="34">
        <f t="shared" si="52"/>
        <v>0.9798597416519701</v>
      </c>
      <c r="F218" s="34">
        <f t="shared" si="52"/>
        <v>1.3247373542599785</v>
      </c>
      <c r="G218" s="34">
        <f t="shared" si="52"/>
        <v>1.0289582974104403</v>
      </c>
      <c r="H218" s="34">
        <f t="shared" si="52"/>
        <v>4.09615206147443</v>
      </c>
      <c r="I218" s="34">
        <f t="shared" si="52"/>
        <v>1.0551599411237305</v>
      </c>
      <c r="J218" s="34">
        <f t="shared" si="52"/>
        <v>1.1816437490402909</v>
      </c>
    </row>
    <row r="219" spans="1:10" x14ac:dyDescent="0.3">
      <c r="A219" s="33">
        <v>38869</v>
      </c>
      <c r="B219" s="34">
        <f t="shared" ref="B219:J219" si="53">B67/B55</f>
        <v>0.84884062357692314</v>
      </c>
      <c r="C219" s="34">
        <f t="shared" si="53"/>
        <v>0.74087775735582062</v>
      </c>
      <c r="D219" s="34">
        <f t="shared" si="53"/>
        <v>0.90890435627768806</v>
      </c>
      <c r="E219" s="34">
        <f t="shared" si="53"/>
        <v>1.1465871855580421</v>
      </c>
      <c r="F219" s="34">
        <f t="shared" si="53"/>
        <v>1.1143477730129077</v>
      </c>
      <c r="G219" s="34">
        <f t="shared" si="53"/>
        <v>1.2156920985193087</v>
      </c>
      <c r="H219" s="34">
        <f t="shared" si="53"/>
        <v>5.1078093568023561</v>
      </c>
      <c r="I219" s="34">
        <f t="shared" si="53"/>
        <v>1.1704799879531576</v>
      </c>
      <c r="J219" s="34">
        <f t="shared" si="53"/>
        <v>1.4484446627898653</v>
      </c>
    </row>
    <row r="220" spans="1:10" x14ac:dyDescent="0.3">
      <c r="A220" s="33">
        <v>38899</v>
      </c>
      <c r="B220" s="34">
        <f t="shared" ref="B220:J220" si="54">B68/B56</f>
        <v>0.90778821954818401</v>
      </c>
      <c r="C220" s="34">
        <f t="shared" si="54"/>
        <v>1.1925440011518262</v>
      </c>
      <c r="D220" s="34">
        <f t="shared" si="54"/>
        <v>10.854372072730527</v>
      </c>
      <c r="E220" s="34">
        <f t="shared" si="54"/>
        <v>1.0074359803513959</v>
      </c>
      <c r="F220" s="34">
        <f t="shared" si="54"/>
        <v>1.0203611930814314</v>
      </c>
      <c r="G220" s="34">
        <f t="shared" si="54"/>
        <v>1.3101614780416266</v>
      </c>
      <c r="H220" s="34">
        <f t="shared" si="54"/>
        <v>4.8996509525572973</v>
      </c>
      <c r="I220" s="34">
        <f t="shared" si="54"/>
        <v>1.144857882571148</v>
      </c>
      <c r="J220" s="34">
        <f t="shared" si="54"/>
        <v>1.1967305638692967</v>
      </c>
    </row>
    <row r="221" spans="1:10" x14ac:dyDescent="0.3">
      <c r="A221" s="33">
        <v>38930</v>
      </c>
      <c r="B221" s="34">
        <f t="shared" ref="B221:J221" si="55">B69/B57</f>
        <v>0.89758400223671408</v>
      </c>
      <c r="C221" s="34">
        <f t="shared" si="55"/>
        <v>1.0485521975572791</v>
      </c>
      <c r="D221" s="34">
        <f t="shared" si="55"/>
        <v>4.4116198074234836</v>
      </c>
      <c r="E221" s="34">
        <f t="shared" si="55"/>
        <v>0.82309338429852286</v>
      </c>
      <c r="F221" s="34">
        <f t="shared" si="55"/>
        <v>1.2750966027911066</v>
      </c>
      <c r="G221" s="34">
        <f t="shared" si="55"/>
        <v>1.1702961537187049</v>
      </c>
      <c r="H221" s="34">
        <f t="shared" si="55"/>
        <v>5.6650516220492708</v>
      </c>
      <c r="I221" s="34">
        <f t="shared" si="55"/>
        <v>1.0529242093874738</v>
      </c>
      <c r="J221" s="34">
        <f t="shared" si="55"/>
        <v>1.0765461701386556</v>
      </c>
    </row>
    <row r="222" spans="1:10" x14ac:dyDescent="0.3">
      <c r="A222" s="33">
        <v>38961</v>
      </c>
      <c r="B222" s="34">
        <f t="shared" ref="B222:J222" si="56">B70/B58</f>
        <v>0.92957731778828756</v>
      </c>
      <c r="C222" s="34">
        <f t="shared" si="56"/>
        <v>1.4793702894361931</v>
      </c>
      <c r="D222" s="34">
        <f t="shared" si="56"/>
        <v>6.3148403413014824</v>
      </c>
      <c r="E222" s="34">
        <f t="shared" si="56"/>
        <v>1.5005055611729019</v>
      </c>
      <c r="F222" s="34">
        <f t="shared" si="56"/>
        <v>1.469902853363926</v>
      </c>
      <c r="G222" s="34">
        <f t="shared" si="56"/>
        <v>1.2869434043201788</v>
      </c>
      <c r="H222" s="34">
        <f t="shared" si="56"/>
        <v>5.2567708336017871</v>
      </c>
      <c r="I222" s="34">
        <f t="shared" si="56"/>
        <v>1.5451818426158588</v>
      </c>
      <c r="J222" s="34">
        <f t="shared" si="56"/>
        <v>1.0891025725099939</v>
      </c>
    </row>
    <row r="223" spans="1:10" x14ac:dyDescent="0.3">
      <c r="A223" s="33">
        <v>38991</v>
      </c>
      <c r="B223" s="34">
        <f t="shared" ref="B223:J223" si="57">B71/B59</f>
        <v>0.98020194871301669</v>
      </c>
      <c r="C223" s="34">
        <f t="shared" si="57"/>
        <v>1.1735664071496379</v>
      </c>
      <c r="D223" s="34">
        <f t="shared" si="57"/>
        <v>8.7438866623751483</v>
      </c>
      <c r="E223" s="34">
        <f t="shared" si="57"/>
        <v>1.3796911101281002</v>
      </c>
      <c r="F223" s="34">
        <f t="shared" si="57"/>
        <v>2.8647707333774184</v>
      </c>
      <c r="G223" s="34">
        <f t="shared" si="57"/>
        <v>1.5053136288051134</v>
      </c>
      <c r="H223" s="34">
        <f t="shared" si="57"/>
        <v>3.1065540185644887</v>
      </c>
      <c r="I223" s="34">
        <f t="shared" si="57"/>
        <v>1.2187894965329986</v>
      </c>
      <c r="J223" s="34">
        <f t="shared" si="57"/>
        <v>1.1942870133170567</v>
      </c>
    </row>
    <row r="224" spans="1:10" x14ac:dyDescent="0.3">
      <c r="A224" s="33">
        <v>39022</v>
      </c>
      <c r="B224" s="34">
        <f t="shared" ref="B224:J224" si="58">B72/B60</f>
        <v>0.93989978962146148</v>
      </c>
      <c r="C224" s="34">
        <f t="shared" si="58"/>
        <v>0.70164213145714616</v>
      </c>
      <c r="D224" s="34">
        <f t="shared" si="58"/>
        <v>5.5908385115196095</v>
      </c>
      <c r="E224" s="34">
        <f t="shared" si="58"/>
        <v>0.84742234125094384</v>
      </c>
      <c r="F224" s="34">
        <f t="shared" si="58"/>
        <v>8.3957221534911817</v>
      </c>
      <c r="G224" s="34">
        <f t="shared" si="58"/>
        <v>1.3672367652850415</v>
      </c>
      <c r="H224" s="34">
        <f t="shared" si="58"/>
        <v>4.7303818037127749</v>
      </c>
      <c r="I224" s="34">
        <f t="shared" si="58"/>
        <v>1.165316194011742</v>
      </c>
      <c r="J224" s="34">
        <f t="shared" si="58"/>
        <v>1.060448444386169</v>
      </c>
    </row>
    <row r="225" spans="1:10" x14ac:dyDescent="0.3">
      <c r="A225" s="33">
        <v>39052</v>
      </c>
      <c r="B225" s="34">
        <f t="shared" ref="B225:J225" si="59">B73/B61</f>
        <v>0.88144754041836426</v>
      </c>
      <c r="C225" s="34">
        <f t="shared" si="59"/>
        <v>0.55681319237096694</v>
      </c>
      <c r="D225" s="34">
        <f t="shared" si="59"/>
        <v>4.3476002219021197</v>
      </c>
      <c r="E225" s="34">
        <f t="shared" si="59"/>
        <v>0.83565714742185193</v>
      </c>
      <c r="F225" s="34">
        <f t="shared" si="59"/>
        <v>3.9229992318042028</v>
      </c>
      <c r="G225" s="34">
        <f t="shared" si="59"/>
        <v>1.1921096331652683</v>
      </c>
      <c r="H225" s="34">
        <f t="shared" si="59"/>
        <v>4.1690424632494425</v>
      </c>
      <c r="I225" s="34">
        <f t="shared" si="59"/>
        <v>1.1484253526317709</v>
      </c>
      <c r="J225" s="34">
        <f t="shared" si="59"/>
        <v>1.1112296186646635</v>
      </c>
    </row>
    <row r="226" spans="1:10" x14ac:dyDescent="0.3">
      <c r="A226" s="33">
        <v>39083</v>
      </c>
      <c r="B226" s="34">
        <f t="shared" ref="B226:J226" si="60">B74/B62</f>
        <v>0.89854306648480475</v>
      </c>
      <c r="C226" s="34">
        <f t="shared" si="60"/>
        <v>0.38741751548924525</v>
      </c>
      <c r="D226" s="34">
        <f t="shared" si="60"/>
        <v>0.50504419466169526</v>
      </c>
      <c r="E226" s="34">
        <f t="shared" si="60"/>
        <v>0.69032881331769325</v>
      </c>
      <c r="F226" s="34">
        <f t="shared" si="60"/>
        <v>3.0715920050129037</v>
      </c>
      <c r="G226" s="34">
        <f t="shared" si="60"/>
        <v>1.0872999434087856</v>
      </c>
      <c r="H226" s="34">
        <f t="shared" si="60"/>
        <v>2.0260290964492209</v>
      </c>
      <c r="I226" s="34">
        <f t="shared" si="60"/>
        <v>0.90720394143608574</v>
      </c>
      <c r="J226" s="34">
        <f t="shared" si="60"/>
        <v>1.2113184031638817</v>
      </c>
    </row>
    <row r="227" spans="1:10" x14ac:dyDescent="0.3">
      <c r="A227" s="33">
        <v>39114</v>
      </c>
      <c r="B227" s="34">
        <f t="shared" ref="B227:J227" si="61">B75/B63</f>
        <v>1.0658534201909564</v>
      </c>
      <c r="C227" s="34">
        <f t="shared" si="61"/>
        <v>0.66336714701242461</v>
      </c>
      <c r="D227" s="34">
        <f t="shared" si="61"/>
        <v>2.5536632260508392</v>
      </c>
      <c r="E227" s="34">
        <f t="shared" si="61"/>
        <v>0.73002529988246678</v>
      </c>
      <c r="F227" s="34">
        <f t="shared" si="61"/>
        <v>2.6484419955072593</v>
      </c>
      <c r="G227" s="34">
        <f t="shared" si="61"/>
        <v>1.2227531317063589</v>
      </c>
      <c r="H227" s="34">
        <f t="shared" si="61"/>
        <v>2.3663925589789616</v>
      </c>
      <c r="I227" s="34">
        <f t="shared" si="61"/>
        <v>0.97724057704151146</v>
      </c>
      <c r="J227" s="34">
        <f t="shared" si="61"/>
        <v>1.0549728262714115</v>
      </c>
    </row>
    <row r="228" spans="1:10" x14ac:dyDescent="0.3">
      <c r="A228" s="33">
        <v>39142</v>
      </c>
      <c r="B228" s="34">
        <f t="shared" ref="B228:J228" si="62">B76/B64</f>
        <v>0.79710290804037498</v>
      </c>
      <c r="C228" s="34">
        <f t="shared" si="62"/>
        <v>0.73711862737039935</v>
      </c>
      <c r="D228" s="34">
        <f t="shared" si="62"/>
        <v>1.3501875709488478</v>
      </c>
      <c r="E228" s="34">
        <f t="shared" si="62"/>
        <v>0.87225394823295699</v>
      </c>
      <c r="F228" s="34">
        <f t="shared" si="62"/>
        <v>2.8236280546411581</v>
      </c>
      <c r="G228" s="34">
        <f t="shared" si="62"/>
        <v>1.0614340515409004</v>
      </c>
      <c r="H228" s="34">
        <f t="shared" si="62"/>
        <v>1.8417458244449603</v>
      </c>
      <c r="I228" s="34">
        <f t="shared" si="62"/>
        <v>1.11624899405109</v>
      </c>
      <c r="J228" s="34">
        <f t="shared" si="62"/>
        <v>1.0298558415167558</v>
      </c>
    </row>
    <row r="229" spans="1:10" x14ac:dyDescent="0.3">
      <c r="A229" s="33">
        <v>39173</v>
      </c>
      <c r="B229" s="34">
        <f t="shared" ref="B229:J229" si="63">B77/B65</f>
        <v>0.8394895956107028</v>
      </c>
      <c r="C229" s="34">
        <f t="shared" si="63"/>
        <v>0.76380325341650768</v>
      </c>
      <c r="D229" s="34">
        <f t="shared" si="63"/>
        <v>33.431260809158189</v>
      </c>
      <c r="E229" s="34">
        <f t="shared" si="63"/>
        <v>0.95581063444337344</v>
      </c>
      <c r="F229" s="34">
        <f t="shared" si="63"/>
        <v>2.6498461914062501</v>
      </c>
      <c r="G229" s="34">
        <f t="shared" si="63"/>
        <v>1.1378026841351441</v>
      </c>
      <c r="H229" s="34">
        <f t="shared" si="63"/>
        <v>1.8729166074258767</v>
      </c>
      <c r="I229" s="34">
        <f t="shared" si="63"/>
        <v>0.96677963652885479</v>
      </c>
      <c r="J229" s="34">
        <f t="shared" si="63"/>
        <v>0.91018621130067434</v>
      </c>
    </row>
    <row r="230" spans="1:10" x14ac:dyDescent="0.3">
      <c r="A230" s="33">
        <v>39203</v>
      </c>
      <c r="B230" s="34">
        <f t="shared" ref="B230:J230" si="64">B78/B66</f>
        <v>0.80059385148548934</v>
      </c>
      <c r="C230" s="34">
        <f t="shared" si="64"/>
        <v>0.92754676452367513</v>
      </c>
      <c r="D230" s="34" t="e">
        <f t="shared" si="64"/>
        <v>#DIV/0!</v>
      </c>
      <c r="E230" s="34">
        <f t="shared" si="64"/>
        <v>0.72781480182392144</v>
      </c>
      <c r="F230" s="34">
        <f t="shared" si="64"/>
        <v>3.0414564916027702</v>
      </c>
      <c r="G230" s="34">
        <f t="shared" si="64"/>
        <v>1.022758947647481</v>
      </c>
      <c r="H230" s="34">
        <f t="shared" si="64"/>
        <v>1.7180205575104617</v>
      </c>
      <c r="I230" s="34">
        <f t="shared" si="64"/>
        <v>0.86687702764095131</v>
      </c>
      <c r="J230" s="34">
        <f t="shared" si="64"/>
        <v>0.86757324165719107</v>
      </c>
    </row>
    <row r="231" spans="1:10" x14ac:dyDescent="0.3">
      <c r="A231" s="33">
        <v>39234</v>
      </c>
      <c r="B231" s="34">
        <f t="shared" ref="B231:J231" si="65">B79/B67</f>
        <v>0.84790300266587959</v>
      </c>
      <c r="C231" s="34">
        <f t="shared" si="65"/>
        <v>1.1795367685159353</v>
      </c>
      <c r="D231" s="34">
        <f t="shared" si="65"/>
        <v>4.4031248410044839</v>
      </c>
      <c r="E231" s="34">
        <f t="shared" si="65"/>
        <v>0.54233391603849135</v>
      </c>
      <c r="F231" s="34">
        <f t="shared" si="65"/>
        <v>3.2879440200665884</v>
      </c>
      <c r="G231" s="34">
        <f t="shared" si="65"/>
        <v>0.82051646377859933</v>
      </c>
      <c r="H231" s="34">
        <f t="shared" si="65"/>
        <v>2.0708216616741941</v>
      </c>
      <c r="I231" s="34">
        <f t="shared" si="65"/>
        <v>0.85340835682208949</v>
      </c>
      <c r="J231" s="34">
        <f t="shared" si="65"/>
        <v>0.74449044992354063</v>
      </c>
    </row>
    <row r="232" spans="1:10" x14ac:dyDescent="0.3">
      <c r="A232" s="33">
        <v>39264</v>
      </c>
      <c r="B232" s="34">
        <f t="shared" ref="B232:J232" si="66">B80/B68</f>
        <v>0.80900939051311405</v>
      </c>
      <c r="C232" s="34">
        <f t="shared" si="66"/>
        <v>0.55568302579684536</v>
      </c>
      <c r="D232" s="34">
        <f t="shared" si="66"/>
        <v>0.45274787877986267</v>
      </c>
      <c r="E232" s="34">
        <f t="shared" si="66"/>
        <v>0.95755896706346089</v>
      </c>
      <c r="F232" s="34">
        <f t="shared" si="66"/>
        <v>3.2462349111204283</v>
      </c>
      <c r="G232" s="34">
        <f t="shared" si="66"/>
        <v>0.74529995083041289</v>
      </c>
      <c r="H232" s="34">
        <f t="shared" si="66"/>
        <v>2.0686078184740184</v>
      </c>
      <c r="I232" s="34">
        <f t="shared" si="66"/>
        <v>0.93014098539525991</v>
      </c>
      <c r="J232" s="34">
        <f t="shared" si="66"/>
        <v>0.86767241792658101</v>
      </c>
    </row>
    <row r="233" spans="1:10" x14ac:dyDescent="0.3">
      <c r="A233" s="33">
        <v>39295</v>
      </c>
      <c r="B233" s="34">
        <f t="shared" ref="B233:J233" si="67">B81/B69</f>
        <v>0.82746653275219417</v>
      </c>
      <c r="C233" s="34">
        <f t="shared" si="67"/>
        <v>0.72278290344604179</v>
      </c>
      <c r="D233" s="34">
        <f t="shared" si="67"/>
        <v>0.61251086513862973</v>
      </c>
      <c r="E233" s="34">
        <f t="shared" si="67"/>
        <v>0.96267739180277501</v>
      </c>
      <c r="F233" s="34">
        <f t="shared" si="67"/>
        <v>3.3096138683327121</v>
      </c>
      <c r="G233" s="34">
        <f t="shared" si="67"/>
        <v>1.0234751145680787</v>
      </c>
      <c r="H233" s="34">
        <f t="shared" si="67"/>
        <v>1.9269041858313003</v>
      </c>
      <c r="I233" s="34">
        <f t="shared" si="67"/>
        <v>0.95543748474884727</v>
      </c>
      <c r="J233" s="34">
        <f t="shared" si="67"/>
        <v>1.0067830684903929</v>
      </c>
    </row>
    <row r="234" spans="1:10" x14ac:dyDescent="0.3">
      <c r="A234" s="33">
        <v>39326</v>
      </c>
      <c r="B234" s="34">
        <f t="shared" ref="B234:J234" si="68">B82/B70</f>
        <v>0.78016179029847388</v>
      </c>
      <c r="C234" s="34">
        <f t="shared" si="68"/>
        <v>0.50036527196601688</v>
      </c>
      <c r="D234" s="34">
        <f t="shared" si="68"/>
        <v>0.17529629583324047</v>
      </c>
      <c r="E234" s="34">
        <f t="shared" si="68"/>
        <v>0.93665768194070076</v>
      </c>
      <c r="F234" s="34">
        <f t="shared" si="68"/>
        <v>2.7453765564922925</v>
      </c>
      <c r="G234" s="34">
        <f t="shared" si="68"/>
        <v>0.98226291274776611</v>
      </c>
      <c r="H234" s="34">
        <f t="shared" si="68"/>
        <v>2.1103748794055344</v>
      </c>
      <c r="I234" s="34">
        <f t="shared" si="68"/>
        <v>0.86635808376463863</v>
      </c>
      <c r="J234" s="34">
        <f t="shared" si="68"/>
        <v>0.97947759760759878</v>
      </c>
    </row>
    <row r="235" spans="1:10" x14ac:dyDescent="0.3">
      <c r="A235" s="33">
        <v>39356</v>
      </c>
      <c r="B235" s="34">
        <f t="shared" ref="B235:J235" si="69">B83/B71</f>
        <v>0.80241674519821926</v>
      </c>
      <c r="C235" s="34">
        <f t="shared" si="69"/>
        <v>0.73088332387505017</v>
      </c>
      <c r="D235" s="34">
        <f t="shared" si="69"/>
        <v>0</v>
      </c>
      <c r="E235" s="34">
        <f t="shared" si="69"/>
        <v>0.70601009584946017</v>
      </c>
      <c r="F235" s="34">
        <f t="shared" si="69"/>
        <v>1.7171798320605827</v>
      </c>
      <c r="G235" s="34">
        <f t="shared" si="69"/>
        <v>0.96420506808078643</v>
      </c>
      <c r="H235" s="34">
        <f t="shared" si="69"/>
        <v>2.2305254107736867</v>
      </c>
      <c r="I235" s="34">
        <f t="shared" si="69"/>
        <v>0.83285598390894899</v>
      </c>
      <c r="J235" s="34">
        <f t="shared" si="69"/>
        <v>0.88748213629435946</v>
      </c>
    </row>
    <row r="236" spans="1:10" x14ac:dyDescent="0.3">
      <c r="A236" s="33">
        <v>39387</v>
      </c>
      <c r="B236" s="34">
        <f t="shared" ref="B236:J236" si="70">B84/B72</f>
        <v>0.85603792314961002</v>
      </c>
      <c r="C236" s="34">
        <f t="shared" si="70"/>
        <v>1.0334761904497409</v>
      </c>
      <c r="D236" s="34">
        <f t="shared" si="70"/>
        <v>1.0125395014044944</v>
      </c>
      <c r="E236" s="34">
        <f t="shared" si="70"/>
        <v>0.87316580306220515</v>
      </c>
      <c r="F236" s="34">
        <f t="shared" si="70"/>
        <v>1.8486199834544188</v>
      </c>
      <c r="G236" s="34">
        <f t="shared" si="70"/>
        <v>0.96054944015236055</v>
      </c>
      <c r="H236" s="34">
        <f t="shared" si="70"/>
        <v>1.9144387518347665</v>
      </c>
      <c r="I236" s="34">
        <f t="shared" si="70"/>
        <v>0.87782991999101445</v>
      </c>
      <c r="J236" s="34">
        <f t="shared" si="70"/>
        <v>0.8886231842953014</v>
      </c>
    </row>
    <row r="237" spans="1:10" x14ac:dyDescent="0.3">
      <c r="A237" s="33">
        <v>39417</v>
      </c>
      <c r="B237" s="34">
        <f t="shared" ref="B237:J237" si="71">B85/B73</f>
        <v>0.87499822809248717</v>
      </c>
      <c r="C237" s="34">
        <f t="shared" si="71"/>
        <v>1.3867045287130233</v>
      </c>
      <c r="D237" s="34">
        <f t="shared" si="71"/>
        <v>0.77476362562917733</v>
      </c>
      <c r="E237" s="34">
        <f t="shared" si="71"/>
        <v>0.58459397974746241</v>
      </c>
      <c r="F237" s="34">
        <f t="shared" si="71"/>
        <v>2.8212809658434854</v>
      </c>
      <c r="G237" s="34">
        <f t="shared" si="71"/>
        <v>1.0873393655954178</v>
      </c>
      <c r="H237" s="34">
        <f t="shared" si="71"/>
        <v>1.9726977418555625</v>
      </c>
      <c r="I237" s="34">
        <f t="shared" si="71"/>
        <v>0.91311517444831602</v>
      </c>
      <c r="J237" s="34">
        <f t="shared" si="71"/>
        <v>0.89760483960357063</v>
      </c>
    </row>
    <row r="238" spans="1:10" x14ac:dyDescent="0.3">
      <c r="A238" s="33">
        <v>39448</v>
      </c>
      <c r="B238" s="34">
        <f t="shared" ref="B238:J238" si="72">B86/B74</f>
        <v>1.2219294274289008</v>
      </c>
      <c r="C238" s="34">
        <f t="shared" si="72"/>
        <v>2.0751033961848417</v>
      </c>
      <c r="D238" s="34">
        <f t="shared" si="72"/>
        <v>0.54044522474885714</v>
      </c>
      <c r="E238" s="34">
        <f t="shared" si="72"/>
        <v>1.3067747836432817</v>
      </c>
      <c r="F238" s="34">
        <f t="shared" si="72"/>
        <v>1.4176245579075932</v>
      </c>
      <c r="G238" s="34">
        <f t="shared" si="72"/>
        <v>1.0312466165716327</v>
      </c>
      <c r="H238" s="34">
        <f t="shared" si="72"/>
        <v>0.10072197999281654</v>
      </c>
      <c r="I238" s="34">
        <f t="shared" si="72"/>
        <v>1.2732278713506007</v>
      </c>
      <c r="J238" s="34">
        <f t="shared" si="72"/>
        <v>1.1248670645705034</v>
      </c>
    </row>
    <row r="239" spans="1:10" x14ac:dyDescent="0.3">
      <c r="A239" s="33">
        <v>39479</v>
      </c>
      <c r="B239" s="34">
        <f t="shared" ref="B239:J239" si="73">B87/B75</f>
        <v>1.0899622988739839</v>
      </c>
      <c r="C239" s="34">
        <f t="shared" si="73"/>
        <v>1.4021859661364737</v>
      </c>
      <c r="D239" s="34">
        <f t="shared" si="73"/>
        <v>5.7263294701724553E-2</v>
      </c>
      <c r="E239" s="34">
        <f t="shared" si="73"/>
        <v>1.3317170036257493</v>
      </c>
      <c r="F239" s="34">
        <f t="shared" si="73"/>
        <v>1.2584233279246702</v>
      </c>
      <c r="G239" s="34">
        <f t="shared" si="73"/>
        <v>1.0140595177981717</v>
      </c>
      <c r="H239" s="34">
        <f t="shared" si="73"/>
        <v>9.775028313773014E-2</v>
      </c>
      <c r="I239" s="34">
        <f t="shared" si="73"/>
        <v>1.2045392980867899</v>
      </c>
      <c r="J239" s="34">
        <f t="shared" si="73"/>
        <v>1.1821047908094311</v>
      </c>
    </row>
    <row r="240" spans="1:10" x14ac:dyDescent="0.3">
      <c r="A240" s="33">
        <v>39508</v>
      </c>
      <c r="B240" s="34">
        <f t="shared" ref="B240:J240" si="74">B88/B76</f>
        <v>1.3347511665739906</v>
      </c>
      <c r="C240" s="34">
        <f t="shared" si="74"/>
        <v>1.1845385008563245</v>
      </c>
      <c r="D240" s="34">
        <f t="shared" si="74"/>
        <v>0.27764949434817449</v>
      </c>
      <c r="E240" s="34">
        <f t="shared" si="74"/>
        <v>1.0852802490399223</v>
      </c>
      <c r="F240" s="34">
        <f t="shared" si="74"/>
        <v>1.1794566769594155</v>
      </c>
      <c r="G240" s="34">
        <f t="shared" si="74"/>
        <v>1.069464742380148</v>
      </c>
      <c r="H240" s="34">
        <f t="shared" si="74"/>
        <v>0.12361616116156304</v>
      </c>
      <c r="I240" s="34">
        <f t="shared" si="74"/>
        <v>1.2212150948336564</v>
      </c>
      <c r="J240" s="34">
        <f t="shared" si="74"/>
        <v>1.1596077452207065</v>
      </c>
    </row>
    <row r="241" spans="1:10" x14ac:dyDescent="0.3">
      <c r="A241" s="33">
        <v>39539</v>
      </c>
      <c r="B241" s="34">
        <f t="shared" ref="B241:J241" si="75">B89/B77</f>
        <v>1.3532576678392911</v>
      </c>
      <c r="C241" s="34">
        <f t="shared" si="75"/>
        <v>1.2330812129697162</v>
      </c>
      <c r="D241" s="34">
        <f t="shared" si="75"/>
        <v>0.17500847080973297</v>
      </c>
      <c r="E241" s="34">
        <f t="shared" si="75"/>
        <v>0.40280696665631699</v>
      </c>
      <c r="F241" s="34">
        <f t="shared" si="75"/>
        <v>1.1141430404082919</v>
      </c>
      <c r="G241" s="34">
        <f t="shared" si="75"/>
        <v>1.0277945307161505</v>
      </c>
      <c r="H241" s="34">
        <f t="shared" si="75"/>
        <v>0.10321694059914029</v>
      </c>
      <c r="I241" s="34">
        <f t="shared" si="75"/>
        <v>1.3686849929358047</v>
      </c>
      <c r="J241" s="34">
        <f t="shared" si="75"/>
        <v>1.1449381709494353</v>
      </c>
    </row>
    <row r="242" spans="1:10" x14ac:dyDescent="0.3">
      <c r="A242" s="33">
        <v>39569</v>
      </c>
      <c r="B242" s="34">
        <f t="shared" ref="B242:J242" si="76">B90/B78</f>
        <v>1.4628251347935608</v>
      </c>
      <c r="C242" s="34">
        <f t="shared" si="76"/>
        <v>1.1071387399850134</v>
      </c>
      <c r="D242" s="34">
        <f t="shared" si="76"/>
        <v>0</v>
      </c>
      <c r="E242" s="34">
        <f t="shared" si="76"/>
        <v>0.57465061417545182</v>
      </c>
      <c r="F242" s="34">
        <f t="shared" si="76"/>
        <v>1.0853383891884221</v>
      </c>
      <c r="G242" s="34">
        <f t="shared" si="76"/>
        <v>0.97768942945614967</v>
      </c>
      <c r="H242" s="34">
        <f t="shared" si="76"/>
        <v>0.13151553078796052</v>
      </c>
      <c r="I242" s="34">
        <f t="shared" si="76"/>
        <v>1.2981516461471068</v>
      </c>
      <c r="J242" s="34">
        <f t="shared" si="76"/>
        <v>1.103506141881156</v>
      </c>
    </row>
    <row r="243" spans="1:10" x14ac:dyDescent="0.3">
      <c r="A243" s="33">
        <v>39600</v>
      </c>
      <c r="B243" s="34">
        <f t="shared" ref="B243:J243" si="77">B91/B79</f>
        <v>1.1954760721246087</v>
      </c>
      <c r="C243" s="34">
        <f t="shared" si="77"/>
        <v>0.71083655176300353</v>
      </c>
      <c r="D243" s="34">
        <f t="shared" si="77"/>
        <v>0.2732181622250438</v>
      </c>
      <c r="E243" s="34">
        <f t="shared" si="77"/>
        <v>1.106777990049733</v>
      </c>
      <c r="F243" s="34">
        <f t="shared" si="77"/>
        <v>1.1749139210202049</v>
      </c>
      <c r="G243" s="34">
        <f t="shared" si="77"/>
        <v>1.0138541576972822</v>
      </c>
      <c r="H243" s="34">
        <f t="shared" si="77"/>
        <v>9.0086498953455219E-2</v>
      </c>
      <c r="I243" s="34">
        <f t="shared" si="77"/>
        <v>1.2667902783091627</v>
      </c>
      <c r="J243" s="34">
        <f t="shared" si="77"/>
        <v>1.2420450419409759</v>
      </c>
    </row>
    <row r="244" spans="1:10" x14ac:dyDescent="0.3">
      <c r="A244" s="33">
        <v>39630</v>
      </c>
      <c r="B244" s="34">
        <f t="shared" ref="B244:J244" si="78">B92/B80</f>
        <v>1.129467302781568</v>
      </c>
      <c r="C244" s="34">
        <f t="shared" si="78"/>
        <v>1.4135819717021985</v>
      </c>
      <c r="D244" s="34">
        <f t="shared" si="78"/>
        <v>0.10451992539778851</v>
      </c>
      <c r="E244" s="34">
        <f t="shared" si="78"/>
        <v>0.91362697866483134</v>
      </c>
      <c r="F244" s="34">
        <f t="shared" si="78"/>
        <v>1.2915796332864586</v>
      </c>
      <c r="G244" s="34">
        <f t="shared" si="78"/>
        <v>1.0038945060620343</v>
      </c>
      <c r="H244" s="34">
        <f t="shared" si="78"/>
        <v>8.8972253457567929E-2</v>
      </c>
      <c r="I244" s="34">
        <f t="shared" si="78"/>
        <v>1.1444236156516929</v>
      </c>
      <c r="J244" s="34">
        <f t="shared" si="78"/>
        <v>1.0684448011368817</v>
      </c>
    </row>
    <row r="245" spans="1:10" x14ac:dyDescent="0.3">
      <c r="A245" s="33">
        <v>39661</v>
      </c>
      <c r="B245" s="34">
        <f t="shared" ref="B245:J245" si="79">B93/B81</f>
        <v>1.1712221005259158</v>
      </c>
      <c r="C245" s="34">
        <f t="shared" si="79"/>
        <v>1.340202746044717</v>
      </c>
      <c r="D245" s="34">
        <f t="shared" si="79"/>
        <v>1.2554028305827776</v>
      </c>
      <c r="E245" s="34">
        <f t="shared" si="79"/>
        <v>1.0134720457517457</v>
      </c>
      <c r="F245" s="34">
        <f t="shared" si="79"/>
        <v>1.1573650180055102</v>
      </c>
      <c r="G245" s="34">
        <f t="shared" si="79"/>
        <v>0.77832204437136754</v>
      </c>
      <c r="H245" s="34">
        <f t="shared" si="79"/>
        <v>8.9978661937029844E-2</v>
      </c>
      <c r="I245" s="34">
        <f t="shared" si="79"/>
        <v>1.1995595732527808</v>
      </c>
      <c r="J245" s="34">
        <f t="shared" si="79"/>
        <v>1.0315147005072594</v>
      </c>
    </row>
    <row r="246" spans="1:10" x14ac:dyDescent="0.3">
      <c r="A246" s="33">
        <v>39692</v>
      </c>
      <c r="B246" s="34">
        <f t="shared" ref="B246:J246" si="80">B94/B82</f>
        <v>1.0758574409774724</v>
      </c>
      <c r="C246" s="34">
        <f t="shared" si="80"/>
        <v>1.6544403245608312</v>
      </c>
      <c r="D246" s="34">
        <f t="shared" si="80"/>
        <v>3.4109963787216077E-2</v>
      </c>
      <c r="E246" s="34">
        <f t="shared" si="80"/>
        <v>0.53532372344312051</v>
      </c>
      <c r="F246" s="34">
        <f t="shared" si="80"/>
        <v>1.222663345770663</v>
      </c>
      <c r="G246" s="34">
        <f t="shared" si="80"/>
        <v>0.89094409366998306</v>
      </c>
      <c r="H246" s="34">
        <f t="shared" si="80"/>
        <v>8.7518406449086997E-2</v>
      </c>
      <c r="I246" s="34">
        <f t="shared" si="80"/>
        <v>1.1473404500693156</v>
      </c>
      <c r="J246" s="34">
        <f t="shared" si="80"/>
        <v>1.1041194656048405</v>
      </c>
    </row>
    <row r="247" spans="1:10" x14ac:dyDescent="0.3">
      <c r="A247" s="33">
        <v>39722</v>
      </c>
      <c r="B247" s="34">
        <f t="shared" ref="B247:J247" si="81">B95/B83</f>
        <v>1.044979579498216</v>
      </c>
      <c r="C247" s="34">
        <f t="shared" si="81"/>
        <v>1.3029452231833412</v>
      </c>
      <c r="D247" s="34" t="e">
        <f t="shared" si="81"/>
        <v>#DIV/0!</v>
      </c>
      <c r="E247" s="34">
        <f t="shared" si="81"/>
        <v>0.99634891559391869</v>
      </c>
      <c r="F247" s="34">
        <f t="shared" si="81"/>
        <v>1.3765928296795049</v>
      </c>
      <c r="G247" s="34">
        <f t="shared" si="81"/>
        <v>0.89571179634402609</v>
      </c>
      <c r="H247" s="34">
        <f t="shared" si="81"/>
        <v>0.1235270753538243</v>
      </c>
      <c r="I247" s="34">
        <f t="shared" si="81"/>
        <v>1.1807892739342547</v>
      </c>
      <c r="J247" s="34">
        <f t="shared" si="81"/>
        <v>1.2847814040601448</v>
      </c>
    </row>
    <row r="248" spans="1:10" x14ac:dyDescent="0.3">
      <c r="A248" s="33">
        <v>39753</v>
      </c>
      <c r="B248" s="34">
        <f t="shared" ref="B248:J248" si="82">B96/B84</f>
        <v>1.1264271487610276</v>
      </c>
      <c r="C248" s="34">
        <f t="shared" si="82"/>
        <v>1.4610874696868315</v>
      </c>
      <c r="D248" s="34">
        <f t="shared" si="82"/>
        <v>0.2677471423555573</v>
      </c>
      <c r="E248" s="34">
        <f t="shared" si="82"/>
        <v>1.1800216196076001</v>
      </c>
      <c r="F248" s="34">
        <f t="shared" si="82"/>
        <v>1.2782818242746914</v>
      </c>
      <c r="G248" s="34">
        <f t="shared" si="82"/>
        <v>0.98277114000173338</v>
      </c>
      <c r="H248" s="34">
        <f t="shared" si="82"/>
        <v>0.12198041664564668</v>
      </c>
      <c r="I248" s="34">
        <f t="shared" si="82"/>
        <v>1.1681261231657099</v>
      </c>
      <c r="J248" s="34">
        <f t="shared" si="82"/>
        <v>1.1705954801816738</v>
      </c>
    </row>
    <row r="249" spans="1:10" x14ac:dyDescent="0.3">
      <c r="A249" s="33">
        <v>39783</v>
      </c>
      <c r="B249" s="34">
        <f t="shared" ref="B249:J249" si="83">B97/B85</f>
        <v>1.1791319962083808</v>
      </c>
      <c r="C249" s="34">
        <f t="shared" si="83"/>
        <v>1.3480717652885728</v>
      </c>
      <c r="D249" s="34">
        <f t="shared" si="83"/>
        <v>0.77238545264613734</v>
      </c>
      <c r="E249" s="34">
        <f t="shared" si="83"/>
        <v>1.7353249380328528</v>
      </c>
      <c r="F249" s="34">
        <f t="shared" si="83"/>
        <v>1.0383559350765639</v>
      </c>
      <c r="G249" s="34">
        <f t="shared" si="83"/>
        <v>0.94247800606170118</v>
      </c>
      <c r="H249" s="34">
        <f t="shared" si="83"/>
        <v>0.12941374631302618</v>
      </c>
      <c r="I249" s="34">
        <f t="shared" si="83"/>
        <v>1.2292059922801746</v>
      </c>
      <c r="J249" s="34">
        <f t="shared" si="83"/>
        <v>1.1733422580101456</v>
      </c>
    </row>
    <row r="250" spans="1:10" x14ac:dyDescent="0.3">
      <c r="A250" s="33">
        <v>39814</v>
      </c>
      <c r="B250" s="34">
        <f t="shared" ref="B250:J250" si="84">B98/B86</f>
        <v>0.84589224091812387</v>
      </c>
      <c r="C250" s="34">
        <f t="shared" si="84"/>
        <v>1.1652915110914803</v>
      </c>
      <c r="D250" s="34">
        <f t="shared" si="84"/>
        <v>4.6989184336117331</v>
      </c>
      <c r="E250" s="34">
        <f t="shared" si="84"/>
        <v>1.105536349819356</v>
      </c>
      <c r="F250" s="34">
        <f t="shared" si="84"/>
        <v>1.1497747747747749</v>
      </c>
      <c r="G250" s="34">
        <f t="shared" si="84"/>
        <v>1.1016011816851077</v>
      </c>
      <c r="H250" s="34">
        <f t="shared" si="84"/>
        <v>1.0764743853818453</v>
      </c>
      <c r="I250" s="34">
        <f t="shared" si="84"/>
        <v>0.97391374529095176</v>
      </c>
      <c r="J250" s="34">
        <f t="shared" si="84"/>
        <v>0.94983895226735182</v>
      </c>
    </row>
    <row r="251" spans="1:10" x14ac:dyDescent="0.3">
      <c r="A251" s="33">
        <v>39845</v>
      </c>
      <c r="B251" s="34">
        <f t="shared" ref="B251:J251" si="85">B99/B87</f>
        <v>0.86706473993787436</v>
      </c>
      <c r="C251" s="34">
        <f t="shared" si="85"/>
        <v>0.99611246608856685</v>
      </c>
      <c r="D251" s="34">
        <f t="shared" si="85"/>
        <v>1.5272183947645506</v>
      </c>
      <c r="E251" s="34">
        <f t="shared" si="85"/>
        <v>1.0843302673419213</v>
      </c>
      <c r="F251" s="34">
        <f t="shared" si="85"/>
        <v>1.2382490852767742</v>
      </c>
      <c r="G251" s="34">
        <f t="shared" si="85"/>
        <v>0.85412903125576556</v>
      </c>
      <c r="H251" s="34">
        <f t="shared" si="85"/>
        <v>0.99883547435255371</v>
      </c>
      <c r="I251" s="34">
        <f t="shared" si="85"/>
        <v>0.90658412277904621</v>
      </c>
      <c r="J251" s="34">
        <f t="shared" si="85"/>
        <v>0.88234451483600751</v>
      </c>
    </row>
    <row r="252" spans="1:10" x14ac:dyDescent="0.3">
      <c r="A252" s="33">
        <v>39873</v>
      </c>
      <c r="B252" s="34">
        <f t="shared" ref="B252:J252" si="86">B100/B88</f>
        <v>0.89668822877224352</v>
      </c>
      <c r="C252" s="34">
        <f t="shared" si="86"/>
        <v>1.0382797240426536</v>
      </c>
      <c r="D252" s="34">
        <f t="shared" si="86"/>
        <v>1.6459064273084425</v>
      </c>
      <c r="E252" s="34">
        <f t="shared" si="86"/>
        <v>1.1054563521749294</v>
      </c>
      <c r="F252" s="34">
        <f t="shared" si="86"/>
        <v>1.1995629028969432</v>
      </c>
      <c r="G252" s="34">
        <f t="shared" si="86"/>
        <v>0.82264218511532683</v>
      </c>
      <c r="H252" s="34">
        <f t="shared" si="86"/>
        <v>1.0576685772402628</v>
      </c>
      <c r="I252" s="34">
        <f t="shared" si="86"/>
        <v>0.95923574423284541</v>
      </c>
      <c r="J252" s="34">
        <f t="shared" si="86"/>
        <v>0.90078006308738268</v>
      </c>
    </row>
    <row r="253" spans="1:10" x14ac:dyDescent="0.3">
      <c r="A253" s="33">
        <v>39904</v>
      </c>
      <c r="B253" s="34">
        <f t="shared" ref="B253:J253" si="87">B101/B89</f>
        <v>0.78789360340368975</v>
      </c>
      <c r="C253" s="34">
        <f t="shared" si="87"/>
        <v>0.95874530980422779</v>
      </c>
      <c r="D253" s="34">
        <f t="shared" si="87"/>
        <v>9.5432122217442519</v>
      </c>
      <c r="E253" s="34">
        <f t="shared" si="87"/>
        <v>2.6262343356464979</v>
      </c>
      <c r="F253" s="34">
        <f t="shared" si="87"/>
        <v>1.1800938497427045</v>
      </c>
      <c r="G253" s="34">
        <f t="shared" si="87"/>
        <v>0.82410962144979438</v>
      </c>
      <c r="H253" s="34">
        <f t="shared" si="87"/>
        <v>1.1119340697219928</v>
      </c>
      <c r="I253" s="34">
        <f t="shared" si="87"/>
        <v>0.89914774780777151</v>
      </c>
      <c r="J253" s="34">
        <f t="shared" si="87"/>
        <v>0.97336334301808924</v>
      </c>
    </row>
    <row r="254" spans="1:10" x14ac:dyDescent="0.3">
      <c r="A254" s="33">
        <v>39934</v>
      </c>
      <c r="B254" s="34">
        <f t="shared" ref="B254:J254" si="88">B102/B90</f>
        <v>0.75977268835061817</v>
      </c>
      <c r="C254" s="34">
        <f t="shared" si="88"/>
        <v>0.74322409857613914</v>
      </c>
      <c r="D254" s="34" t="e">
        <f t="shared" si="88"/>
        <v>#DIV/0!</v>
      </c>
      <c r="E254" s="34">
        <f t="shared" si="88"/>
        <v>2.7812813103332559</v>
      </c>
      <c r="F254" s="34">
        <f t="shared" si="88"/>
        <v>1.3471660578148295</v>
      </c>
      <c r="G254" s="34">
        <f t="shared" si="88"/>
        <v>1.0498964274072695</v>
      </c>
      <c r="H254" s="34">
        <f t="shared" si="88"/>
        <v>0.97164326478691965</v>
      </c>
      <c r="I254" s="34">
        <f t="shared" si="88"/>
        <v>1.0067019015813548</v>
      </c>
      <c r="J254" s="34">
        <f t="shared" si="88"/>
        <v>1.0186887033880776</v>
      </c>
    </row>
    <row r="255" spans="1:10" x14ac:dyDescent="0.3">
      <c r="A255" s="33">
        <v>39965</v>
      </c>
      <c r="B255" s="34">
        <f t="shared" ref="B255:J255" si="89">B103/B91</f>
        <v>0.89695845613162395</v>
      </c>
      <c r="C255" s="34">
        <f t="shared" si="89"/>
        <v>0.64454423361963886</v>
      </c>
      <c r="D255" s="34">
        <f t="shared" si="89"/>
        <v>0.52657215781805178</v>
      </c>
      <c r="E255" s="34">
        <f t="shared" si="89"/>
        <v>1.8437465623492029</v>
      </c>
      <c r="F255" s="34">
        <f t="shared" si="89"/>
        <v>1.3265327308353858</v>
      </c>
      <c r="G255" s="34">
        <f t="shared" si="89"/>
        <v>0.82157451054916986</v>
      </c>
      <c r="H255" s="34">
        <f t="shared" si="89"/>
        <v>0.99678141141739873</v>
      </c>
      <c r="I255" s="34">
        <f t="shared" si="89"/>
        <v>1.1112945073263401</v>
      </c>
      <c r="J255" s="34">
        <f t="shared" si="89"/>
        <v>0.82157253676593756</v>
      </c>
    </row>
    <row r="256" spans="1:10" x14ac:dyDescent="0.3">
      <c r="A256" s="33">
        <v>39995</v>
      </c>
      <c r="B256" s="34">
        <f t="shared" ref="B256:J256" si="90">B104/B92</f>
        <v>0.88819596855556182</v>
      </c>
      <c r="C256" s="34">
        <f t="shared" si="90"/>
        <v>0.9218725634422904</v>
      </c>
      <c r="D256" s="34">
        <f t="shared" si="90"/>
        <v>0.84564421954774227</v>
      </c>
      <c r="E256" s="34">
        <f t="shared" si="90"/>
        <v>1.2486628817973164</v>
      </c>
      <c r="F256" s="34">
        <f t="shared" si="90"/>
        <v>1.1889368076749081</v>
      </c>
      <c r="G256" s="34">
        <f t="shared" si="90"/>
        <v>0.75227557265553102</v>
      </c>
      <c r="H256" s="34">
        <f t="shared" si="90"/>
        <v>1.0659327494385229</v>
      </c>
      <c r="I256" s="34">
        <f t="shared" si="90"/>
        <v>1.0121273757522737</v>
      </c>
      <c r="J256" s="34">
        <f t="shared" si="90"/>
        <v>0.96784412802087361</v>
      </c>
    </row>
    <row r="257" spans="1:10" x14ac:dyDescent="0.3">
      <c r="A257" s="33">
        <v>40026</v>
      </c>
      <c r="B257" s="34">
        <f t="shared" ref="B257:J257" si="91">B105/B93</f>
        <v>0.85182947467195114</v>
      </c>
      <c r="C257" s="34">
        <f t="shared" si="91"/>
        <v>0.93968729990779576</v>
      </c>
      <c r="D257" s="34">
        <f t="shared" si="91"/>
        <v>0.42734824748096395</v>
      </c>
      <c r="E257" s="34">
        <f t="shared" si="91"/>
        <v>0.76656082912256407</v>
      </c>
      <c r="F257" s="34">
        <f t="shared" si="91"/>
        <v>1.2144268774703557</v>
      </c>
      <c r="G257" s="34">
        <f t="shared" si="91"/>
        <v>0.84862379465717952</v>
      </c>
      <c r="H257" s="34">
        <f t="shared" si="91"/>
        <v>1.0738045468849056</v>
      </c>
      <c r="I257" s="34">
        <f t="shared" si="91"/>
        <v>0.98049214988430267</v>
      </c>
      <c r="J257" s="34">
        <f t="shared" si="91"/>
        <v>0.9893651883749065</v>
      </c>
    </row>
    <row r="258" spans="1:10" x14ac:dyDescent="0.3">
      <c r="A258" s="33">
        <v>40057</v>
      </c>
      <c r="B258" s="34">
        <f t="shared" ref="B258:J258" si="92">B106/B94</f>
        <v>0.92715686086881488</v>
      </c>
      <c r="C258" s="34">
        <f t="shared" si="92"/>
        <v>0.52821877233627512</v>
      </c>
      <c r="D258" s="34">
        <f t="shared" si="92"/>
        <v>86.008570469747013</v>
      </c>
      <c r="E258" s="34">
        <f t="shared" si="92"/>
        <v>1.8471980178707268</v>
      </c>
      <c r="F258" s="34">
        <f t="shared" si="92"/>
        <v>1.1641085426517672</v>
      </c>
      <c r="G258" s="34">
        <f t="shared" si="92"/>
        <v>0.82147403255726081</v>
      </c>
      <c r="H258" s="34">
        <f t="shared" si="92"/>
        <v>1.0912117542913542</v>
      </c>
      <c r="I258" s="34">
        <f t="shared" si="92"/>
        <v>1.1057307943836887</v>
      </c>
      <c r="J258" s="34">
        <f t="shared" si="92"/>
        <v>1.0114967950970148</v>
      </c>
    </row>
    <row r="259" spans="1:10" x14ac:dyDescent="0.3">
      <c r="A259" s="33">
        <v>40087</v>
      </c>
      <c r="B259" s="34">
        <f t="shared" ref="B259:J259" si="93">B107/B95</f>
        <v>0.92706469976623673</v>
      </c>
      <c r="C259" s="34">
        <f t="shared" si="93"/>
        <v>0.54465560876025099</v>
      </c>
      <c r="D259" s="34">
        <f t="shared" si="93"/>
        <v>3.5202059914161254</v>
      </c>
      <c r="E259" s="34">
        <f t="shared" si="93"/>
        <v>1.48023143683703</v>
      </c>
      <c r="F259" s="34">
        <f t="shared" si="93"/>
        <v>1.2267740525479822</v>
      </c>
      <c r="G259" s="34">
        <f t="shared" si="93"/>
        <v>0.93649875503886792</v>
      </c>
      <c r="H259" s="34">
        <f t="shared" si="93"/>
        <v>1.076109508446909</v>
      </c>
      <c r="I259" s="34">
        <f t="shared" si="93"/>
        <v>1.0766335643461651</v>
      </c>
      <c r="J259" s="34">
        <f t="shared" si="93"/>
        <v>0.89707130374217148</v>
      </c>
    </row>
    <row r="260" spans="1:10" x14ac:dyDescent="0.3">
      <c r="A260" s="33">
        <v>40118</v>
      </c>
      <c r="B260" s="34">
        <f t="shared" ref="B260:J260" si="94">B108/B96</f>
        <v>0.85097376402198011</v>
      </c>
      <c r="C260" s="34">
        <f t="shared" si="94"/>
        <v>0.95859971283037804</v>
      </c>
      <c r="D260" s="34">
        <f t="shared" si="94"/>
        <v>3.5307819908905778</v>
      </c>
      <c r="E260" s="34">
        <f t="shared" si="94"/>
        <v>0.95098102049469624</v>
      </c>
      <c r="F260" s="34">
        <f t="shared" si="94"/>
        <v>1.3513027852650494</v>
      </c>
      <c r="G260" s="34">
        <f t="shared" si="94"/>
        <v>0.79751920586626246</v>
      </c>
      <c r="H260" s="34">
        <f t="shared" si="94"/>
        <v>1.0108376723703592</v>
      </c>
      <c r="I260" s="34">
        <f t="shared" si="94"/>
        <v>1.0309889938128383</v>
      </c>
      <c r="J260" s="34">
        <f t="shared" si="94"/>
        <v>0.93961455019034401</v>
      </c>
    </row>
    <row r="261" spans="1:10" x14ac:dyDescent="0.3">
      <c r="A261" s="33">
        <v>40148</v>
      </c>
      <c r="B261" s="34">
        <f t="shared" ref="B261:J261" si="95">B109/B97</f>
        <v>0.8038236297875081</v>
      </c>
      <c r="C261" s="34">
        <f t="shared" si="95"/>
        <v>0.96848261152332693</v>
      </c>
      <c r="D261" s="34">
        <f t="shared" si="95"/>
        <v>1.5325615643407495</v>
      </c>
      <c r="E261" s="34">
        <f t="shared" si="95"/>
        <v>0.88196269252844028</v>
      </c>
      <c r="F261" s="34">
        <f t="shared" si="95"/>
        <v>1.4445912942336712</v>
      </c>
      <c r="G261" s="34">
        <f t="shared" si="95"/>
        <v>0.96531741066503984</v>
      </c>
      <c r="H261" s="34">
        <f t="shared" si="95"/>
        <v>0.89109775277976788</v>
      </c>
      <c r="I261" s="34">
        <f t="shared" si="95"/>
        <v>0.98334740945430565</v>
      </c>
      <c r="J261" s="34">
        <f t="shared" si="95"/>
        <v>0.95134865137222513</v>
      </c>
    </row>
    <row r="262" spans="1:10" x14ac:dyDescent="0.3">
      <c r="A262" s="33">
        <v>40179</v>
      </c>
      <c r="B262" s="34">
        <f t="shared" ref="B262:J262" si="96">B110/B98</f>
        <v>1.0387901802955772</v>
      </c>
      <c r="C262" s="34">
        <f t="shared" si="96"/>
        <v>0.87950999242608596</v>
      </c>
      <c r="D262" s="34">
        <f t="shared" si="96"/>
        <v>0.17549559709839876</v>
      </c>
      <c r="E262" s="34">
        <f t="shared" si="96"/>
        <v>0.96632668218867579</v>
      </c>
      <c r="F262" s="34">
        <f t="shared" si="96"/>
        <v>1.6225922298400262</v>
      </c>
      <c r="G262" s="34">
        <f t="shared" si="96"/>
        <v>1.3901794220431629</v>
      </c>
      <c r="H262" s="34">
        <f t="shared" si="96"/>
        <v>0.79192546763054883</v>
      </c>
      <c r="I262" s="34">
        <f t="shared" si="96"/>
        <v>1.10808526032109</v>
      </c>
      <c r="J262" s="34">
        <f t="shared" si="96"/>
        <v>0.71520209247316646</v>
      </c>
    </row>
    <row r="263" spans="1:10" x14ac:dyDescent="0.3">
      <c r="A263" s="33">
        <v>40210</v>
      </c>
      <c r="B263" s="34">
        <f t="shared" ref="B263:J263" si="97">B111/B99</f>
        <v>1.0016589181948243</v>
      </c>
      <c r="C263" s="34">
        <f t="shared" si="97"/>
        <v>0.89668274481506849</v>
      </c>
      <c r="D263" s="34">
        <f t="shared" si="97"/>
        <v>1.3201947944366637</v>
      </c>
      <c r="E263" s="34">
        <f t="shared" si="97"/>
        <v>0.91976978432853418</v>
      </c>
      <c r="F263" s="34">
        <f t="shared" si="97"/>
        <v>1.5233387402458132</v>
      </c>
      <c r="G263" s="34">
        <f t="shared" si="97"/>
        <v>1.3951337309204206</v>
      </c>
      <c r="H263" s="34">
        <f t="shared" si="97"/>
        <v>1.014427306773489</v>
      </c>
      <c r="I263" s="34">
        <f t="shared" si="97"/>
        <v>1.1832970362807904</v>
      </c>
      <c r="J263" s="34">
        <f t="shared" si="97"/>
        <v>0.75692958986582004</v>
      </c>
    </row>
    <row r="264" spans="1:10" x14ac:dyDescent="0.3">
      <c r="A264" s="33">
        <v>40238</v>
      </c>
      <c r="B264" s="34">
        <f t="shared" ref="B264:J264" si="98">B112/B100</f>
        <v>0.96445006431563329</v>
      </c>
      <c r="C264" s="34">
        <f t="shared" si="98"/>
        <v>0.92425207740944293</v>
      </c>
      <c r="D264" s="34">
        <f t="shared" si="98"/>
        <v>2.0385244605048451</v>
      </c>
      <c r="E264" s="34">
        <f t="shared" si="98"/>
        <v>0.95666366620668164</v>
      </c>
      <c r="F264" s="34">
        <f t="shared" si="98"/>
        <v>1.5039243851830764</v>
      </c>
      <c r="G264" s="34">
        <f t="shared" si="98"/>
        <v>1.1749195294077004</v>
      </c>
      <c r="H264" s="34">
        <f t="shared" si="98"/>
        <v>0.97648723484936428</v>
      </c>
      <c r="I264" s="34">
        <f t="shared" si="98"/>
        <v>1.2051246884148408</v>
      </c>
      <c r="J264" s="34">
        <f t="shared" si="98"/>
        <v>0.74994985512856549</v>
      </c>
    </row>
    <row r="265" spans="1:10" x14ac:dyDescent="0.3">
      <c r="A265" s="33">
        <v>40269</v>
      </c>
      <c r="B265" s="34">
        <f t="shared" ref="B265:J265" si="99">B113/B101</f>
        <v>1.1480726576173115</v>
      </c>
      <c r="C265" s="34">
        <f t="shared" si="99"/>
        <v>0.89260021334732831</v>
      </c>
      <c r="D265" s="34">
        <f t="shared" si="99"/>
        <v>0.21010844441689269</v>
      </c>
      <c r="E265" s="34">
        <f t="shared" si="99"/>
        <v>1.1404753458673289</v>
      </c>
      <c r="F265" s="34">
        <f t="shared" si="99"/>
        <v>1.4432569819838759</v>
      </c>
      <c r="G265" s="34">
        <f t="shared" si="99"/>
        <v>1.3925265240733722</v>
      </c>
      <c r="H265" s="34">
        <f t="shared" si="99"/>
        <v>1.2937186903380715</v>
      </c>
      <c r="I265" s="34">
        <f t="shared" si="99"/>
        <v>1.2058270367900017</v>
      </c>
      <c r="J265" s="34">
        <f t="shared" si="99"/>
        <v>0.65553044170314367</v>
      </c>
    </row>
    <row r="266" spans="1:10" x14ac:dyDescent="0.3">
      <c r="A266" s="33">
        <v>40299</v>
      </c>
      <c r="B266" s="34">
        <f t="shared" ref="B266:J266" si="100">B114/B102</f>
        <v>1.352606043071737</v>
      </c>
      <c r="C266" s="34">
        <f t="shared" si="100"/>
        <v>1.0186979647330325</v>
      </c>
      <c r="D266" s="34" t="e">
        <f t="shared" si="100"/>
        <v>#DIV/0!</v>
      </c>
      <c r="E266" s="34">
        <f t="shared" si="100"/>
        <v>0.93649744912644861</v>
      </c>
      <c r="F266" s="34">
        <f t="shared" si="100"/>
        <v>1.5663911211657715</v>
      </c>
      <c r="G266" s="34">
        <f t="shared" si="100"/>
        <v>1.5989687461082951</v>
      </c>
      <c r="H266" s="34">
        <f t="shared" si="100"/>
        <v>0.74419194263200572</v>
      </c>
      <c r="I266" s="34">
        <f t="shared" si="100"/>
        <v>1.2320925414066508</v>
      </c>
      <c r="J266" s="34">
        <f t="shared" si="100"/>
        <v>0.64170438023330278</v>
      </c>
    </row>
    <row r="267" spans="1:10" x14ac:dyDescent="0.3">
      <c r="A267" s="33">
        <v>40330</v>
      </c>
      <c r="B267" s="34">
        <f t="shared" ref="B267:J267" si="101">B115/B103</f>
        <v>1.202297555531278</v>
      </c>
      <c r="C267" s="34">
        <f t="shared" si="101"/>
        <v>1.0844074712961156</v>
      </c>
      <c r="D267" s="34">
        <f t="shared" si="101"/>
        <v>3.2960485348152084</v>
      </c>
      <c r="E267" s="34">
        <f t="shared" si="101"/>
        <v>0.85163024010539579</v>
      </c>
      <c r="F267" s="34">
        <f t="shared" si="101"/>
        <v>1.3867823896429652</v>
      </c>
      <c r="G267" s="34">
        <f t="shared" si="101"/>
        <v>2.0464018531726147</v>
      </c>
      <c r="H267" s="34">
        <f t="shared" si="101"/>
        <v>1.1026700257731894</v>
      </c>
      <c r="I267" s="34">
        <f t="shared" si="101"/>
        <v>1.029560182999699</v>
      </c>
      <c r="J267" s="34">
        <f t="shared" si="101"/>
        <v>0.85041968811201407</v>
      </c>
    </row>
    <row r="268" spans="1:10" x14ac:dyDescent="0.3">
      <c r="A268" s="33">
        <v>40360</v>
      </c>
      <c r="B268" s="34">
        <f t="shared" ref="B268:J268" si="102">B116/B104</f>
        <v>1.2175252016945011</v>
      </c>
      <c r="C268" s="34">
        <f t="shared" si="102"/>
        <v>0.67430290855176922</v>
      </c>
      <c r="D268" s="34">
        <f t="shared" si="102"/>
        <v>2.225231328087482</v>
      </c>
      <c r="E268" s="34">
        <f t="shared" si="102"/>
        <v>0.94250728272113704</v>
      </c>
      <c r="F268" s="34">
        <f t="shared" si="102"/>
        <v>1.3940331957491503</v>
      </c>
      <c r="G268" s="34">
        <f t="shared" si="102"/>
        <v>2.6985742195977518</v>
      </c>
      <c r="H268" s="34">
        <f t="shared" si="102"/>
        <v>1.0089156223449958</v>
      </c>
      <c r="I268" s="34">
        <f t="shared" si="102"/>
        <v>1.0079243712834156</v>
      </c>
      <c r="J268" s="34">
        <f t="shared" si="102"/>
        <v>0.95037148036377417</v>
      </c>
    </row>
    <row r="269" spans="1:10" x14ac:dyDescent="0.3">
      <c r="A269" s="33">
        <v>40391</v>
      </c>
      <c r="B269" s="34">
        <f t="shared" ref="B269:J269" si="103">B117/B105</f>
        <v>1.1883637837321053</v>
      </c>
      <c r="C269" s="34">
        <f t="shared" si="103"/>
        <v>0.9504812415898749</v>
      </c>
      <c r="D269" s="34">
        <f t="shared" si="103"/>
        <v>1.3648763788793941</v>
      </c>
      <c r="E269" s="34">
        <f t="shared" si="103"/>
        <v>1.4628131256397519</v>
      </c>
      <c r="F269" s="34">
        <f t="shared" si="103"/>
        <v>1.5087876719512816</v>
      </c>
      <c r="G269" s="34">
        <f t="shared" si="103"/>
        <v>2.2913189401086242</v>
      </c>
      <c r="H269" s="34">
        <f t="shared" si="103"/>
        <v>1.0849055458704953</v>
      </c>
      <c r="I269" s="34">
        <f t="shared" si="103"/>
        <v>0.91222016986451493</v>
      </c>
      <c r="J269" s="34">
        <f t="shared" si="103"/>
        <v>0.93020838794256422</v>
      </c>
    </row>
    <row r="270" spans="1:10" x14ac:dyDescent="0.3">
      <c r="A270" s="33">
        <v>40422</v>
      </c>
      <c r="B270" s="34">
        <f t="shared" ref="B270:J270" si="104">B118/B106</f>
        <v>1.1734966507958944</v>
      </c>
      <c r="C270" s="34">
        <f t="shared" si="104"/>
        <v>1.6717785540593946</v>
      </c>
      <c r="D270" s="34">
        <f t="shared" si="104"/>
        <v>0.10916753553247917</v>
      </c>
      <c r="E270" s="34">
        <f t="shared" si="104"/>
        <v>0.98377588299154239</v>
      </c>
      <c r="F270" s="34">
        <f t="shared" si="104"/>
        <v>1.5013523476354653</v>
      </c>
      <c r="G270" s="34">
        <f t="shared" si="104"/>
        <v>1.3668908412775871</v>
      </c>
      <c r="H270" s="34">
        <f t="shared" si="104"/>
        <v>1.0449667914487413</v>
      </c>
      <c r="I270" s="34">
        <f t="shared" si="104"/>
        <v>0.710312262560298</v>
      </c>
      <c r="J270" s="34">
        <f t="shared" si="104"/>
        <v>0.89121326443532689</v>
      </c>
    </row>
    <row r="271" spans="1:10" x14ac:dyDescent="0.3">
      <c r="A271" s="33">
        <v>40452</v>
      </c>
      <c r="B271" s="34">
        <f t="shared" ref="B271:J271" si="105">B119/B107</f>
        <v>1.2431894822052514</v>
      </c>
      <c r="C271" s="34">
        <f t="shared" si="105"/>
        <v>1.662209382972295</v>
      </c>
      <c r="D271" s="34">
        <f t="shared" si="105"/>
        <v>1.1987978026955179</v>
      </c>
      <c r="E271" s="34">
        <f t="shared" si="105"/>
        <v>1.0357003575427524</v>
      </c>
      <c r="F271" s="34">
        <f t="shared" si="105"/>
        <v>1.3245773142809045</v>
      </c>
      <c r="G271" s="34">
        <f t="shared" si="105"/>
        <v>1.095469453187675</v>
      </c>
      <c r="H271" s="34">
        <f t="shared" si="105"/>
        <v>1.0886037031587243</v>
      </c>
      <c r="I271" s="34">
        <f t="shared" si="105"/>
        <v>0.7622255988200155</v>
      </c>
      <c r="J271" s="34">
        <f t="shared" si="105"/>
        <v>1.0238080008024231</v>
      </c>
    </row>
    <row r="272" spans="1:10" x14ac:dyDescent="0.3">
      <c r="A272" s="33">
        <v>40483</v>
      </c>
      <c r="B272" s="34">
        <f t="shared" ref="B272:J272" si="106">B120/B108</f>
        <v>1.2633716574742262</v>
      </c>
      <c r="C272" s="34">
        <f t="shared" si="106"/>
        <v>0.66644900078532943</v>
      </c>
      <c r="D272" s="34">
        <f t="shared" si="106"/>
        <v>0.2823583999750563</v>
      </c>
      <c r="E272" s="34">
        <f t="shared" si="106"/>
        <v>1.0710842431071934</v>
      </c>
      <c r="F272" s="34">
        <f t="shared" si="106"/>
        <v>1.3773271276595744</v>
      </c>
      <c r="G272" s="34">
        <f t="shared" si="106"/>
        <v>1.3796342787884135</v>
      </c>
      <c r="H272" s="34">
        <f t="shared" si="106"/>
        <v>0.91750517938964715</v>
      </c>
      <c r="I272" s="34">
        <f t="shared" si="106"/>
        <v>1.1492224611882889</v>
      </c>
      <c r="J272" s="34">
        <f t="shared" si="106"/>
        <v>1.0555216905607703</v>
      </c>
    </row>
    <row r="273" spans="1:10" x14ac:dyDescent="0.3">
      <c r="A273" s="33">
        <v>40513</v>
      </c>
      <c r="B273" s="34">
        <f t="shared" ref="B273:J273" si="107">B121/B109</f>
        <v>1.2830452018438292</v>
      </c>
      <c r="C273" s="34">
        <f t="shared" si="107"/>
        <v>0.65193279075511779</v>
      </c>
      <c r="D273" s="34">
        <f t="shared" si="107"/>
        <v>0.36503962106872428</v>
      </c>
      <c r="E273" s="34">
        <f t="shared" si="107"/>
        <v>1.0284080777207065</v>
      </c>
      <c r="F273" s="34">
        <f t="shared" si="107"/>
        <v>1.186744784913462</v>
      </c>
      <c r="G273" s="34">
        <f t="shared" si="107"/>
        <v>1.3067930425059331</v>
      </c>
      <c r="H273" s="34">
        <f t="shared" si="107"/>
        <v>1.0631976815637574</v>
      </c>
      <c r="I273" s="34">
        <f t="shared" si="107"/>
        <v>1.1472424217556305</v>
      </c>
      <c r="J273" s="34">
        <f t="shared" si="107"/>
        <v>0.96298997872369319</v>
      </c>
    </row>
    <row r="274" spans="1:10" x14ac:dyDescent="0.3">
      <c r="A274" s="33">
        <v>40544</v>
      </c>
      <c r="B274" s="34">
        <f t="shared" ref="B274:J274" si="108">B122/B110</f>
        <v>1.2329910297974571</v>
      </c>
      <c r="C274" s="34">
        <f t="shared" si="108"/>
        <v>0.71620895115636651</v>
      </c>
      <c r="D274" s="34">
        <f t="shared" si="108"/>
        <v>7.6670765541145354</v>
      </c>
      <c r="E274" s="34">
        <f t="shared" si="108"/>
        <v>0.92740268970526019</v>
      </c>
      <c r="F274" s="34">
        <f t="shared" si="108"/>
        <v>1.0608853315203723</v>
      </c>
      <c r="G274" s="34">
        <f t="shared" si="108"/>
        <v>0.74670337614815596</v>
      </c>
      <c r="H274" s="34">
        <f t="shared" si="108"/>
        <v>1.28013200228359</v>
      </c>
      <c r="I274" s="34">
        <f t="shared" si="108"/>
        <v>1.3051094751520609</v>
      </c>
      <c r="J274" s="34">
        <f t="shared" si="108"/>
        <v>1.2179821973302294</v>
      </c>
    </row>
    <row r="275" spans="1:10" x14ac:dyDescent="0.3">
      <c r="A275" s="33">
        <v>40575</v>
      </c>
      <c r="B275" s="34">
        <f t="shared" ref="B275:J275" si="109">B123/B111</f>
        <v>1.2220816096711642</v>
      </c>
      <c r="C275" s="34">
        <f t="shared" si="109"/>
        <v>0.58875468281922794</v>
      </c>
      <c r="D275" s="34">
        <f t="shared" si="109"/>
        <v>1.4552548622860695</v>
      </c>
      <c r="E275" s="34">
        <f t="shared" si="109"/>
        <v>0.96720773973040441</v>
      </c>
      <c r="F275" s="34">
        <f t="shared" si="109"/>
        <v>1.1459084606851846</v>
      </c>
      <c r="G275" s="34">
        <f t="shared" si="109"/>
        <v>0.75766650007818159</v>
      </c>
      <c r="H275" s="34">
        <f t="shared" si="109"/>
        <v>0.9932597705612265</v>
      </c>
      <c r="I275" s="34">
        <f t="shared" si="109"/>
        <v>1.3024888564914363</v>
      </c>
      <c r="J275" s="34">
        <f t="shared" si="109"/>
        <v>1.2550684593168469</v>
      </c>
    </row>
    <row r="276" spans="1:10" x14ac:dyDescent="0.3">
      <c r="A276" s="33">
        <v>40603</v>
      </c>
      <c r="B276" s="34">
        <f t="shared" ref="B276:J276" si="110">B124/B112</f>
        <v>1.3280133116760569</v>
      </c>
      <c r="C276" s="34">
        <f t="shared" si="110"/>
        <v>0.56448529189242647</v>
      </c>
      <c r="D276" s="34">
        <f t="shared" si="110"/>
        <v>8.0078300303315045E-2</v>
      </c>
      <c r="E276" s="34">
        <f t="shared" si="110"/>
        <v>1.0311801379441889</v>
      </c>
      <c r="F276" s="34">
        <f t="shared" si="110"/>
        <v>1.1758071793107638</v>
      </c>
      <c r="G276" s="34">
        <f t="shared" si="110"/>
        <v>0.93584794124538584</v>
      </c>
      <c r="H276" s="34">
        <f t="shared" si="110"/>
        <v>1.0336817268034897</v>
      </c>
      <c r="I276" s="34">
        <f t="shared" si="110"/>
        <v>1.1924677839405902</v>
      </c>
      <c r="J276" s="34">
        <f t="shared" si="110"/>
        <v>1.1665801225281098</v>
      </c>
    </row>
    <row r="277" spans="1:10" x14ac:dyDescent="0.3">
      <c r="A277" s="33">
        <v>40634</v>
      </c>
      <c r="B277" s="34">
        <f t="shared" ref="B277:J277" si="111">B125/B113</f>
        <v>1.2009133525262881</v>
      </c>
      <c r="C277" s="34">
        <f t="shared" si="111"/>
        <v>0.79542620929739571</v>
      </c>
      <c r="D277" s="34">
        <f t="shared" si="111"/>
        <v>1.983665974557083</v>
      </c>
      <c r="E277" s="34">
        <f t="shared" si="111"/>
        <v>0.95782267569012447</v>
      </c>
      <c r="F277" s="34">
        <f t="shared" si="111"/>
        <v>1.267225531893279</v>
      </c>
      <c r="G277" s="34">
        <f t="shared" si="111"/>
        <v>0.76407398774284552</v>
      </c>
      <c r="H277" s="34">
        <f t="shared" si="111"/>
        <v>0.8672378946541337</v>
      </c>
      <c r="I277" s="34">
        <f t="shared" si="111"/>
        <v>1.0442738387320518</v>
      </c>
      <c r="J277" s="34">
        <f t="shared" si="111"/>
        <v>1.2445267007508864</v>
      </c>
    </row>
    <row r="278" spans="1:10" x14ac:dyDescent="0.3">
      <c r="A278" s="33">
        <v>40664</v>
      </c>
      <c r="B278" s="34">
        <f t="shared" ref="B278:J278" si="112">B126/B114</f>
        <v>0.91944604562955567</v>
      </c>
      <c r="C278" s="34">
        <f t="shared" si="112"/>
        <v>0.72698773541233952</v>
      </c>
      <c r="D278" s="34">
        <f t="shared" si="112"/>
        <v>0.69495807036624602</v>
      </c>
      <c r="E278" s="34">
        <f t="shared" si="112"/>
        <v>0.98827994529199992</v>
      </c>
      <c r="F278" s="34">
        <f t="shared" si="112"/>
        <v>1.0135072063998374</v>
      </c>
      <c r="G278" s="34">
        <f t="shared" si="112"/>
        <v>0.53714631759756615</v>
      </c>
      <c r="H278" s="34">
        <f t="shared" si="112"/>
        <v>1.3788180867823834</v>
      </c>
      <c r="I278" s="34">
        <f t="shared" si="112"/>
        <v>0.91382198563356842</v>
      </c>
      <c r="J278" s="34">
        <f t="shared" si="112"/>
        <v>1.3774175670945805</v>
      </c>
    </row>
    <row r="279" spans="1:10" x14ac:dyDescent="0.3">
      <c r="A279" s="33">
        <v>40695</v>
      </c>
      <c r="B279" s="34">
        <f t="shared" ref="B279:J279" si="113">B127/B115</f>
        <v>1.0307467334196545</v>
      </c>
      <c r="C279" s="34">
        <f t="shared" si="113"/>
        <v>0.50486240754347278</v>
      </c>
      <c r="D279" s="34">
        <f t="shared" si="113"/>
        <v>1.2392928018470766</v>
      </c>
      <c r="E279" s="34">
        <f t="shared" si="113"/>
        <v>0.93346713107294965</v>
      </c>
      <c r="F279" s="34">
        <f t="shared" si="113"/>
        <v>1.0676402489955539</v>
      </c>
      <c r="G279" s="34">
        <f t="shared" si="113"/>
        <v>0.55015370998217883</v>
      </c>
      <c r="H279" s="34">
        <f t="shared" si="113"/>
        <v>0.87437373522811601</v>
      </c>
      <c r="I279" s="34">
        <f t="shared" si="113"/>
        <v>1.1193429753265891</v>
      </c>
      <c r="J279" s="34">
        <f t="shared" si="113"/>
        <v>1.2359631474724109</v>
      </c>
    </row>
    <row r="280" spans="1:10" x14ac:dyDescent="0.3">
      <c r="A280" s="33">
        <v>40725</v>
      </c>
      <c r="B280" s="34">
        <f t="shared" ref="B280:J280" si="114">B128/B116</f>
        <v>1.1464491577647598</v>
      </c>
      <c r="C280" s="34">
        <f t="shared" si="114"/>
        <v>0.56344397070384422</v>
      </c>
      <c r="D280" s="34">
        <f t="shared" si="114"/>
        <v>1.8916905033031701</v>
      </c>
      <c r="E280" s="34">
        <f t="shared" si="114"/>
        <v>0.94597707112832097</v>
      </c>
      <c r="F280" s="34">
        <f t="shared" si="114"/>
        <v>1.125426670707238</v>
      </c>
      <c r="G280" s="34">
        <f t="shared" si="114"/>
        <v>0.79615410425152355</v>
      </c>
      <c r="H280" s="34">
        <f t="shared" si="114"/>
        <v>0.92680800527298168</v>
      </c>
      <c r="I280" s="34">
        <f t="shared" si="114"/>
        <v>0.76552082018206169</v>
      </c>
      <c r="J280" s="34">
        <f t="shared" si="114"/>
        <v>0.94405082485816627</v>
      </c>
    </row>
    <row r="281" spans="1:10" x14ac:dyDescent="0.3">
      <c r="A281" s="33">
        <v>40756</v>
      </c>
      <c r="B281" s="34">
        <f t="shared" ref="B281:J281" si="115">B129/B117</f>
        <v>1.2300097931985383</v>
      </c>
      <c r="C281" s="34">
        <f t="shared" si="115"/>
        <v>0.3842213061263548</v>
      </c>
      <c r="D281" s="34">
        <f t="shared" si="115"/>
        <v>1.9877378577061222</v>
      </c>
      <c r="E281" s="34">
        <f t="shared" si="115"/>
        <v>1.0138961902309505</v>
      </c>
      <c r="F281" s="34">
        <f t="shared" si="115"/>
        <v>1.0865015898829959</v>
      </c>
      <c r="G281" s="34">
        <f t="shared" si="115"/>
        <v>0.65180977081319758</v>
      </c>
      <c r="H281" s="34">
        <f t="shared" si="115"/>
        <v>0.73903935531249954</v>
      </c>
      <c r="I281" s="34">
        <f t="shared" si="115"/>
        <v>0.918184442842638</v>
      </c>
      <c r="J281" s="34">
        <f t="shared" si="115"/>
        <v>0.90855608417978151</v>
      </c>
    </row>
    <row r="282" spans="1:10" x14ac:dyDescent="0.3">
      <c r="A282" s="33">
        <v>40787</v>
      </c>
      <c r="B282" s="34">
        <f t="shared" ref="B282:J282" si="116">B130/B118</f>
        <v>1.1956381419485804</v>
      </c>
      <c r="C282" s="34">
        <f t="shared" si="116"/>
        <v>0.51598737208684231</v>
      </c>
      <c r="D282" s="34">
        <f t="shared" si="116"/>
        <v>14.616628500453608</v>
      </c>
      <c r="E282" s="34">
        <f t="shared" si="116"/>
        <v>1.0838633549097418</v>
      </c>
      <c r="F282" s="34">
        <f t="shared" si="116"/>
        <v>0.95716056375813285</v>
      </c>
      <c r="G282" s="34">
        <f t="shared" si="116"/>
        <v>0.74738794698718014</v>
      </c>
      <c r="H282" s="34">
        <f t="shared" si="116"/>
        <v>0.82083643257961836</v>
      </c>
      <c r="I282" s="34">
        <f t="shared" si="116"/>
        <v>1.2393043559336168</v>
      </c>
      <c r="J282" s="34">
        <f t="shared" si="116"/>
        <v>0.97671726664288416</v>
      </c>
    </row>
    <row r="283" spans="1:10" x14ac:dyDescent="0.3">
      <c r="A283" s="33">
        <v>40817</v>
      </c>
      <c r="B283" s="34">
        <f t="shared" ref="B283:J283" si="117">B131/B119</f>
        <v>1.1874881970826063</v>
      </c>
      <c r="C283" s="34">
        <f t="shared" si="117"/>
        <v>0.5052391700743768</v>
      </c>
      <c r="D283" s="34">
        <f t="shared" si="117"/>
        <v>1.952807590225929</v>
      </c>
      <c r="E283" s="34">
        <f t="shared" si="117"/>
        <v>1.0498175548744353</v>
      </c>
      <c r="F283" s="34">
        <f t="shared" si="117"/>
        <v>0.88929323606853239</v>
      </c>
      <c r="G283" s="34">
        <f t="shared" si="117"/>
        <v>0.94181489080237646</v>
      </c>
      <c r="H283" s="34">
        <f t="shared" si="117"/>
        <v>0.7887828616196062</v>
      </c>
      <c r="I283" s="34">
        <f t="shared" si="117"/>
        <v>1.0862584641047028</v>
      </c>
      <c r="J283" s="34">
        <f t="shared" si="117"/>
        <v>0.98523788038790383</v>
      </c>
    </row>
    <row r="284" spans="1:10" x14ac:dyDescent="0.3">
      <c r="A284" s="33">
        <v>40848</v>
      </c>
      <c r="B284" s="34">
        <f t="shared" ref="B284:J284" si="118">B132/B120</f>
        <v>1.1740425377746253</v>
      </c>
      <c r="C284" s="34">
        <f t="shared" si="118"/>
        <v>0.7079934985992048</v>
      </c>
      <c r="D284" s="34">
        <f t="shared" si="118"/>
        <v>2.0852813893675188</v>
      </c>
      <c r="E284" s="34">
        <f t="shared" si="118"/>
        <v>0.9929192626293879</v>
      </c>
      <c r="F284" s="34">
        <f t="shared" si="118"/>
        <v>0.86985277548349627</v>
      </c>
      <c r="G284" s="34">
        <f t="shared" si="118"/>
        <v>0.9476151487235781</v>
      </c>
      <c r="H284" s="34">
        <f t="shared" si="118"/>
        <v>1.0738538419118631</v>
      </c>
      <c r="I284" s="34">
        <f t="shared" si="118"/>
        <v>0.86550489779710427</v>
      </c>
      <c r="J284" s="34">
        <f t="shared" si="118"/>
        <v>0.9769275588981654</v>
      </c>
    </row>
    <row r="285" spans="1:10" x14ac:dyDescent="0.3">
      <c r="A285" s="33">
        <v>40878</v>
      </c>
      <c r="B285" s="34">
        <f t="shared" ref="B285:J285" si="119">B133/B121</f>
        <v>1.2031412500873282</v>
      </c>
      <c r="C285" s="34">
        <f t="shared" si="119"/>
        <v>0.73861472332975553</v>
      </c>
      <c r="D285" s="34">
        <f t="shared" si="119"/>
        <v>0.31466241560808911</v>
      </c>
      <c r="E285" s="34">
        <f t="shared" si="119"/>
        <v>1.0778529526457361</v>
      </c>
      <c r="F285" s="34">
        <f t="shared" si="119"/>
        <v>1.0347115092293782</v>
      </c>
      <c r="G285" s="34">
        <f t="shared" si="119"/>
        <v>0.77335439558054409</v>
      </c>
      <c r="H285" s="34">
        <f t="shared" si="119"/>
        <v>0.79071230315275265</v>
      </c>
      <c r="I285" s="34">
        <f t="shared" si="119"/>
        <v>0.76168341861279076</v>
      </c>
      <c r="J285" s="34">
        <f t="shared" si="119"/>
        <v>1.0802555721025031</v>
      </c>
    </row>
    <row r="286" spans="1:10" x14ac:dyDescent="0.3">
      <c r="A286" s="33">
        <v>40909</v>
      </c>
      <c r="B286" s="34">
        <f t="shared" ref="B286:J286" si="120">B134/B122</f>
        <v>1.470125805155216</v>
      </c>
      <c r="C286" s="34">
        <f t="shared" si="120"/>
        <v>0.61495245847663982</v>
      </c>
      <c r="D286" s="34">
        <f t="shared" si="120"/>
        <v>3.1415670957333726E-2</v>
      </c>
      <c r="E286" s="34">
        <f t="shared" si="120"/>
        <v>1.150840011660887</v>
      </c>
      <c r="F286" s="34">
        <f t="shared" si="120"/>
        <v>0.79410536024933587</v>
      </c>
      <c r="G286" s="34">
        <f t="shared" si="120"/>
        <v>0.90024477331202069</v>
      </c>
      <c r="H286" s="34">
        <f t="shared" si="120"/>
        <v>0.50025278142096974</v>
      </c>
      <c r="I286" s="34">
        <f t="shared" si="120"/>
        <v>0.88078181574629044</v>
      </c>
      <c r="J286" s="34">
        <f t="shared" si="120"/>
        <v>1.2137089005291299</v>
      </c>
    </row>
    <row r="287" spans="1:10" x14ac:dyDescent="0.3">
      <c r="A287" s="33">
        <v>40940</v>
      </c>
      <c r="B287" s="34">
        <f t="shared" ref="B287:J287" si="121">B135/B123</f>
        <v>1.5066335186516584</v>
      </c>
      <c r="C287" s="34">
        <f t="shared" si="121"/>
        <v>0.93160793818681653</v>
      </c>
      <c r="D287" s="34">
        <f t="shared" si="121"/>
        <v>0.1698774871255187</v>
      </c>
      <c r="E287" s="34">
        <f t="shared" si="121"/>
        <v>1.1836074608362541</v>
      </c>
      <c r="F287" s="34">
        <f t="shared" si="121"/>
        <v>0.88025953598112461</v>
      </c>
      <c r="G287" s="34">
        <f t="shared" si="121"/>
        <v>1.0893501832460055</v>
      </c>
      <c r="H287" s="34">
        <f t="shared" si="121"/>
        <v>1.0262423266011205</v>
      </c>
      <c r="I287" s="34">
        <f t="shared" si="121"/>
        <v>0.89572368260269575</v>
      </c>
      <c r="J287" s="34">
        <f t="shared" si="121"/>
        <v>1.2862746595966306</v>
      </c>
    </row>
    <row r="288" spans="1:10" x14ac:dyDescent="0.3">
      <c r="A288" s="33">
        <v>40969</v>
      </c>
      <c r="B288" s="34">
        <f t="shared" ref="B288:J288" si="122">B136/B124</f>
        <v>1.3170551095362744</v>
      </c>
      <c r="C288" s="34">
        <f t="shared" si="122"/>
        <v>1.1486558157467541</v>
      </c>
      <c r="D288" s="34">
        <f t="shared" si="122"/>
        <v>1.7397735064649076</v>
      </c>
      <c r="E288" s="34">
        <f t="shared" si="122"/>
        <v>0.94089451462218165</v>
      </c>
      <c r="F288" s="34">
        <f t="shared" si="122"/>
        <v>0.80843309778415817</v>
      </c>
      <c r="G288" s="34">
        <f t="shared" si="122"/>
        <v>0.98545441890387697</v>
      </c>
      <c r="H288" s="34">
        <f t="shared" si="122"/>
        <v>0.994464124884475</v>
      </c>
      <c r="I288" s="34">
        <f t="shared" si="122"/>
        <v>1.0743531554756383</v>
      </c>
      <c r="J288" s="34">
        <f t="shared" si="122"/>
        <v>1.2440998102283574</v>
      </c>
    </row>
    <row r="289" spans="1:10" x14ac:dyDescent="0.3">
      <c r="A289" s="33">
        <v>41000</v>
      </c>
      <c r="B289" s="34">
        <f t="shared" ref="B289:J289" si="123">B137/B125</f>
        <v>1.2737205810581027</v>
      </c>
      <c r="C289" s="34">
        <f t="shared" si="123"/>
        <v>0.59665022513867338</v>
      </c>
      <c r="D289" s="34">
        <f t="shared" si="123"/>
        <v>0.81101114262278917</v>
      </c>
      <c r="E289" s="34">
        <f t="shared" si="123"/>
        <v>0.72195883018629181</v>
      </c>
      <c r="F289" s="34">
        <f t="shared" si="123"/>
        <v>0.88855090171349971</v>
      </c>
      <c r="G289" s="34">
        <f t="shared" si="123"/>
        <v>1.0779791142240451</v>
      </c>
      <c r="H289" s="34">
        <f t="shared" si="123"/>
        <v>0</v>
      </c>
      <c r="I289" s="34">
        <f t="shared" si="123"/>
        <v>1.1711227066871333</v>
      </c>
      <c r="J289" s="34">
        <f t="shared" si="123"/>
        <v>1.4374733413326755</v>
      </c>
    </row>
    <row r="290" spans="1:10" x14ac:dyDescent="0.3">
      <c r="A290" s="33">
        <v>41030</v>
      </c>
      <c r="B290" s="34">
        <f t="shared" ref="B290:J290" si="124">B138/B126</f>
        <v>1.3049230742640854</v>
      </c>
      <c r="C290" s="34">
        <f t="shared" si="124"/>
        <v>0.73891926947650988</v>
      </c>
      <c r="D290" s="34">
        <f t="shared" si="124"/>
        <v>0</v>
      </c>
      <c r="E290" s="34">
        <f t="shared" si="124"/>
        <v>1.0498468771968004</v>
      </c>
      <c r="F290" s="34">
        <f t="shared" si="124"/>
        <v>0.87464256692222442</v>
      </c>
      <c r="G290" s="34">
        <f t="shared" si="124"/>
        <v>1.2700699625864178</v>
      </c>
      <c r="H290" s="34">
        <f t="shared" si="124"/>
        <v>2.0936337964722004E-3</v>
      </c>
      <c r="I290" s="34">
        <f t="shared" si="124"/>
        <v>1.1247576821973313</v>
      </c>
      <c r="J290" s="34">
        <f t="shared" si="124"/>
        <v>1.2976105654753542</v>
      </c>
    </row>
    <row r="291" spans="1:10" x14ac:dyDescent="0.3">
      <c r="A291" s="33">
        <v>41061</v>
      </c>
      <c r="B291" s="34">
        <f t="shared" ref="B291:J291" si="125">B139/B127</f>
        <v>1.3155250237011902</v>
      </c>
      <c r="C291" s="34">
        <f t="shared" si="125"/>
        <v>1.8093262058254413</v>
      </c>
      <c r="D291" s="34">
        <f t="shared" si="125"/>
        <v>0.48269050640710442</v>
      </c>
      <c r="E291" s="34">
        <f t="shared" si="125"/>
        <v>1.2206605597758255</v>
      </c>
      <c r="F291" s="34">
        <f t="shared" si="125"/>
        <v>0.77470946154160503</v>
      </c>
      <c r="G291" s="34">
        <f t="shared" si="125"/>
        <v>1.2300496452329335</v>
      </c>
      <c r="H291" s="34">
        <f t="shared" si="125"/>
        <v>0.14321459154741001</v>
      </c>
      <c r="I291" s="34">
        <f t="shared" si="125"/>
        <v>1.0659084501255862</v>
      </c>
      <c r="J291" s="34">
        <f t="shared" si="125"/>
        <v>1.3539437977636306</v>
      </c>
    </row>
    <row r="292" spans="1:10" x14ac:dyDescent="0.3">
      <c r="A292" s="33">
        <v>41091</v>
      </c>
      <c r="B292" s="34">
        <f t="shared" ref="B292:J292" si="126">B140/B128</f>
        <v>1.1983205181441123</v>
      </c>
      <c r="C292" s="34">
        <f t="shared" si="126"/>
        <v>1.0740375826847333</v>
      </c>
      <c r="D292" s="34">
        <f t="shared" si="126"/>
        <v>0.19885729412480024</v>
      </c>
      <c r="E292" s="34">
        <f t="shared" si="126"/>
        <v>1.0608972180210106</v>
      </c>
      <c r="F292" s="34">
        <f t="shared" si="126"/>
        <v>0.75438091509484195</v>
      </c>
      <c r="G292" s="34">
        <f t="shared" si="126"/>
        <v>0.87797081539467414</v>
      </c>
      <c r="H292" s="34">
        <f t="shared" si="126"/>
        <v>1.552065487218113</v>
      </c>
      <c r="I292" s="34">
        <f t="shared" si="126"/>
        <v>1.4451356190024207</v>
      </c>
      <c r="J292" s="34">
        <f t="shared" si="126"/>
        <v>1.1092089637095526</v>
      </c>
    </row>
    <row r="293" spans="1:10" x14ac:dyDescent="0.3">
      <c r="A293" s="33">
        <v>41122</v>
      </c>
      <c r="B293" s="34">
        <f t="shared" ref="B293:J293" si="127">B141/B129</f>
        <v>1.1694004683733106</v>
      </c>
      <c r="C293" s="34">
        <f t="shared" si="127"/>
        <v>1.140172947240621</v>
      </c>
      <c r="D293" s="34">
        <f t="shared" si="127"/>
        <v>0.14017043678897007</v>
      </c>
      <c r="E293" s="34">
        <f t="shared" si="127"/>
        <v>0.72133809678467031</v>
      </c>
      <c r="F293" s="34">
        <f t="shared" si="127"/>
        <v>0.89492234263035686</v>
      </c>
      <c r="G293" s="34">
        <f t="shared" si="127"/>
        <v>1.0108299139612542</v>
      </c>
      <c r="H293" s="34">
        <f t="shared" si="127"/>
        <v>1.6569068321051665</v>
      </c>
      <c r="I293" s="34">
        <f t="shared" si="127"/>
        <v>1.3916690214394412</v>
      </c>
      <c r="J293" s="34">
        <f t="shared" si="127"/>
        <v>1.2603697978703696</v>
      </c>
    </row>
    <row r="294" spans="1:10" x14ac:dyDescent="0.3">
      <c r="A294" s="33">
        <v>41153</v>
      </c>
      <c r="B294" s="34">
        <f t="shared" ref="B294:J294" si="128">B142/B130</f>
        <v>1.2464426377468352</v>
      </c>
      <c r="C294" s="34">
        <f t="shared" si="128"/>
        <v>0.57215501289693205</v>
      </c>
      <c r="D294" s="34">
        <f t="shared" si="128"/>
        <v>2.7756819328505768</v>
      </c>
      <c r="E294" s="34">
        <f t="shared" si="128"/>
        <v>0.40897928111279219</v>
      </c>
      <c r="F294" s="34">
        <f t="shared" si="128"/>
        <v>0.86908187304371975</v>
      </c>
      <c r="G294" s="34">
        <f t="shared" si="128"/>
        <v>1.3088850454887098</v>
      </c>
      <c r="H294" s="34">
        <f t="shared" si="128"/>
        <v>7.5009330188861176E-2</v>
      </c>
      <c r="I294" s="34">
        <f t="shared" si="128"/>
        <v>1.5478151883756599</v>
      </c>
      <c r="J294" s="34">
        <f t="shared" si="128"/>
        <v>1.2146356142219645</v>
      </c>
    </row>
    <row r="295" spans="1:10" x14ac:dyDescent="0.3">
      <c r="A295" s="33">
        <v>41183</v>
      </c>
      <c r="B295" s="34">
        <f t="shared" ref="B295:J295" si="129">B143/B131</f>
        <v>1.1924530456232625</v>
      </c>
      <c r="C295" s="34">
        <f t="shared" si="129"/>
        <v>1.0125558165699051</v>
      </c>
      <c r="D295" s="34">
        <f t="shared" si="129"/>
        <v>2.4024039204885872</v>
      </c>
      <c r="E295" s="34">
        <f t="shared" si="129"/>
        <v>0.52486518873576993</v>
      </c>
      <c r="F295" s="34">
        <f t="shared" si="129"/>
        <v>1.1148805385486555</v>
      </c>
      <c r="G295" s="34">
        <f t="shared" si="129"/>
        <v>1.011251489950995</v>
      </c>
      <c r="H295" s="34">
        <f t="shared" si="129"/>
        <v>0</v>
      </c>
      <c r="I295" s="34">
        <f t="shared" si="129"/>
        <v>1.652036382345202</v>
      </c>
      <c r="J295" s="34">
        <f t="shared" si="129"/>
        <v>1.0081131994691099</v>
      </c>
    </row>
    <row r="296" spans="1:10" x14ac:dyDescent="0.3">
      <c r="A296" s="33">
        <v>41214</v>
      </c>
      <c r="B296" s="34">
        <f t="shared" ref="B296:J296" si="130">B144/B132</f>
        <v>1.0648319074333676</v>
      </c>
      <c r="C296" s="34">
        <f t="shared" si="130"/>
        <v>1.0058905497699291</v>
      </c>
      <c r="D296" s="34">
        <f t="shared" si="130"/>
        <v>1.3935876918883665</v>
      </c>
      <c r="E296" s="34">
        <f t="shared" si="130"/>
        <v>0.98724845820476737</v>
      </c>
      <c r="F296" s="34">
        <f t="shared" si="130"/>
        <v>0.90637656309647652</v>
      </c>
      <c r="G296" s="34">
        <f t="shared" si="130"/>
        <v>0.96991612225404866</v>
      </c>
      <c r="H296" s="34">
        <f t="shared" si="130"/>
        <v>0</v>
      </c>
      <c r="I296" s="34">
        <f t="shared" si="130"/>
        <v>1.5433660074829503</v>
      </c>
      <c r="J296" s="34">
        <f t="shared" si="130"/>
        <v>0.8325842145533735</v>
      </c>
    </row>
    <row r="297" spans="1:10" x14ac:dyDescent="0.3">
      <c r="A297" s="33">
        <v>41244</v>
      </c>
      <c r="B297" s="34">
        <f t="shared" ref="B297:J297" si="131">B145/B133</f>
        <v>1.1093152678960758</v>
      </c>
      <c r="C297" s="34">
        <f t="shared" si="131"/>
        <v>0.93363826247734116</v>
      </c>
      <c r="D297" s="34">
        <f t="shared" si="131"/>
        <v>1.11448319369717</v>
      </c>
      <c r="E297" s="34">
        <f t="shared" si="131"/>
        <v>1.082604336508266</v>
      </c>
      <c r="F297" s="34">
        <f t="shared" si="131"/>
        <v>0.96019085703601192</v>
      </c>
      <c r="G297" s="34">
        <f t="shared" si="131"/>
        <v>1.1696762768569011</v>
      </c>
      <c r="H297" s="34">
        <f t="shared" si="131"/>
        <v>1.1266502931860805</v>
      </c>
      <c r="I297" s="34">
        <f t="shared" si="131"/>
        <v>1.7299687613827892</v>
      </c>
      <c r="J297" s="34">
        <f t="shared" si="131"/>
        <v>0.86376413904626426</v>
      </c>
    </row>
    <row r="298" spans="1:10" x14ac:dyDescent="0.3">
      <c r="A298" s="33">
        <v>41275</v>
      </c>
      <c r="B298" s="34">
        <f t="shared" ref="B298:J298" si="132">B146/B134</f>
        <v>0.83678826292345021</v>
      </c>
      <c r="C298" s="34">
        <f t="shared" si="132"/>
        <v>1.0759305425999024</v>
      </c>
      <c r="D298" s="34">
        <f t="shared" si="132"/>
        <v>8.9056442687571735</v>
      </c>
      <c r="E298" s="34">
        <f t="shared" si="132"/>
        <v>0.93349729027148387</v>
      </c>
      <c r="F298" s="34">
        <f t="shared" si="132"/>
        <v>0.64642944773256505</v>
      </c>
      <c r="G298" s="34">
        <f t="shared" si="132"/>
        <v>1.070660888984045</v>
      </c>
      <c r="H298" s="34">
        <f t="shared" si="132"/>
        <v>9.116753198137156E-3</v>
      </c>
      <c r="I298" s="34">
        <f t="shared" si="132"/>
        <v>0.92614796993943294</v>
      </c>
      <c r="J298" s="34">
        <f t="shared" si="132"/>
        <v>0.92367447852993001</v>
      </c>
    </row>
    <row r="299" spans="1:10" x14ac:dyDescent="0.3">
      <c r="A299" s="33">
        <v>41306</v>
      </c>
      <c r="B299" s="34">
        <f t="shared" ref="B299:J299" si="133">B147/B135</f>
        <v>0.82006781469252488</v>
      </c>
      <c r="C299" s="34">
        <f t="shared" si="133"/>
        <v>0.78674476694076345</v>
      </c>
      <c r="D299" s="34">
        <f t="shared" si="133"/>
        <v>0.45683126590259471</v>
      </c>
      <c r="E299" s="34">
        <f t="shared" si="133"/>
        <v>0.85848519362186793</v>
      </c>
      <c r="F299" s="34">
        <f t="shared" si="133"/>
        <v>0.53701138065040765</v>
      </c>
      <c r="G299" s="34">
        <f t="shared" si="133"/>
        <v>0.98032049134504051</v>
      </c>
      <c r="H299" s="34">
        <f t="shared" si="133"/>
        <v>0</v>
      </c>
      <c r="I299" s="34">
        <f t="shared" si="133"/>
        <v>0.86958473711173245</v>
      </c>
      <c r="J299" s="34">
        <f t="shared" si="133"/>
        <v>0.6855991180542077</v>
      </c>
    </row>
    <row r="300" spans="1:10" x14ac:dyDescent="0.3">
      <c r="A300" s="33">
        <v>41334</v>
      </c>
      <c r="B300" s="34">
        <f t="shared" ref="B300:J300" si="134">B148/B136</f>
        <v>0.92867858575590712</v>
      </c>
      <c r="C300" s="34">
        <f t="shared" si="134"/>
        <v>0.86213831581098921</v>
      </c>
      <c r="D300" s="34">
        <f t="shared" si="134"/>
        <v>0.4094988450336447</v>
      </c>
      <c r="E300" s="34">
        <f t="shared" si="134"/>
        <v>1.0260126277493393</v>
      </c>
      <c r="F300" s="34">
        <f t="shared" si="134"/>
        <v>0.51455879959405637</v>
      </c>
      <c r="G300" s="34">
        <f t="shared" si="134"/>
        <v>1.1056121138585802</v>
      </c>
      <c r="H300" s="34">
        <f t="shared" si="134"/>
        <v>0</v>
      </c>
      <c r="I300" s="34">
        <f t="shared" si="134"/>
        <v>1.022439900823515</v>
      </c>
      <c r="J300" s="34">
        <f t="shared" si="134"/>
        <v>1.0135893390191897</v>
      </c>
    </row>
    <row r="301" spans="1:10" x14ac:dyDescent="0.3">
      <c r="A301" s="33">
        <v>41365</v>
      </c>
      <c r="B301" s="34">
        <f t="shared" ref="B301:J301" si="135">B149/B137</f>
        <v>0.9623126981481106</v>
      </c>
      <c r="C301" s="34">
        <f t="shared" si="135"/>
        <v>1.0863388680876449</v>
      </c>
      <c r="D301" s="34">
        <f t="shared" si="135"/>
        <v>0.85931096195215861</v>
      </c>
      <c r="E301" s="34">
        <f t="shared" si="135"/>
        <v>1.2443324771060507</v>
      </c>
      <c r="F301" s="34">
        <f t="shared" si="135"/>
        <v>0.41736862680814291</v>
      </c>
      <c r="G301" s="34">
        <f t="shared" si="135"/>
        <v>1.102526832936404</v>
      </c>
      <c r="H301" s="34" t="e">
        <f t="shared" si="135"/>
        <v>#DIV/0!</v>
      </c>
      <c r="I301" s="34">
        <f t="shared" si="135"/>
        <v>1.0597024921483384</v>
      </c>
      <c r="J301" s="34">
        <f t="shared" si="135"/>
        <v>0.87772593456897419</v>
      </c>
    </row>
    <row r="302" spans="1:10" x14ac:dyDescent="0.3">
      <c r="A302" s="33">
        <v>41395</v>
      </c>
      <c r="B302" s="34">
        <f t="shared" ref="B302:J302" si="136">B150/B138</f>
        <v>0.98861503449078469</v>
      </c>
      <c r="C302" s="34">
        <f t="shared" si="136"/>
        <v>1.1631018488993567</v>
      </c>
      <c r="D302" s="34" t="e">
        <f t="shared" si="136"/>
        <v>#DIV/0!</v>
      </c>
      <c r="E302" s="34">
        <f t="shared" si="136"/>
        <v>0.57491311808893886</v>
      </c>
      <c r="F302" s="34">
        <f t="shared" si="136"/>
        <v>0.39430206946555379</v>
      </c>
      <c r="G302" s="34">
        <f t="shared" si="136"/>
        <v>0.91270661300931577</v>
      </c>
      <c r="H302" s="34">
        <f t="shared" si="136"/>
        <v>0</v>
      </c>
      <c r="I302" s="34">
        <f t="shared" si="136"/>
        <v>0.86147781454784955</v>
      </c>
      <c r="J302" s="34">
        <f t="shared" si="136"/>
        <v>1.0494622384715013</v>
      </c>
    </row>
    <row r="303" spans="1:10" x14ac:dyDescent="0.3">
      <c r="A303" s="33">
        <v>41426</v>
      </c>
      <c r="B303" s="34">
        <f t="shared" ref="B303:J303" si="137">B151/B139</f>
        <v>0.96540159578779572</v>
      </c>
      <c r="C303" s="34">
        <f t="shared" si="137"/>
        <v>1.166236128156634</v>
      </c>
      <c r="D303" s="34">
        <f t="shared" si="137"/>
        <v>0</v>
      </c>
      <c r="E303" s="34">
        <f t="shared" si="137"/>
        <v>0.66205242486950011</v>
      </c>
      <c r="F303" s="34">
        <f t="shared" si="137"/>
        <v>0.42907402881783108</v>
      </c>
      <c r="G303" s="34">
        <f t="shared" si="137"/>
        <v>0.82466172805017179</v>
      </c>
      <c r="H303" s="34">
        <f t="shared" si="137"/>
        <v>0</v>
      </c>
      <c r="I303" s="34">
        <f t="shared" si="137"/>
        <v>0.79024887709320002</v>
      </c>
      <c r="J303" s="34">
        <f t="shared" si="137"/>
        <v>0.96352743816300734</v>
      </c>
    </row>
    <row r="304" spans="1:10" x14ac:dyDescent="0.3">
      <c r="A304" s="33">
        <v>41456</v>
      </c>
      <c r="B304" s="34">
        <f t="shared" ref="B304:J304" si="138">B152/B140</f>
        <v>0.95846225564240395</v>
      </c>
      <c r="C304" s="34">
        <f t="shared" si="138"/>
        <v>1.2695237891574198</v>
      </c>
      <c r="D304" s="34">
        <f t="shared" si="138"/>
        <v>3.7394368121313195</v>
      </c>
      <c r="E304" s="34">
        <f t="shared" si="138"/>
        <v>0.8612794204902946</v>
      </c>
      <c r="F304" s="34">
        <f t="shared" si="138"/>
        <v>0.66713466778178843</v>
      </c>
      <c r="G304" s="34">
        <f t="shared" si="138"/>
        <v>0.86722969060785537</v>
      </c>
      <c r="H304" s="34">
        <f t="shared" si="138"/>
        <v>0</v>
      </c>
      <c r="I304" s="34">
        <f t="shared" si="138"/>
        <v>0.89931692003699315</v>
      </c>
      <c r="J304" s="34">
        <f t="shared" si="138"/>
        <v>1.0307660180682303</v>
      </c>
    </row>
    <row r="305" spans="1:10" x14ac:dyDescent="0.3">
      <c r="A305" s="33">
        <v>41487</v>
      </c>
      <c r="B305" s="34">
        <f t="shared" ref="B305:J305" si="139">B153/B141</f>
        <v>0.96446669422252929</v>
      </c>
      <c r="C305" s="34">
        <f t="shared" si="139"/>
        <v>1.0727285090584842</v>
      </c>
      <c r="D305" s="34">
        <f t="shared" si="139"/>
        <v>3.5620443632077596</v>
      </c>
      <c r="E305" s="34">
        <f t="shared" si="139"/>
        <v>1.4169293111211165</v>
      </c>
      <c r="F305" s="34">
        <f t="shared" si="139"/>
        <v>0.7301164860865571</v>
      </c>
      <c r="G305" s="34">
        <f t="shared" si="139"/>
        <v>0.74865089047155886</v>
      </c>
      <c r="H305" s="34">
        <f t="shared" si="139"/>
        <v>0</v>
      </c>
      <c r="I305" s="34">
        <f t="shared" si="139"/>
        <v>0.92330982458742172</v>
      </c>
      <c r="J305" s="34">
        <f t="shared" si="139"/>
        <v>0.90050631283650684</v>
      </c>
    </row>
    <row r="306" spans="1:10" x14ac:dyDescent="0.3">
      <c r="A306" s="33">
        <v>41518</v>
      </c>
      <c r="B306" s="34">
        <f t="shared" ref="B306:J306" si="140">B154/B142</f>
        <v>0.88524822755282795</v>
      </c>
      <c r="C306" s="34">
        <f t="shared" si="140"/>
        <v>1.090054682364223</v>
      </c>
      <c r="D306" s="34">
        <f t="shared" si="140"/>
        <v>7.2353693254475646E-2</v>
      </c>
      <c r="E306" s="34">
        <f t="shared" si="140"/>
        <v>2.6132798809030433</v>
      </c>
      <c r="F306" s="34">
        <f t="shared" si="140"/>
        <v>0.7802666563571482</v>
      </c>
      <c r="G306" s="34">
        <f t="shared" si="140"/>
        <v>0.90205529379197247</v>
      </c>
      <c r="H306" s="34">
        <f t="shared" si="140"/>
        <v>0</v>
      </c>
      <c r="I306" s="34">
        <f t="shared" si="140"/>
        <v>0.80409476541874347</v>
      </c>
      <c r="J306" s="34">
        <f t="shared" si="140"/>
        <v>0.82038902577497719</v>
      </c>
    </row>
    <row r="307" spans="1:10" x14ac:dyDescent="0.3">
      <c r="A307" s="33">
        <v>41548</v>
      </c>
      <c r="B307" s="34">
        <f t="shared" ref="B307:J307" si="141">B155/B143</f>
        <v>0.86164158194423945</v>
      </c>
      <c r="C307" s="34">
        <f t="shared" si="141"/>
        <v>1.2547521953687728</v>
      </c>
      <c r="D307" s="34">
        <f t="shared" si="141"/>
        <v>0.52198680356022475</v>
      </c>
      <c r="E307" s="34">
        <f t="shared" si="141"/>
        <v>1.6175799086757991</v>
      </c>
      <c r="F307" s="34">
        <f t="shared" si="141"/>
        <v>0.66730502810448411</v>
      </c>
      <c r="G307" s="34">
        <f t="shared" si="141"/>
        <v>0.83457744869636419</v>
      </c>
      <c r="H307" s="34" t="e">
        <f t="shared" si="141"/>
        <v>#DIV/0!</v>
      </c>
      <c r="I307" s="34">
        <f t="shared" si="141"/>
        <v>0.88272708017110224</v>
      </c>
      <c r="J307" s="34">
        <f t="shared" si="141"/>
        <v>1.0129890546023208</v>
      </c>
    </row>
    <row r="308" spans="1:10" x14ac:dyDescent="0.3">
      <c r="A308" s="33">
        <v>41579</v>
      </c>
      <c r="B308" s="34">
        <f t="shared" ref="B308:J308" si="142">B156/B144</f>
        <v>1.0558105361885766</v>
      </c>
      <c r="C308" s="34">
        <f t="shared" si="142"/>
        <v>0.93313585233068697</v>
      </c>
      <c r="D308" s="34">
        <f t="shared" si="142"/>
        <v>3.3292430187591149E-2</v>
      </c>
      <c r="E308" s="34">
        <f t="shared" si="142"/>
        <v>1.0483594522408488</v>
      </c>
      <c r="F308" s="34">
        <f t="shared" si="142"/>
        <v>0.86327459378284488</v>
      </c>
      <c r="G308" s="34">
        <f t="shared" si="142"/>
        <v>0.72475666694629082</v>
      </c>
      <c r="H308" s="34" t="e">
        <f t="shared" si="142"/>
        <v>#DIV/0!</v>
      </c>
      <c r="I308" s="34">
        <f t="shared" si="142"/>
        <v>0.85796419059468498</v>
      </c>
      <c r="J308" s="34">
        <f t="shared" si="142"/>
        <v>1.2111134658728746</v>
      </c>
    </row>
    <row r="309" spans="1:10" x14ac:dyDescent="0.3">
      <c r="A309" s="33">
        <v>41609</v>
      </c>
      <c r="B309" s="34">
        <f t="shared" ref="B309:J309" si="143">B157/B145</f>
        <v>1.0437872008191067</v>
      </c>
      <c r="C309" s="34">
        <f t="shared" si="143"/>
        <v>1.9104966982144</v>
      </c>
      <c r="D309" s="34">
        <f t="shared" si="143"/>
        <v>1.4192852104616138</v>
      </c>
      <c r="E309" s="34">
        <f t="shared" si="143"/>
        <v>0.88940688940688939</v>
      </c>
      <c r="F309" s="34">
        <f t="shared" si="143"/>
        <v>0.79544515984892594</v>
      </c>
      <c r="G309" s="34">
        <f t="shared" si="143"/>
        <v>0.74299704228312158</v>
      </c>
      <c r="H309" s="34">
        <f t="shared" si="143"/>
        <v>2.033044122547413E-2</v>
      </c>
      <c r="I309" s="34">
        <f t="shared" si="143"/>
        <v>0.91769364508317186</v>
      </c>
      <c r="J309" s="34">
        <f t="shared" si="143"/>
        <v>1.035835915443921</v>
      </c>
    </row>
    <row r="310" spans="1:10" x14ac:dyDescent="0.3">
      <c r="A310" s="33">
        <v>41640</v>
      </c>
      <c r="B310" s="34">
        <f t="shared" ref="B310:J310" si="144">B158/B146</f>
        <v>1.0356345444412631</v>
      </c>
      <c r="C310" s="34">
        <f t="shared" si="144"/>
        <v>1.5081459477603738</v>
      </c>
      <c r="D310" s="34">
        <f t="shared" si="144"/>
        <v>2.3391301915518832</v>
      </c>
      <c r="E310" s="34">
        <f t="shared" si="144"/>
        <v>1.0400201924730217</v>
      </c>
      <c r="F310" s="34">
        <f t="shared" si="144"/>
        <v>0.85221311402952526</v>
      </c>
      <c r="G310" s="34">
        <f t="shared" si="144"/>
        <v>0.77603531323087704</v>
      </c>
      <c r="H310" s="34">
        <f t="shared" si="144"/>
        <v>0</v>
      </c>
      <c r="I310" s="34">
        <f t="shared" si="144"/>
        <v>1.0078729482713427</v>
      </c>
      <c r="J310" s="34">
        <f t="shared" si="144"/>
        <v>1.0358358293186256</v>
      </c>
    </row>
    <row r="311" spans="1:10" x14ac:dyDescent="0.3">
      <c r="A311" s="33">
        <v>41671</v>
      </c>
      <c r="B311" s="34">
        <f t="shared" ref="B311:J311" si="145">B159/B147</f>
        <v>1.0886813407872373</v>
      </c>
      <c r="C311" s="34">
        <f t="shared" si="145"/>
        <v>1.1136153316477293</v>
      </c>
      <c r="D311" s="34">
        <f t="shared" si="145"/>
        <v>1</v>
      </c>
      <c r="E311" s="34">
        <f t="shared" si="145"/>
        <v>1.0545273307939469</v>
      </c>
      <c r="F311" s="34">
        <f t="shared" si="145"/>
        <v>2.0005822736761423</v>
      </c>
      <c r="G311" s="34">
        <f t="shared" si="145"/>
        <v>0.75882680838229011</v>
      </c>
      <c r="H311" s="34" t="e">
        <f t="shared" si="145"/>
        <v>#DIV/0!</v>
      </c>
      <c r="I311" s="34">
        <f t="shared" si="145"/>
        <v>1.0551599478769524</v>
      </c>
      <c r="J311" s="34">
        <f t="shared" si="145"/>
        <v>1.0358358955647387</v>
      </c>
    </row>
    <row r="312" spans="1:10" x14ac:dyDescent="0.3">
      <c r="A312" s="33">
        <v>41699</v>
      </c>
      <c r="B312" s="34">
        <f t="shared" ref="B312:J312" si="146">B160/B148</f>
        <v>1.0383994071458211</v>
      </c>
      <c r="C312" s="34">
        <f t="shared" si="146"/>
        <v>1.0799532930204407</v>
      </c>
      <c r="D312" s="34">
        <f t="shared" si="146"/>
        <v>1</v>
      </c>
      <c r="E312" s="34">
        <f t="shared" si="146"/>
        <v>1.0130015958379657</v>
      </c>
      <c r="F312" s="34">
        <f t="shared" si="146"/>
        <v>2.2230162032444634</v>
      </c>
      <c r="G312" s="34">
        <f t="shared" si="146"/>
        <v>1.7587139216677765</v>
      </c>
      <c r="H312" s="34" t="e">
        <f t="shared" si="146"/>
        <v>#DIV/0!</v>
      </c>
      <c r="I312" s="34">
        <f t="shared" si="146"/>
        <v>0.98902629836460754</v>
      </c>
      <c r="J312" s="34">
        <f t="shared" si="146"/>
        <v>1.0358358292660044</v>
      </c>
    </row>
    <row r="313" spans="1:10" x14ac:dyDescent="0.3">
      <c r="A313" s="33">
        <v>41730</v>
      </c>
      <c r="B313" s="34">
        <f t="shared" ref="B313:J313" si="147">B161/B149</f>
        <v>1.0195816297157958</v>
      </c>
      <c r="C313" s="34">
        <f t="shared" si="147"/>
        <v>0.96026150865351978</v>
      </c>
      <c r="D313" s="34">
        <f t="shared" si="147"/>
        <v>1</v>
      </c>
      <c r="E313" s="34">
        <f t="shared" si="147"/>
        <v>1.0195923211487177</v>
      </c>
      <c r="F313" s="34">
        <f t="shared" si="147"/>
        <v>2.912109375</v>
      </c>
      <c r="G313" s="34">
        <f t="shared" si="147"/>
        <v>0.73207489302738482</v>
      </c>
      <c r="H313" s="34" t="e">
        <f t="shared" si="147"/>
        <v>#DIV/0!</v>
      </c>
      <c r="I313" s="34">
        <f t="shared" si="147"/>
        <v>0.97183057279196472</v>
      </c>
      <c r="J313" s="34">
        <f t="shared" si="147"/>
        <v>1.0358358777768737</v>
      </c>
    </row>
    <row r="314" spans="1:10" x14ac:dyDescent="0.3">
      <c r="A314" s="33">
        <v>41760</v>
      </c>
      <c r="B314" s="34">
        <f t="shared" ref="B314:J314" si="148">B162/B150</f>
        <v>1.0057580824743115</v>
      </c>
      <c r="C314" s="34">
        <f t="shared" si="148"/>
        <v>0.92988499997037943</v>
      </c>
      <c r="D314" s="34">
        <f t="shared" si="148"/>
        <v>1</v>
      </c>
      <c r="E314" s="34">
        <f t="shared" si="148"/>
        <v>1.5726006373406674</v>
      </c>
      <c r="F314" s="34">
        <f t="shared" si="148"/>
        <v>2.7367485306468948</v>
      </c>
      <c r="G314" s="34">
        <f t="shared" si="148"/>
        <v>1.1521447650037744</v>
      </c>
      <c r="H314" s="34" t="e">
        <f t="shared" si="148"/>
        <v>#DIV/0!</v>
      </c>
      <c r="I314" s="34">
        <f t="shared" si="148"/>
        <v>1.0803979992943025</v>
      </c>
      <c r="J314" s="34">
        <f t="shared" si="148"/>
        <v>1.0358358461072592</v>
      </c>
    </row>
    <row r="315" spans="1:10" x14ac:dyDescent="0.3">
      <c r="A315" s="33">
        <v>41791</v>
      </c>
      <c r="B315" s="34">
        <f t="shared" ref="B315:J315" si="149">B163/B151</f>
        <v>1.0179191321375032</v>
      </c>
      <c r="C315" s="34">
        <f t="shared" si="149"/>
        <v>0.92872964396181557</v>
      </c>
      <c r="D315" s="34" t="e">
        <f t="shared" si="149"/>
        <v>#DIV/0!</v>
      </c>
      <c r="E315" s="34">
        <f t="shared" si="149"/>
        <v>1.3259836684253672</v>
      </c>
      <c r="F315" s="34">
        <f t="shared" si="149"/>
        <v>2.8895420456105585</v>
      </c>
      <c r="G315" s="34">
        <f t="shared" si="149"/>
        <v>0.98304701930385208</v>
      </c>
      <c r="H315" s="34" t="e">
        <f t="shared" si="149"/>
        <v>#DIV/0!</v>
      </c>
      <c r="I315" s="34">
        <f t="shared" si="149"/>
        <v>1.1327121142221477</v>
      </c>
      <c r="J315" s="34">
        <f t="shared" si="149"/>
        <v>1.0358358657448972</v>
      </c>
    </row>
    <row r="317" spans="1:10" x14ac:dyDescent="0.3">
      <c r="A317" s="19" t="s">
        <v>233</v>
      </c>
    </row>
    <row r="318" spans="1:10" x14ac:dyDescent="0.3">
      <c r="A318" s="19">
        <v>1</v>
      </c>
      <c r="B318" s="36">
        <f>MAX(B166,B178,B190,B202,B214,B226,B238,B250,B262,B274,B286,B298)</f>
        <v>1.470125805155216</v>
      </c>
      <c r="C318" s="36">
        <f t="shared" ref="C318:J318" si="150">MAX(C166,C178,C190,C202,C214,C226,C238,C250,C262,C274,C286,C298)</f>
        <v>2.7887833793458854</v>
      </c>
      <c r="D318" s="36" t="e">
        <f t="shared" si="150"/>
        <v>#DIV/0!</v>
      </c>
      <c r="E318" s="36">
        <f>MAX(E178,E190,E202,E214,E226,E238,E250,E262,E274,E286,E298)</f>
        <v>1.6530078742825163</v>
      </c>
      <c r="F318" s="36">
        <f t="shared" si="150"/>
        <v>3.0715920050129037</v>
      </c>
      <c r="G318" s="36">
        <f t="shared" si="150"/>
        <v>1.3901794220431629</v>
      </c>
      <c r="H318" s="36">
        <f t="shared" si="150"/>
        <v>4.6200891969800413</v>
      </c>
      <c r="I318" s="36">
        <f t="shared" si="150"/>
        <v>1.3051094751520609</v>
      </c>
      <c r="J318" s="36">
        <f t="shared" si="150"/>
        <v>2.2521765779795486</v>
      </c>
    </row>
    <row r="319" spans="1:10" x14ac:dyDescent="0.3">
      <c r="A319" s="19">
        <v>2</v>
      </c>
      <c r="B319" s="36">
        <f t="shared" ref="B319:J319" si="151">MAX(B167,B179,B191,B203,B215,B227,B239,B251,B263,B275,B287,B299)</f>
        <v>1.5066335186516584</v>
      </c>
      <c r="C319" s="36">
        <f t="shared" si="151"/>
        <v>3.2920480268760834</v>
      </c>
      <c r="D319" s="36" t="e">
        <f t="shared" si="151"/>
        <v>#DIV/0!</v>
      </c>
      <c r="E319" s="36">
        <f t="shared" ref="E319:E329" si="152">MAX(E179,E191,E203,E215,E227,E239,E251,E263,E275,E287,E299)</f>
        <v>1.8783169797255448</v>
      </c>
      <c r="F319" s="36">
        <f t="shared" si="151"/>
        <v>2.6987766954433265</v>
      </c>
      <c r="G319" s="36">
        <f t="shared" si="151"/>
        <v>1.3951337309204206</v>
      </c>
      <c r="H319" s="36">
        <f t="shared" si="151"/>
        <v>4.2065427878730901</v>
      </c>
      <c r="I319" s="36">
        <f t="shared" si="151"/>
        <v>1.6049434033115113</v>
      </c>
      <c r="J319" s="36">
        <f t="shared" si="151"/>
        <v>2.1501830373921273</v>
      </c>
    </row>
    <row r="320" spans="1:10" x14ac:dyDescent="0.3">
      <c r="A320" s="19">
        <v>3</v>
      </c>
      <c r="B320" s="36">
        <f t="shared" ref="B320:J320" si="153">MAX(B168,B180,B192,B204,B216,B228,B240,B252,B264,B276,B288,B300)</f>
        <v>1.3347511665739906</v>
      </c>
      <c r="C320" s="36">
        <f t="shared" si="153"/>
        <v>2.4178485718604659</v>
      </c>
      <c r="D320" s="36" t="e">
        <f t="shared" si="153"/>
        <v>#DIV/0!</v>
      </c>
      <c r="E320" s="36">
        <f t="shared" si="152"/>
        <v>2.2095735468569306</v>
      </c>
      <c r="F320" s="36">
        <f t="shared" si="153"/>
        <v>3.6486211097004828</v>
      </c>
      <c r="G320" s="36">
        <f t="shared" si="153"/>
        <v>1.2740745453419933</v>
      </c>
      <c r="H320" s="36">
        <f t="shared" si="153"/>
        <v>3.7773931710086037</v>
      </c>
      <c r="I320" s="36">
        <f t="shared" si="153"/>
        <v>1.2212150948336564</v>
      </c>
      <c r="J320" s="36">
        <f t="shared" si="153"/>
        <v>2.6336881713090206</v>
      </c>
    </row>
    <row r="321" spans="1:10" x14ac:dyDescent="0.3">
      <c r="A321" s="19">
        <v>4</v>
      </c>
      <c r="B321" s="36">
        <f t="shared" ref="B321:J321" si="154">MAX(B169,B181,B193,B205,B217,B229,B241,B253,B265,B277,B289,B301)</f>
        <v>1.3532576678392911</v>
      </c>
      <c r="C321" s="36">
        <f t="shared" si="154"/>
        <v>2.0256864175375009</v>
      </c>
      <c r="D321" s="36" t="e">
        <f t="shared" si="154"/>
        <v>#DIV/0!</v>
      </c>
      <c r="E321" s="36">
        <f t="shared" si="152"/>
        <v>2.6262343356464979</v>
      </c>
      <c r="F321" s="36">
        <f t="shared" si="154"/>
        <v>3.7142857142857144</v>
      </c>
      <c r="G321" s="36">
        <f t="shared" si="154"/>
        <v>1.3925265240733722</v>
      </c>
      <c r="H321" s="36" t="e">
        <f t="shared" si="154"/>
        <v>#DIV/0!</v>
      </c>
      <c r="I321" s="36">
        <f t="shared" si="154"/>
        <v>1.3686849929358047</v>
      </c>
      <c r="J321" s="36">
        <f t="shared" si="154"/>
        <v>1.8897182401128159</v>
      </c>
    </row>
    <row r="322" spans="1:10" x14ac:dyDescent="0.3">
      <c r="A322" s="19">
        <v>5</v>
      </c>
      <c r="B322" s="36">
        <f t="shared" ref="B322:J322" si="155">MAX(B170,B182,B194,B206,B218,B230,B242,B254,B266,B278,B290,B302)</f>
        <v>1.4628251347935608</v>
      </c>
      <c r="C322" s="36">
        <f t="shared" si="155"/>
        <v>4.3623726714093944</v>
      </c>
      <c r="D322" s="36" t="e">
        <f t="shared" si="155"/>
        <v>#DIV/0!</v>
      </c>
      <c r="E322" s="36">
        <f t="shared" si="152"/>
        <v>2.7812813103332559</v>
      </c>
      <c r="F322" s="36">
        <f t="shared" si="155"/>
        <v>3.3397127806776035</v>
      </c>
      <c r="G322" s="36">
        <f t="shared" si="155"/>
        <v>1.5989687461082951</v>
      </c>
      <c r="H322" s="36">
        <f t="shared" si="155"/>
        <v>4.09615206147443</v>
      </c>
      <c r="I322" s="36">
        <f t="shared" si="155"/>
        <v>1.2981516461471068</v>
      </c>
      <c r="J322" s="36">
        <f t="shared" si="155"/>
        <v>1.5861329187071194</v>
      </c>
    </row>
    <row r="323" spans="1:10" x14ac:dyDescent="0.3">
      <c r="A323" s="19">
        <v>6</v>
      </c>
      <c r="B323" s="36">
        <f t="shared" ref="B323:J323" si="156">MAX(B171,B183,B195,B207,B219,B231,B243,B255,B267,B279,B291,B303)</f>
        <v>1.4370729108985896</v>
      </c>
      <c r="C323" s="36">
        <f t="shared" si="156"/>
        <v>1.8093262058254413</v>
      </c>
      <c r="D323" s="36" t="e">
        <f t="shared" si="156"/>
        <v>#DIV/0!</v>
      </c>
      <c r="E323" s="36">
        <f t="shared" si="152"/>
        <v>2.6010426137121345</v>
      </c>
      <c r="F323" s="36">
        <f t="shared" si="156"/>
        <v>16.788321401614468</v>
      </c>
      <c r="G323" s="36">
        <f t="shared" si="156"/>
        <v>2.0464018531726147</v>
      </c>
      <c r="H323" s="36">
        <f t="shared" si="156"/>
        <v>5.1078093568023561</v>
      </c>
      <c r="I323" s="36">
        <f t="shared" si="156"/>
        <v>1.2667902783091627</v>
      </c>
      <c r="J323" s="36">
        <f t="shared" si="156"/>
        <v>1.7150700297576207</v>
      </c>
    </row>
    <row r="324" spans="1:10" x14ac:dyDescent="0.3">
      <c r="A324" s="19">
        <v>7</v>
      </c>
      <c r="B324" s="36">
        <f t="shared" ref="B324:J324" si="157">MAX(B172,B184,B196,B208,B220,B232,B244,B256,B268,B280,B292,B304)</f>
        <v>1.2175252016945011</v>
      </c>
      <c r="C324" s="36">
        <f t="shared" si="157"/>
        <v>1.4135819717021985</v>
      </c>
      <c r="D324" s="36" t="e">
        <f t="shared" si="157"/>
        <v>#DIV/0!</v>
      </c>
      <c r="E324" s="36">
        <f t="shared" si="152"/>
        <v>1.9397294928163233</v>
      </c>
      <c r="F324" s="36">
        <f t="shared" si="157"/>
        <v>12.635921503531419</v>
      </c>
      <c r="G324" s="36">
        <f t="shared" si="157"/>
        <v>2.6985742195977518</v>
      </c>
      <c r="H324" s="36">
        <f t="shared" si="157"/>
        <v>4.8996509525572973</v>
      </c>
      <c r="I324" s="36">
        <f t="shared" si="157"/>
        <v>1.4451356190024207</v>
      </c>
      <c r="J324" s="36">
        <f t="shared" si="157"/>
        <v>1.9695713293388213</v>
      </c>
    </row>
    <row r="325" spans="1:10" x14ac:dyDescent="0.3">
      <c r="A325" s="19">
        <v>8</v>
      </c>
      <c r="B325" s="36">
        <f t="shared" ref="B325:J325" si="158">MAX(B173,B185,B197,B209,B221,B233,B245,B257,B269,B281,B293,B305)</f>
        <v>1.2300097931985383</v>
      </c>
      <c r="C325" s="36">
        <f t="shared" si="158"/>
        <v>1.340202746044717</v>
      </c>
      <c r="D325" s="36" t="e">
        <f t="shared" si="158"/>
        <v>#DIV/0!</v>
      </c>
      <c r="E325" s="36">
        <f t="shared" si="152"/>
        <v>2.237229565957203</v>
      </c>
      <c r="F325" s="36">
        <f t="shared" si="158"/>
        <v>16.062015742280227</v>
      </c>
      <c r="G325" s="36">
        <f t="shared" si="158"/>
        <v>2.2913189401086242</v>
      </c>
      <c r="H325" s="36">
        <f t="shared" si="158"/>
        <v>5.6650516220492708</v>
      </c>
      <c r="I325" s="36">
        <f t="shared" si="158"/>
        <v>1.3916690214394412</v>
      </c>
      <c r="J325" s="36">
        <f t="shared" si="158"/>
        <v>1.9025315263993774</v>
      </c>
    </row>
    <row r="326" spans="1:10" x14ac:dyDescent="0.3">
      <c r="A326" s="19">
        <v>9</v>
      </c>
      <c r="B326" s="36">
        <f t="shared" ref="B326:J326" si="159">MAX(B174,B186,B198,B210,B222,B234,B246,B258,B270,B282,B294,B306)</f>
        <v>1.2464426377468352</v>
      </c>
      <c r="C326" s="36">
        <f t="shared" si="159"/>
        <v>1.6717785540593946</v>
      </c>
      <c r="D326" s="36" t="e">
        <f t="shared" si="159"/>
        <v>#DIV/0!</v>
      </c>
      <c r="E326" s="36">
        <f t="shared" si="152"/>
        <v>130.28124615130952</v>
      </c>
      <c r="F326" s="36">
        <f t="shared" si="159"/>
        <v>2.7453765564922925</v>
      </c>
      <c r="G326" s="36">
        <f t="shared" si="159"/>
        <v>1.3668908412775871</v>
      </c>
      <c r="H326" s="36">
        <f t="shared" si="159"/>
        <v>5.2567708336017871</v>
      </c>
      <c r="I326" s="36">
        <f t="shared" si="159"/>
        <v>1.5478151883756599</v>
      </c>
      <c r="J326" s="36">
        <f t="shared" si="159"/>
        <v>1.9394127829085146</v>
      </c>
    </row>
    <row r="327" spans="1:10" x14ac:dyDescent="0.3">
      <c r="A327" s="19">
        <v>10</v>
      </c>
      <c r="B327" s="36">
        <f t="shared" ref="B327:J327" si="160">MAX(B175,B187,B199,B211,B223,B235,B247,B259,B271,B283,B295,B307)</f>
        <v>1.2431894822052514</v>
      </c>
      <c r="C327" s="36">
        <f t="shared" si="160"/>
        <v>1.662209382972295</v>
      </c>
      <c r="D327" s="36" t="e">
        <f t="shared" si="160"/>
        <v>#DIV/0!</v>
      </c>
      <c r="E327" s="36">
        <f t="shared" si="152"/>
        <v>3.7758431407622952</v>
      </c>
      <c r="F327" s="36">
        <f t="shared" si="160"/>
        <v>2.8647707333774184</v>
      </c>
      <c r="G327" s="36">
        <f t="shared" si="160"/>
        <v>1.5053136288051134</v>
      </c>
      <c r="H327" s="36" t="e">
        <f t="shared" si="160"/>
        <v>#DIV/0!</v>
      </c>
      <c r="I327" s="36">
        <f t="shared" si="160"/>
        <v>1.652036382345202</v>
      </c>
      <c r="J327" s="36">
        <f t="shared" si="160"/>
        <v>2.4386855485008172</v>
      </c>
    </row>
    <row r="328" spans="1:10" x14ac:dyDescent="0.3">
      <c r="A328" s="19">
        <v>11</v>
      </c>
      <c r="B328" s="36">
        <f t="shared" ref="B328:J328" si="161">MAX(B176,B188,B200,B212,B224,B236,B248,B260,B272,B284,B296,B308)</f>
        <v>1.2633716574742262</v>
      </c>
      <c r="C328" s="36">
        <f t="shared" si="161"/>
        <v>1.4610874696868315</v>
      </c>
      <c r="D328" s="36" t="e">
        <f t="shared" si="161"/>
        <v>#DIV/0!</v>
      </c>
      <c r="E328" s="36">
        <f t="shared" si="152"/>
        <v>1.6599928842786897</v>
      </c>
      <c r="F328" s="36">
        <f t="shared" si="161"/>
        <v>8.3957221534911817</v>
      </c>
      <c r="G328" s="36">
        <f t="shared" si="161"/>
        <v>1.3796342787884135</v>
      </c>
      <c r="H328" s="36" t="e">
        <f t="shared" si="161"/>
        <v>#DIV/0!</v>
      </c>
      <c r="I328" s="36">
        <f t="shared" si="161"/>
        <v>1.5433660074829503</v>
      </c>
      <c r="J328" s="36">
        <f t="shared" si="161"/>
        <v>2.420938594463041</v>
      </c>
    </row>
    <row r="329" spans="1:10" x14ac:dyDescent="0.3">
      <c r="A329" s="19">
        <v>12</v>
      </c>
      <c r="B329" s="36">
        <f t="shared" ref="B329:J329" si="162">MAX(B177,B189,B201,B213,B225,B237,B249,B261,B273,B285,B297,B309)</f>
        <v>1.3484968746961106</v>
      </c>
      <c r="C329" s="36">
        <f t="shared" si="162"/>
        <v>1.9104966982144</v>
      </c>
      <c r="D329" s="36" t="e">
        <f t="shared" si="162"/>
        <v>#DIV/0!</v>
      </c>
      <c r="E329" s="36">
        <f t="shared" si="152"/>
        <v>1.7486996545541185</v>
      </c>
      <c r="F329" s="36">
        <f t="shared" si="162"/>
        <v>3.9229992318042028</v>
      </c>
      <c r="G329" s="36">
        <f t="shared" si="162"/>
        <v>1.3067930425059331</v>
      </c>
      <c r="H329" s="36">
        <f t="shared" si="162"/>
        <v>4.1690424632494425</v>
      </c>
      <c r="I329" s="36">
        <f t="shared" si="162"/>
        <v>1.7299687613827892</v>
      </c>
      <c r="J329" s="36">
        <f t="shared" si="162"/>
        <v>2.4535847067431313</v>
      </c>
    </row>
    <row r="331" spans="1:10" x14ac:dyDescent="0.3">
      <c r="A331" s="28" t="s">
        <v>234</v>
      </c>
    </row>
    <row r="332" spans="1:10" x14ac:dyDescent="0.3">
      <c r="A332" s="19">
        <v>1</v>
      </c>
      <c r="B332" s="36">
        <f>MIN(B166,B178,B190,B202,B214,B226,B238,B250,B262,B274,B286,B298)</f>
        <v>0.77341659550052155</v>
      </c>
      <c r="C332" s="36">
        <f t="shared" ref="C332:J332" si="163">MIN(C166,C178,C190,C202,C214,C226,C238,C250,C262,C274,C286,C298)</f>
        <v>7.8444625228965156E-2</v>
      </c>
      <c r="D332" s="36" t="e">
        <f t="shared" si="163"/>
        <v>#DIV/0!</v>
      </c>
      <c r="E332" s="36">
        <f>MIN(E178,E190,E202,E214,E226,E238,E250,E262,E274,E286,E298)</f>
        <v>0.69032881331769325</v>
      </c>
      <c r="F332" s="36">
        <f t="shared" si="163"/>
        <v>0.10077209227650973</v>
      </c>
      <c r="G332" s="36">
        <f t="shared" si="163"/>
        <v>0.74670337614815596</v>
      </c>
      <c r="H332" s="36">
        <f t="shared" si="163"/>
        <v>9.116753198137156E-3</v>
      </c>
      <c r="I332" s="36">
        <f t="shared" si="163"/>
        <v>0.86289860926738571</v>
      </c>
      <c r="J332" s="36">
        <f t="shared" si="163"/>
        <v>0.71520209247316646</v>
      </c>
    </row>
    <row r="333" spans="1:10" x14ac:dyDescent="0.3">
      <c r="A333" s="19">
        <v>2</v>
      </c>
      <c r="B333" s="36">
        <f t="shared" ref="B333:J333" si="164">MIN(B167,B179,B191,B203,B215,B227,B239,B251,B263,B275,B287,B299)</f>
        <v>0.75515443839445484</v>
      </c>
      <c r="C333" s="36">
        <f t="shared" si="164"/>
        <v>0.10744206801634397</v>
      </c>
      <c r="D333" s="36" t="e">
        <f t="shared" si="164"/>
        <v>#DIV/0!</v>
      </c>
      <c r="E333" s="36">
        <f t="shared" ref="E333:E343" si="165">MIN(E179,E191,E203,E215,E227,E239,E251,E263,E275,E287,E299)</f>
        <v>0.70729200810825887</v>
      </c>
      <c r="F333" s="36">
        <f t="shared" si="164"/>
        <v>0.11490008873341882</v>
      </c>
      <c r="G333" s="36">
        <f t="shared" si="164"/>
        <v>0.75766650007818159</v>
      </c>
      <c r="H333" s="36">
        <f t="shared" si="164"/>
        <v>0</v>
      </c>
      <c r="I333" s="36">
        <f t="shared" si="164"/>
        <v>0.72061539332202951</v>
      </c>
      <c r="J333" s="36">
        <f t="shared" si="164"/>
        <v>0.6855991180542077</v>
      </c>
    </row>
    <row r="334" spans="1:10" x14ac:dyDescent="0.3">
      <c r="A334" s="19">
        <v>3</v>
      </c>
      <c r="B334" s="36">
        <f t="shared" ref="B334:J334" si="166">MIN(B168,B180,B192,B204,B216,B228,B240,B252,B264,B276,B288,B300)</f>
        <v>0.79710290804037498</v>
      </c>
      <c r="C334" s="36">
        <f t="shared" si="166"/>
        <v>0.11925824330788098</v>
      </c>
      <c r="D334" s="36" t="e">
        <f t="shared" si="166"/>
        <v>#DIV/0!</v>
      </c>
      <c r="E334" s="36">
        <f t="shared" si="165"/>
        <v>0.70601692102001223</v>
      </c>
      <c r="F334" s="36">
        <f t="shared" si="166"/>
        <v>4.0186654687770204E-2</v>
      </c>
      <c r="G334" s="36">
        <f t="shared" si="166"/>
        <v>0.82264218511532683</v>
      </c>
      <c r="H334" s="36">
        <f t="shared" si="166"/>
        <v>0</v>
      </c>
      <c r="I334" s="36">
        <f t="shared" si="166"/>
        <v>0.8648058297414114</v>
      </c>
      <c r="J334" s="36">
        <f t="shared" si="166"/>
        <v>0.74994985512856549</v>
      </c>
    </row>
    <row r="335" spans="1:10" x14ac:dyDescent="0.3">
      <c r="A335" s="19">
        <v>4</v>
      </c>
      <c r="B335" s="36">
        <f t="shared" ref="B335:J335" si="167">MIN(B169,B181,B193,B205,B217,B229,B241,B253,B265,B277,B289,B301)</f>
        <v>0.72972856428595723</v>
      </c>
      <c r="C335" s="36">
        <f t="shared" si="167"/>
        <v>0.34709592960190133</v>
      </c>
      <c r="D335" s="36" t="e">
        <f t="shared" si="167"/>
        <v>#DIV/0!</v>
      </c>
      <c r="E335" s="36">
        <f t="shared" si="165"/>
        <v>0.40280696665631699</v>
      </c>
      <c r="F335" s="36">
        <f t="shared" si="167"/>
        <v>3.0906108612373182E-2</v>
      </c>
      <c r="G335" s="36">
        <f t="shared" si="167"/>
        <v>0.76407398774284552</v>
      </c>
      <c r="H335" s="36" t="e">
        <f t="shared" si="167"/>
        <v>#DIV/0!</v>
      </c>
      <c r="I335" s="36">
        <f t="shared" si="167"/>
        <v>0.89914774780777151</v>
      </c>
      <c r="J335" s="36">
        <f t="shared" si="167"/>
        <v>0.65553044170314367</v>
      </c>
    </row>
    <row r="336" spans="1:10" x14ac:dyDescent="0.3">
      <c r="A336" s="19">
        <v>5</v>
      </c>
      <c r="B336" s="36">
        <f t="shared" ref="B336:J336" si="168">MIN(B170,B182,B194,B206,B218,B230,B242,B254,B266,B278,B290,B302)</f>
        <v>0.6944822846461941</v>
      </c>
      <c r="C336" s="36">
        <f t="shared" si="168"/>
        <v>0.28138328730603696</v>
      </c>
      <c r="D336" s="36" t="e">
        <f t="shared" si="168"/>
        <v>#DIV/0!</v>
      </c>
      <c r="E336" s="36">
        <f t="shared" si="165"/>
        <v>0.57465061417545182</v>
      </c>
      <c r="F336" s="36">
        <f t="shared" si="168"/>
        <v>2.5051204211012194E-2</v>
      </c>
      <c r="G336" s="36">
        <f t="shared" si="168"/>
        <v>0.53714631759756615</v>
      </c>
      <c r="H336" s="36">
        <f t="shared" si="168"/>
        <v>0</v>
      </c>
      <c r="I336" s="36">
        <f t="shared" si="168"/>
        <v>0.84260759388292328</v>
      </c>
      <c r="J336" s="36">
        <f t="shared" si="168"/>
        <v>0.64170438023330278</v>
      </c>
    </row>
    <row r="337" spans="1:10" x14ac:dyDescent="0.3">
      <c r="A337" s="19">
        <v>6</v>
      </c>
      <c r="B337" s="36">
        <f t="shared" ref="B337:J337" si="169">MIN(B171,B183,B195,B207,B219,B231,B243,B255,B267,B279,B291,B303)</f>
        <v>0.71752583515260515</v>
      </c>
      <c r="C337" s="36">
        <f t="shared" si="169"/>
        <v>0.19679020037098585</v>
      </c>
      <c r="D337" s="36" t="e">
        <f t="shared" si="169"/>
        <v>#DIV/0!</v>
      </c>
      <c r="E337" s="36">
        <f t="shared" si="165"/>
        <v>0.54233391603849135</v>
      </c>
      <c r="F337" s="36">
        <f t="shared" si="169"/>
        <v>2.2729173454301307E-2</v>
      </c>
      <c r="G337" s="36">
        <f t="shared" si="169"/>
        <v>0.55015370998217883</v>
      </c>
      <c r="H337" s="36">
        <f t="shared" si="169"/>
        <v>0</v>
      </c>
      <c r="I337" s="36">
        <f t="shared" si="169"/>
        <v>0.78736678023035833</v>
      </c>
      <c r="J337" s="36">
        <f t="shared" si="169"/>
        <v>0.74449044992354063</v>
      </c>
    </row>
    <row r="338" spans="1:10" x14ac:dyDescent="0.3">
      <c r="A338" s="19">
        <v>7</v>
      </c>
      <c r="B338" s="36">
        <f t="shared" ref="B338:J338" si="170">MIN(B172,B184,B196,B208,B220,B232,B244,B256,B268,B280,B292,B304)</f>
        <v>0.76699727754216851</v>
      </c>
      <c r="C338" s="36">
        <f t="shared" si="170"/>
        <v>0.2572718346075521</v>
      </c>
      <c r="D338" s="36" t="e">
        <f t="shared" si="170"/>
        <v>#DIV/0!</v>
      </c>
      <c r="E338" s="36">
        <f t="shared" si="165"/>
        <v>0.50251537171604244</v>
      </c>
      <c r="F338" s="36">
        <f t="shared" si="170"/>
        <v>5.180467091295117E-2</v>
      </c>
      <c r="G338" s="36">
        <f t="shared" si="170"/>
        <v>0.71408713188024342</v>
      </c>
      <c r="H338" s="36">
        <f t="shared" si="170"/>
        <v>0</v>
      </c>
      <c r="I338" s="36">
        <f t="shared" si="170"/>
        <v>0.76552082018206169</v>
      </c>
      <c r="J338" s="36">
        <f t="shared" si="170"/>
        <v>0.86767241792658101</v>
      </c>
    </row>
    <row r="339" spans="1:10" x14ac:dyDescent="0.3">
      <c r="A339" s="19">
        <v>8</v>
      </c>
      <c r="B339" s="36">
        <f t="shared" ref="B339:J339" si="171">MIN(B173,B185,B197,B209,B221,B233,B245,B257,B269,B281,B293,B305)</f>
        <v>0.82746653275219417</v>
      </c>
      <c r="C339" s="36">
        <f t="shared" si="171"/>
        <v>0.28016547346370008</v>
      </c>
      <c r="D339" s="36" t="e">
        <f t="shared" si="171"/>
        <v>#DIV/0!</v>
      </c>
      <c r="E339" s="36">
        <f t="shared" si="165"/>
        <v>0.69916513191746865</v>
      </c>
      <c r="F339" s="36">
        <f t="shared" si="171"/>
        <v>3.5329666227010503E-2</v>
      </c>
      <c r="G339" s="36">
        <f t="shared" si="171"/>
        <v>0.65180977081319758</v>
      </c>
      <c r="H339" s="36">
        <f t="shared" si="171"/>
        <v>0</v>
      </c>
      <c r="I339" s="36">
        <f t="shared" si="171"/>
        <v>0.91222016986451493</v>
      </c>
      <c r="J339" s="36">
        <f t="shared" si="171"/>
        <v>0.90050631283650684</v>
      </c>
    </row>
    <row r="340" spans="1:10" x14ac:dyDescent="0.3">
      <c r="A340" s="19">
        <v>9</v>
      </c>
      <c r="B340" s="36">
        <f t="shared" ref="B340:J340" si="172">MIN(B174,B186,B198,B210,B222,B234,B246,B258,B270,B282,B294,B306)</f>
        <v>0.78016179029847388</v>
      </c>
      <c r="C340" s="36">
        <f t="shared" si="172"/>
        <v>0.40299486856915845</v>
      </c>
      <c r="D340" s="36" t="e">
        <f t="shared" si="172"/>
        <v>#DIV/0!</v>
      </c>
      <c r="E340" s="36">
        <f t="shared" si="165"/>
        <v>0.40897928111279219</v>
      </c>
      <c r="F340" s="36">
        <f t="shared" si="172"/>
        <v>0.12370808919270833</v>
      </c>
      <c r="G340" s="36">
        <f t="shared" si="172"/>
        <v>0.74738794698718014</v>
      </c>
      <c r="H340" s="36">
        <f t="shared" si="172"/>
        <v>0</v>
      </c>
      <c r="I340" s="36">
        <f t="shared" si="172"/>
        <v>0.710312262560298</v>
      </c>
      <c r="J340" s="36">
        <f t="shared" si="172"/>
        <v>0.82038902577497719</v>
      </c>
    </row>
    <row r="341" spans="1:10" x14ac:dyDescent="0.3">
      <c r="A341" s="19">
        <v>10</v>
      </c>
      <c r="B341" s="36">
        <f t="shared" ref="B341:J341" si="173">MIN(B175,B187,B199,B211,B223,B235,B247,B259,B271,B283,B295,B307)</f>
        <v>0.80241674519821926</v>
      </c>
      <c r="C341" s="36">
        <f t="shared" si="173"/>
        <v>0.5052391700743768</v>
      </c>
      <c r="D341" s="36" t="e">
        <f t="shared" si="173"/>
        <v>#DIV/0!</v>
      </c>
      <c r="E341" s="36">
        <f t="shared" si="165"/>
        <v>0.26056140116094278</v>
      </c>
      <c r="F341" s="36">
        <f t="shared" si="173"/>
        <v>0.11609872476525517</v>
      </c>
      <c r="G341" s="36">
        <f t="shared" si="173"/>
        <v>0.83457744869636419</v>
      </c>
      <c r="H341" s="36" t="e">
        <f t="shared" si="173"/>
        <v>#DIV/0!</v>
      </c>
      <c r="I341" s="36">
        <f t="shared" si="173"/>
        <v>0.7622255988200155</v>
      </c>
      <c r="J341" s="36">
        <f t="shared" si="173"/>
        <v>0.88748213629435946</v>
      </c>
    </row>
    <row r="342" spans="1:10" x14ac:dyDescent="0.3">
      <c r="A342" s="19">
        <v>11</v>
      </c>
      <c r="B342" s="36">
        <f t="shared" ref="B342:J342" si="174">MIN(B176,B188,B200,B212,B224,B236,B248,B260,B272,B284,B296,B308)</f>
        <v>0.83095688479206753</v>
      </c>
      <c r="C342" s="36">
        <f t="shared" si="174"/>
        <v>0.49343740196390623</v>
      </c>
      <c r="D342" s="36" t="e">
        <f t="shared" si="174"/>
        <v>#DIV/0!</v>
      </c>
      <c r="E342" s="36">
        <f t="shared" si="165"/>
        <v>0.84742234125094384</v>
      </c>
      <c r="F342" s="36">
        <f t="shared" si="174"/>
        <v>9.6797247047509499E-2</v>
      </c>
      <c r="G342" s="36">
        <f t="shared" si="174"/>
        <v>0.72475666694629082</v>
      </c>
      <c r="H342" s="36" t="e">
        <f t="shared" si="174"/>
        <v>#DIV/0!</v>
      </c>
      <c r="I342" s="36">
        <f t="shared" si="174"/>
        <v>0.85796419059468498</v>
      </c>
      <c r="J342" s="36">
        <f t="shared" si="174"/>
        <v>0.8325842145533735</v>
      </c>
    </row>
    <row r="343" spans="1:10" x14ac:dyDescent="0.3">
      <c r="A343" s="19">
        <v>12</v>
      </c>
      <c r="B343" s="36">
        <f t="shared" ref="B343:J343" si="175">MIN(B177,B189,B201,B213,B225,B237,B249,B261,B273,B285,B297,B309)</f>
        <v>0.8038236297875081</v>
      </c>
      <c r="C343" s="36">
        <f t="shared" si="175"/>
        <v>0.55681319237096694</v>
      </c>
      <c r="D343" s="36" t="e">
        <f t="shared" si="175"/>
        <v>#DIV/0!</v>
      </c>
      <c r="E343" s="36">
        <f t="shared" si="165"/>
        <v>0.58459397974746241</v>
      </c>
      <c r="F343" s="36">
        <f t="shared" si="175"/>
        <v>0.12766927480697632</v>
      </c>
      <c r="G343" s="36">
        <f t="shared" si="175"/>
        <v>0.74299704228312158</v>
      </c>
      <c r="H343" s="36">
        <f t="shared" si="175"/>
        <v>2.033044122547413E-2</v>
      </c>
      <c r="I343" s="36">
        <f t="shared" si="175"/>
        <v>0.76168341861279076</v>
      </c>
      <c r="J343" s="36">
        <f t="shared" si="175"/>
        <v>0.86376413904626426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Summary</vt:lpstr>
      <vt:lpstr>Rate</vt:lpstr>
      <vt:lpstr>BaseForecast</vt:lpstr>
      <vt:lpstr>Base</vt:lpstr>
      <vt:lpstr>LowForecast</vt:lpstr>
      <vt:lpstr>Low</vt:lpstr>
      <vt:lpstr>HighForecast</vt:lpstr>
      <vt:lpstr>High</vt:lpstr>
      <vt:lpstr>NONUS</vt:lpstr>
      <vt:lpstr>NONUS (2)</vt:lpstr>
      <vt:lpstr>Historical Calibration 2013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David</cp:lastModifiedBy>
  <dcterms:created xsi:type="dcterms:W3CDTF">2014-08-22T19:18:36Z</dcterms:created>
  <dcterms:modified xsi:type="dcterms:W3CDTF">2014-08-29T12:01:01Z</dcterms:modified>
</cp:coreProperties>
</file>